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tcha\Desktop\LiCOR\2023-08-29_chaney_resp_lc\"/>
    </mc:Choice>
  </mc:AlternateContent>
  <xr:revisionPtr revIDLastSave="0" documentId="13_ncr:1_{AD58DEA6-DC3E-4F2D-98D2-C7ABFE5E63D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Measurements" sheetId="1" r:id="rId1"/>
    <sheet name="Remarks" sheetId="2" r:id="rId2"/>
  </sheets>
  <calcPr calcId="191029"/>
</workbook>
</file>

<file path=xl/calcChain.xml><?xml version="1.0" encoding="utf-8"?>
<calcChain xmlns="http://schemas.openxmlformats.org/spreadsheetml/2006/main">
  <c r="CF79" i="1" l="1"/>
  <c r="X79" i="1" s="1"/>
  <c r="CE79" i="1"/>
  <c r="CC79" i="1"/>
  <c r="CD79" i="1" s="1"/>
  <c r="BM79" i="1" s="1"/>
  <c r="BO79" i="1" s="1"/>
  <c r="CA79" i="1"/>
  <c r="CB79" i="1" s="1"/>
  <c r="BZ79" i="1"/>
  <c r="BY79" i="1"/>
  <c r="BX79" i="1"/>
  <c r="BW79" i="1"/>
  <c r="BU79" i="1"/>
  <c r="BV79" i="1" s="1"/>
  <c r="BQ79" i="1"/>
  <c r="BK79" i="1"/>
  <c r="BE79" i="1"/>
  <c r="BR79" i="1" s="1"/>
  <c r="AZ79" i="1"/>
  <c r="AX79" i="1" s="1"/>
  <c r="AY79" i="1"/>
  <c r="AQ79" i="1"/>
  <c r="AL79" i="1"/>
  <c r="AD79" i="1"/>
  <c r="AC79" i="1"/>
  <c r="AB79" i="1" s="1"/>
  <c r="U79" i="1"/>
  <c r="CF78" i="1"/>
  <c r="CE78" i="1"/>
  <c r="CC78" i="1"/>
  <c r="BZ78" i="1"/>
  <c r="BY78" i="1"/>
  <c r="BU78" i="1"/>
  <c r="BQ78" i="1"/>
  <c r="BK78" i="1"/>
  <c r="BE78" i="1"/>
  <c r="BR78" i="1" s="1"/>
  <c r="AZ78" i="1"/>
  <c r="AX78" i="1"/>
  <c r="AK78" i="1" s="1"/>
  <c r="N78" i="1" s="1"/>
  <c r="M78" i="1" s="1"/>
  <c r="AQ78" i="1"/>
  <c r="AL78" i="1"/>
  <c r="AD78" i="1"/>
  <c r="AC78" i="1"/>
  <c r="AB78" i="1" s="1"/>
  <c r="U78" i="1"/>
  <c r="S78" i="1"/>
  <c r="P78" i="1"/>
  <c r="CF77" i="1"/>
  <c r="CE77" i="1"/>
  <c r="CC77" i="1"/>
  <c r="BZ77" i="1"/>
  <c r="BY77" i="1"/>
  <c r="BW77" i="1"/>
  <c r="CA77" i="1" s="1"/>
  <c r="CB77" i="1" s="1"/>
  <c r="BU77" i="1"/>
  <c r="BX77" i="1" s="1"/>
  <c r="BR77" i="1"/>
  <c r="BQ77" i="1"/>
  <c r="BK77" i="1"/>
  <c r="BE77" i="1"/>
  <c r="AZ77" i="1"/>
  <c r="AX77" i="1" s="1"/>
  <c r="AQ77" i="1"/>
  <c r="AL77" i="1"/>
  <c r="AD77" i="1"/>
  <c r="AC77" i="1"/>
  <c r="AB77" i="1" s="1"/>
  <c r="X77" i="1"/>
  <c r="U77" i="1"/>
  <c r="CF76" i="1"/>
  <c r="CE76" i="1"/>
  <c r="CC76" i="1"/>
  <c r="CD76" i="1" s="1"/>
  <c r="BM76" i="1" s="1"/>
  <c r="BZ76" i="1"/>
  <c r="BY76" i="1"/>
  <c r="BU76" i="1"/>
  <c r="BV76" i="1" s="1"/>
  <c r="BQ76" i="1"/>
  <c r="BO76" i="1"/>
  <c r="BK76" i="1"/>
  <c r="BE76" i="1"/>
  <c r="BR76" i="1" s="1"/>
  <c r="AZ76" i="1"/>
  <c r="AY76" i="1"/>
  <c r="AX76" i="1"/>
  <c r="AK76" i="1" s="1"/>
  <c r="N76" i="1" s="1"/>
  <c r="M76" i="1" s="1"/>
  <c r="AQ76" i="1"/>
  <c r="AL76" i="1"/>
  <c r="AJ76" i="1"/>
  <c r="AD76" i="1"/>
  <c r="AC76" i="1"/>
  <c r="AB76" i="1"/>
  <c r="U76" i="1"/>
  <c r="S76" i="1"/>
  <c r="P76" i="1"/>
  <c r="O76" i="1"/>
  <c r="BN76" i="1" s="1"/>
  <c r="BP76" i="1" s="1"/>
  <c r="CF75" i="1"/>
  <c r="CE75" i="1"/>
  <c r="CC75" i="1"/>
  <c r="CA75" i="1"/>
  <c r="CB75" i="1" s="1"/>
  <c r="BZ75" i="1"/>
  <c r="BY75" i="1"/>
  <c r="BW75" i="1"/>
  <c r="BU75" i="1"/>
  <c r="BX75" i="1" s="1"/>
  <c r="BQ75" i="1"/>
  <c r="BK75" i="1"/>
  <c r="BE75" i="1"/>
  <c r="BR75" i="1" s="1"/>
  <c r="AZ75" i="1"/>
  <c r="AX75" i="1" s="1"/>
  <c r="AY75" i="1"/>
  <c r="AQ75" i="1"/>
  <c r="AL75" i="1"/>
  <c r="AD75" i="1"/>
  <c r="AC75" i="1"/>
  <c r="AB75" i="1" s="1"/>
  <c r="U75" i="1"/>
  <c r="CF74" i="1"/>
  <c r="CE74" i="1"/>
  <c r="CC74" i="1"/>
  <c r="BZ74" i="1"/>
  <c r="BY74" i="1"/>
  <c r="BW74" i="1"/>
  <c r="CA74" i="1" s="1"/>
  <c r="CB74" i="1" s="1"/>
  <c r="BU74" i="1"/>
  <c r="BQ74" i="1"/>
  <c r="BK74" i="1"/>
  <c r="BE74" i="1"/>
  <c r="BR74" i="1" s="1"/>
  <c r="AZ74" i="1"/>
  <c r="AY74" i="1"/>
  <c r="AX74" i="1"/>
  <c r="AJ74" i="1" s="1"/>
  <c r="AQ74" i="1"/>
  <c r="AL74" i="1"/>
  <c r="AK74" i="1"/>
  <c r="N74" i="1" s="1"/>
  <c r="AD74" i="1"/>
  <c r="AC74" i="1"/>
  <c r="AB74" i="1" s="1"/>
  <c r="U74" i="1"/>
  <c r="S74" i="1"/>
  <c r="P74" i="1"/>
  <c r="O74" i="1"/>
  <c r="BN74" i="1" s="1"/>
  <c r="M74" i="1"/>
  <c r="CF73" i="1"/>
  <c r="CE73" i="1"/>
  <c r="CC73" i="1"/>
  <c r="X73" i="1" s="1"/>
  <c r="BZ73" i="1"/>
  <c r="BY73" i="1"/>
  <c r="BW73" i="1"/>
  <c r="CA73" i="1" s="1"/>
  <c r="CB73" i="1" s="1"/>
  <c r="BU73" i="1"/>
  <c r="BX73" i="1" s="1"/>
  <c r="BQ73" i="1"/>
  <c r="BK73" i="1"/>
  <c r="BE73" i="1"/>
  <c r="BR73" i="1" s="1"/>
  <c r="AZ73" i="1"/>
  <c r="AX73" i="1" s="1"/>
  <c r="AY73" i="1"/>
  <c r="AQ73" i="1"/>
  <c r="AL73" i="1"/>
  <c r="AK73" i="1"/>
  <c r="N73" i="1" s="1"/>
  <c r="AD73" i="1"/>
  <c r="AC73" i="1"/>
  <c r="AB73" i="1" s="1"/>
  <c r="U73" i="1"/>
  <c r="M73" i="1"/>
  <c r="CF72" i="1"/>
  <c r="CE72" i="1"/>
  <c r="CC72" i="1"/>
  <c r="BZ72" i="1"/>
  <c r="BY72" i="1"/>
  <c r="BU72" i="1"/>
  <c r="BQ72" i="1"/>
  <c r="BK72" i="1"/>
  <c r="BE72" i="1"/>
  <c r="BR72" i="1" s="1"/>
  <c r="AZ72" i="1"/>
  <c r="AY72" i="1"/>
  <c r="AX72" i="1"/>
  <c r="AQ72" i="1"/>
  <c r="AL72" i="1"/>
  <c r="AK72" i="1"/>
  <c r="N72" i="1" s="1"/>
  <c r="AJ72" i="1"/>
  <c r="AD72" i="1"/>
  <c r="AC72" i="1"/>
  <c r="AB72" i="1" s="1"/>
  <c r="U72" i="1"/>
  <c r="S72" i="1"/>
  <c r="P72" i="1"/>
  <c r="O72" i="1"/>
  <c r="BN72" i="1" s="1"/>
  <c r="M72" i="1"/>
  <c r="CF71" i="1"/>
  <c r="CE71" i="1"/>
  <c r="CC71" i="1"/>
  <c r="CA71" i="1"/>
  <c r="CB71" i="1" s="1"/>
  <c r="BZ71" i="1"/>
  <c r="BY71" i="1"/>
  <c r="BW71" i="1"/>
  <c r="BU71" i="1"/>
  <c r="BQ71" i="1"/>
  <c r="BK71" i="1"/>
  <c r="BE71" i="1"/>
  <c r="BR71" i="1" s="1"/>
  <c r="AZ71" i="1"/>
  <c r="AX71" i="1" s="1"/>
  <c r="AY71" i="1"/>
  <c r="AQ71" i="1"/>
  <c r="AL71" i="1"/>
  <c r="AK71" i="1"/>
  <c r="N71" i="1" s="1"/>
  <c r="M71" i="1" s="1"/>
  <c r="AD71" i="1"/>
  <c r="AC71" i="1"/>
  <c r="AB71" i="1" s="1"/>
  <c r="U71" i="1"/>
  <c r="S71" i="1"/>
  <c r="CF70" i="1"/>
  <c r="CE70" i="1"/>
  <c r="CC70" i="1"/>
  <c r="BZ70" i="1"/>
  <c r="BY70" i="1"/>
  <c r="BU70" i="1"/>
  <c r="BW70" i="1" s="1"/>
  <c r="CA70" i="1" s="1"/>
  <c r="CB70" i="1" s="1"/>
  <c r="BQ70" i="1"/>
  <c r="BK70" i="1"/>
  <c r="BE70" i="1"/>
  <c r="BR70" i="1" s="1"/>
  <c r="AZ70" i="1"/>
  <c r="AY70" i="1"/>
  <c r="AX70" i="1"/>
  <c r="AJ70" i="1" s="1"/>
  <c r="AQ70" i="1"/>
  <c r="AL70" i="1"/>
  <c r="AK70" i="1"/>
  <c r="N70" i="1" s="1"/>
  <c r="M70" i="1" s="1"/>
  <c r="AD70" i="1"/>
  <c r="AC70" i="1"/>
  <c r="AB70" i="1" s="1"/>
  <c r="U70" i="1"/>
  <c r="S70" i="1"/>
  <c r="P70" i="1"/>
  <c r="O70" i="1"/>
  <c r="BN70" i="1" s="1"/>
  <c r="CF69" i="1"/>
  <c r="CE69" i="1"/>
  <c r="CC69" i="1"/>
  <c r="CA69" i="1"/>
  <c r="CB69" i="1" s="1"/>
  <c r="BZ69" i="1"/>
  <c r="BY69" i="1"/>
  <c r="BW69" i="1"/>
  <c r="BU69" i="1"/>
  <c r="BQ69" i="1"/>
  <c r="BK69" i="1"/>
  <c r="BE69" i="1"/>
  <c r="BR69" i="1" s="1"/>
  <c r="AZ69" i="1"/>
  <c r="AX69" i="1" s="1"/>
  <c r="AY69" i="1"/>
  <c r="AQ69" i="1"/>
  <c r="AL69" i="1"/>
  <c r="AK69" i="1"/>
  <c r="N69" i="1" s="1"/>
  <c r="M69" i="1" s="1"/>
  <c r="AD69" i="1"/>
  <c r="AC69" i="1"/>
  <c r="AB69" i="1" s="1"/>
  <c r="U69" i="1"/>
  <c r="S69" i="1"/>
  <c r="CF68" i="1"/>
  <c r="CE68" i="1"/>
  <c r="CC68" i="1"/>
  <c r="BZ68" i="1"/>
  <c r="BY68" i="1"/>
  <c r="BU68" i="1"/>
  <c r="BW68" i="1" s="1"/>
  <c r="CA68" i="1" s="1"/>
  <c r="CB68" i="1" s="1"/>
  <c r="BQ68" i="1"/>
  <c r="BK68" i="1"/>
  <c r="BE68" i="1"/>
  <c r="BR68" i="1" s="1"/>
  <c r="AZ68" i="1"/>
  <c r="AY68" i="1"/>
  <c r="AX68" i="1"/>
  <c r="AQ68" i="1"/>
  <c r="AL68" i="1"/>
  <c r="AK68" i="1"/>
  <c r="N68" i="1" s="1"/>
  <c r="M68" i="1" s="1"/>
  <c r="AJ68" i="1"/>
  <c r="AD68" i="1"/>
  <c r="AC68" i="1"/>
  <c r="AB68" i="1" s="1"/>
  <c r="U68" i="1"/>
  <c r="S68" i="1"/>
  <c r="P68" i="1"/>
  <c r="O68" i="1"/>
  <c r="BN68" i="1" s="1"/>
  <c r="CF67" i="1"/>
  <c r="CE67" i="1"/>
  <c r="CC67" i="1"/>
  <c r="BZ67" i="1"/>
  <c r="BY67" i="1"/>
  <c r="BW67" i="1"/>
  <c r="CA67" i="1" s="1"/>
  <c r="CB67" i="1" s="1"/>
  <c r="BU67" i="1"/>
  <c r="BQ67" i="1"/>
  <c r="BK67" i="1"/>
  <c r="BE67" i="1"/>
  <c r="BR67" i="1" s="1"/>
  <c r="AZ67" i="1"/>
  <c r="AX67" i="1" s="1"/>
  <c r="AY67" i="1" s="1"/>
  <c r="AQ67" i="1"/>
  <c r="AL67" i="1"/>
  <c r="AK67" i="1"/>
  <c r="N67" i="1" s="1"/>
  <c r="M67" i="1" s="1"/>
  <c r="AD67" i="1"/>
  <c r="AC67" i="1"/>
  <c r="AB67" i="1" s="1"/>
  <c r="U67" i="1"/>
  <c r="CF66" i="1"/>
  <c r="CE66" i="1"/>
  <c r="CC66" i="1"/>
  <c r="CA66" i="1"/>
  <c r="CB66" i="1" s="1"/>
  <c r="BZ66" i="1"/>
  <c r="BY66" i="1"/>
  <c r="BW66" i="1"/>
  <c r="BU66" i="1"/>
  <c r="BQ66" i="1"/>
  <c r="BK66" i="1"/>
  <c r="BE66" i="1"/>
  <c r="BR66" i="1" s="1"/>
  <c r="AZ66" i="1"/>
  <c r="AY66" i="1"/>
  <c r="AX66" i="1"/>
  <c r="AJ66" i="1" s="1"/>
  <c r="AQ66" i="1"/>
  <c r="AL66" i="1"/>
  <c r="AK66" i="1"/>
  <c r="N66" i="1" s="1"/>
  <c r="M66" i="1" s="1"/>
  <c r="AD66" i="1"/>
  <c r="AC66" i="1"/>
  <c r="AB66" i="1" s="1"/>
  <c r="U66" i="1"/>
  <c r="S66" i="1"/>
  <c r="P66" i="1"/>
  <c r="O66" i="1"/>
  <c r="BN66" i="1" s="1"/>
  <c r="CF65" i="1"/>
  <c r="CE65" i="1"/>
  <c r="CC65" i="1"/>
  <c r="BZ65" i="1"/>
  <c r="BY65" i="1"/>
  <c r="BQ65" i="1"/>
  <c r="BK65" i="1"/>
  <c r="BE65" i="1"/>
  <c r="BR65" i="1" s="1"/>
  <c r="BU65" i="1" s="1"/>
  <c r="AZ65" i="1"/>
  <c r="AX65" i="1" s="1"/>
  <c r="AY65" i="1" s="1"/>
  <c r="AQ65" i="1"/>
  <c r="AL65" i="1"/>
  <c r="AK65" i="1"/>
  <c r="N65" i="1" s="1"/>
  <c r="M65" i="1" s="1"/>
  <c r="AD65" i="1"/>
  <c r="AC65" i="1"/>
  <c r="AB65" i="1" s="1"/>
  <c r="U65" i="1"/>
  <c r="CF64" i="1"/>
  <c r="CE64" i="1"/>
  <c r="CC64" i="1"/>
  <c r="CA64" i="1"/>
  <c r="CB64" i="1" s="1"/>
  <c r="BZ64" i="1"/>
  <c r="BY64" i="1"/>
  <c r="BW64" i="1"/>
  <c r="BU64" i="1"/>
  <c r="BQ64" i="1"/>
  <c r="BK64" i="1"/>
  <c r="BE64" i="1"/>
  <c r="BR64" i="1" s="1"/>
  <c r="AZ64" i="1"/>
  <c r="AY64" i="1"/>
  <c r="AX64" i="1"/>
  <c r="AQ64" i="1"/>
  <c r="AL64" i="1"/>
  <c r="AK64" i="1"/>
  <c r="N64" i="1" s="1"/>
  <c r="AJ64" i="1"/>
  <c r="AD64" i="1"/>
  <c r="AC64" i="1"/>
  <c r="AB64" i="1"/>
  <c r="U64" i="1"/>
  <c r="S64" i="1"/>
  <c r="P64" i="1"/>
  <c r="O64" i="1"/>
  <c r="BN64" i="1" s="1"/>
  <c r="M64" i="1"/>
  <c r="CF63" i="1"/>
  <c r="CE63" i="1"/>
  <c r="CC63" i="1"/>
  <c r="BZ63" i="1"/>
  <c r="BY63" i="1"/>
  <c r="BX63" i="1"/>
  <c r="BW63" i="1"/>
  <c r="CA63" i="1" s="1"/>
  <c r="CB63" i="1" s="1"/>
  <c r="BU63" i="1"/>
  <c r="BV63" i="1" s="1"/>
  <c r="BQ63" i="1"/>
  <c r="BK63" i="1"/>
  <c r="BE63" i="1"/>
  <c r="BR63" i="1" s="1"/>
  <c r="AZ63" i="1"/>
  <c r="AX63" i="1" s="1"/>
  <c r="AQ63" i="1"/>
  <c r="AL63" i="1"/>
  <c r="AD63" i="1"/>
  <c r="AC63" i="1"/>
  <c r="U63" i="1"/>
  <c r="CF62" i="1"/>
  <c r="CE62" i="1"/>
  <c r="CC62" i="1"/>
  <c r="BZ62" i="1"/>
  <c r="BY62" i="1"/>
  <c r="BU62" i="1"/>
  <c r="BX62" i="1" s="1"/>
  <c r="BQ62" i="1"/>
  <c r="BK62" i="1"/>
  <c r="BE62" i="1"/>
  <c r="BR62" i="1" s="1"/>
  <c r="AZ62" i="1"/>
  <c r="AX62" i="1"/>
  <c r="AJ62" i="1" s="1"/>
  <c r="O62" i="1" s="1"/>
  <c r="BN62" i="1" s="1"/>
  <c r="AQ62" i="1"/>
  <c r="AL62" i="1"/>
  <c r="AD62" i="1"/>
  <c r="AC62" i="1"/>
  <c r="AB62" i="1"/>
  <c r="U62" i="1"/>
  <c r="CF61" i="1"/>
  <c r="CE61" i="1"/>
  <c r="CC61" i="1"/>
  <c r="X61" i="1" s="1"/>
  <c r="BZ61" i="1"/>
  <c r="BY61" i="1"/>
  <c r="BX61" i="1"/>
  <c r="BW61" i="1"/>
  <c r="CA61" i="1" s="1"/>
  <c r="CB61" i="1" s="1"/>
  <c r="BU61" i="1"/>
  <c r="BV61" i="1" s="1"/>
  <c r="BR61" i="1"/>
  <c r="BQ61" i="1"/>
  <c r="BK61" i="1"/>
  <c r="BE61" i="1"/>
  <c r="AZ61" i="1"/>
  <c r="AX61" i="1" s="1"/>
  <c r="AQ61" i="1"/>
  <c r="AL61" i="1"/>
  <c r="AJ61" i="1"/>
  <c r="O61" i="1" s="1"/>
  <c r="BN61" i="1" s="1"/>
  <c r="AD61" i="1"/>
  <c r="AC61" i="1"/>
  <c r="AB61" i="1"/>
  <c r="U61" i="1"/>
  <c r="CF60" i="1"/>
  <c r="X60" i="1" s="1"/>
  <c r="CE60" i="1"/>
  <c r="CC60" i="1"/>
  <c r="CD60" i="1" s="1"/>
  <c r="BM60" i="1" s="1"/>
  <c r="BO60" i="1" s="1"/>
  <c r="BZ60" i="1"/>
  <c r="BY60" i="1"/>
  <c r="BX60" i="1"/>
  <c r="BU60" i="1"/>
  <c r="BW60" i="1" s="1"/>
  <c r="CA60" i="1" s="1"/>
  <c r="CB60" i="1" s="1"/>
  <c r="BQ60" i="1"/>
  <c r="BK60" i="1"/>
  <c r="BE60" i="1"/>
  <c r="BR60" i="1" s="1"/>
  <c r="AZ60" i="1"/>
  <c r="AX60" i="1"/>
  <c r="S60" i="1" s="1"/>
  <c r="AQ60" i="1"/>
  <c r="AL60" i="1"/>
  <c r="AD60" i="1"/>
  <c r="AB60" i="1" s="1"/>
  <c r="AC60" i="1"/>
  <c r="U60" i="1"/>
  <c r="P60" i="1"/>
  <c r="CF59" i="1"/>
  <c r="CE59" i="1"/>
  <c r="CD59" i="1" s="1"/>
  <c r="BM59" i="1" s="1"/>
  <c r="BO59" i="1" s="1"/>
  <c r="CC59" i="1"/>
  <c r="CA59" i="1"/>
  <c r="CB59" i="1" s="1"/>
  <c r="BZ59" i="1"/>
  <c r="BY59" i="1"/>
  <c r="BX59" i="1"/>
  <c r="BW59" i="1"/>
  <c r="BV59" i="1"/>
  <c r="BU59" i="1"/>
  <c r="BR59" i="1"/>
  <c r="BQ59" i="1"/>
  <c r="BK59" i="1"/>
  <c r="BE59" i="1"/>
  <c r="AZ59" i="1"/>
  <c r="AX59" i="1"/>
  <c r="AQ59" i="1"/>
  <c r="AL59" i="1"/>
  <c r="AD59" i="1"/>
  <c r="AC59" i="1"/>
  <c r="AB59" i="1" s="1"/>
  <c r="X59" i="1"/>
  <c r="U59" i="1"/>
  <c r="P59" i="1"/>
  <c r="CF58" i="1"/>
  <c r="CE58" i="1"/>
  <c r="CC58" i="1"/>
  <c r="CD58" i="1" s="1"/>
  <c r="BM58" i="1" s="1"/>
  <c r="BZ58" i="1"/>
  <c r="BY58" i="1"/>
  <c r="BU58" i="1"/>
  <c r="BX58" i="1" s="1"/>
  <c r="BR58" i="1"/>
  <c r="BQ58" i="1"/>
  <c r="BK58" i="1"/>
  <c r="BE58" i="1"/>
  <c r="AZ58" i="1"/>
  <c r="AX58" i="1" s="1"/>
  <c r="AQ58" i="1"/>
  <c r="AL58" i="1"/>
  <c r="AD58" i="1"/>
  <c r="AC58" i="1"/>
  <c r="AB58" i="1"/>
  <c r="U58" i="1"/>
  <c r="CF57" i="1"/>
  <c r="X57" i="1" s="1"/>
  <c r="CE57" i="1"/>
  <c r="CD57" i="1"/>
  <c r="BM57" i="1" s="1"/>
  <c r="CC57" i="1"/>
  <c r="BZ57" i="1"/>
  <c r="BY57" i="1"/>
  <c r="BX57" i="1"/>
  <c r="BW57" i="1"/>
  <c r="CA57" i="1" s="1"/>
  <c r="CB57" i="1" s="1"/>
  <c r="BV57" i="1"/>
  <c r="BU57" i="1"/>
  <c r="BR57" i="1"/>
  <c r="BQ57" i="1"/>
  <c r="BK57" i="1"/>
  <c r="BE57" i="1"/>
  <c r="AZ57" i="1"/>
  <c r="AX57" i="1" s="1"/>
  <c r="AQ57" i="1"/>
  <c r="AL57" i="1"/>
  <c r="AJ57" i="1"/>
  <c r="O57" i="1" s="1"/>
  <c r="BN57" i="1" s="1"/>
  <c r="BP57" i="1" s="1"/>
  <c r="AD57" i="1"/>
  <c r="AC57" i="1"/>
  <c r="AB57" i="1"/>
  <c r="U57" i="1"/>
  <c r="CF56" i="1"/>
  <c r="X56" i="1" s="1"/>
  <c r="CE56" i="1"/>
  <c r="CC56" i="1"/>
  <c r="CD56" i="1" s="1"/>
  <c r="BM56" i="1" s="1"/>
  <c r="BZ56" i="1"/>
  <c r="BY56" i="1"/>
  <c r="BX56" i="1"/>
  <c r="BU56" i="1"/>
  <c r="BW56" i="1" s="1"/>
  <c r="CA56" i="1" s="1"/>
  <c r="CB56" i="1" s="1"/>
  <c r="BQ56" i="1"/>
  <c r="BO56" i="1"/>
  <c r="BK56" i="1"/>
  <c r="BE56" i="1"/>
  <c r="BR56" i="1" s="1"/>
  <c r="AZ56" i="1"/>
  <c r="AX56" i="1"/>
  <c r="S56" i="1" s="1"/>
  <c r="AQ56" i="1"/>
  <c r="AL56" i="1"/>
  <c r="AD56" i="1"/>
  <c r="AB56" i="1" s="1"/>
  <c r="AC56" i="1"/>
  <c r="U56" i="1"/>
  <c r="P56" i="1"/>
  <c r="CF55" i="1"/>
  <c r="CE55" i="1"/>
  <c r="CC55" i="1"/>
  <c r="CD55" i="1" s="1"/>
  <c r="BM55" i="1" s="1"/>
  <c r="BO55" i="1" s="1"/>
  <c r="BZ55" i="1"/>
  <c r="BY55" i="1"/>
  <c r="BU55" i="1"/>
  <c r="BW55" i="1" s="1"/>
  <c r="CA55" i="1" s="1"/>
  <c r="CB55" i="1" s="1"/>
  <c r="BR55" i="1"/>
  <c r="BQ55" i="1"/>
  <c r="BK55" i="1"/>
  <c r="BE55" i="1"/>
  <c r="AZ55" i="1"/>
  <c r="AX55" i="1"/>
  <c r="AQ55" i="1"/>
  <c r="AL55" i="1"/>
  <c r="AD55" i="1"/>
  <c r="AC55" i="1"/>
  <c r="AB55" i="1" s="1"/>
  <c r="X55" i="1"/>
  <c r="U55" i="1"/>
  <c r="CF54" i="1"/>
  <c r="CE54" i="1"/>
  <c r="CC54" i="1"/>
  <c r="BZ54" i="1"/>
  <c r="BY54" i="1"/>
  <c r="BU54" i="1"/>
  <c r="BQ54" i="1"/>
  <c r="BK54" i="1"/>
  <c r="BE54" i="1"/>
  <c r="BR54" i="1" s="1"/>
  <c r="AZ54" i="1"/>
  <c r="AX54" i="1" s="1"/>
  <c r="AQ54" i="1"/>
  <c r="AL54" i="1"/>
  <c r="AD54" i="1"/>
  <c r="AC54" i="1"/>
  <c r="AB54" i="1"/>
  <c r="U54" i="1"/>
  <c r="S54" i="1"/>
  <c r="CF53" i="1"/>
  <c r="X53" i="1" s="1"/>
  <c r="CE53" i="1"/>
  <c r="CD53" i="1"/>
  <c r="CC53" i="1"/>
  <c r="BZ53" i="1"/>
  <c r="BY53" i="1"/>
  <c r="BX53" i="1"/>
  <c r="BW53" i="1"/>
  <c r="CA53" i="1" s="1"/>
  <c r="CB53" i="1" s="1"/>
  <c r="BV53" i="1"/>
  <c r="BU53" i="1"/>
  <c r="BQ53" i="1"/>
  <c r="BM53" i="1"/>
  <c r="BK53" i="1"/>
  <c r="BE53" i="1"/>
  <c r="BR53" i="1" s="1"/>
  <c r="AZ53" i="1"/>
  <c r="AX53" i="1" s="1"/>
  <c r="AK53" i="1" s="1"/>
  <c r="N53" i="1" s="1"/>
  <c r="M53" i="1" s="1"/>
  <c r="AQ53" i="1"/>
  <c r="AL53" i="1"/>
  <c r="AJ53" i="1"/>
  <c r="O53" i="1" s="1"/>
  <c r="BN53" i="1" s="1"/>
  <c r="BP53" i="1" s="1"/>
  <c r="AD53" i="1"/>
  <c r="AC53" i="1"/>
  <c r="AB53" i="1"/>
  <c r="U53" i="1"/>
  <c r="CF52" i="1"/>
  <c r="X52" i="1" s="1"/>
  <c r="CE52" i="1"/>
  <c r="CC52" i="1"/>
  <c r="CD52" i="1" s="1"/>
  <c r="BM52" i="1" s="1"/>
  <c r="BO52" i="1" s="1"/>
  <c r="BZ52" i="1"/>
  <c r="BY52" i="1"/>
  <c r="BX52" i="1"/>
  <c r="BU52" i="1"/>
  <c r="BW52" i="1" s="1"/>
  <c r="CA52" i="1" s="1"/>
  <c r="CB52" i="1" s="1"/>
  <c r="BQ52" i="1"/>
  <c r="BK52" i="1"/>
  <c r="BE52" i="1"/>
  <c r="BR52" i="1" s="1"/>
  <c r="AZ52" i="1"/>
  <c r="AX52" i="1"/>
  <c r="AQ52" i="1"/>
  <c r="AL52" i="1"/>
  <c r="AD52" i="1"/>
  <c r="AC52" i="1"/>
  <c r="AB52" i="1" s="1"/>
  <c r="U52" i="1"/>
  <c r="P52" i="1"/>
  <c r="CF51" i="1"/>
  <c r="CE51" i="1"/>
  <c r="CC51" i="1"/>
  <c r="CD51" i="1" s="1"/>
  <c r="BM51" i="1" s="1"/>
  <c r="BO51" i="1" s="1"/>
  <c r="CA51" i="1"/>
  <c r="CB51" i="1" s="1"/>
  <c r="BZ51" i="1"/>
  <c r="BY51" i="1"/>
  <c r="BU51" i="1"/>
  <c r="BW51" i="1" s="1"/>
  <c r="BR51" i="1"/>
  <c r="BQ51" i="1"/>
  <c r="BK51" i="1"/>
  <c r="BE51" i="1"/>
  <c r="AZ51" i="1"/>
  <c r="AX51" i="1" s="1"/>
  <c r="AY51" i="1"/>
  <c r="AQ51" i="1"/>
  <c r="AL51" i="1"/>
  <c r="AD51" i="1"/>
  <c r="AC51" i="1"/>
  <c r="AB51" i="1" s="1"/>
  <c r="X51" i="1"/>
  <c r="U51" i="1"/>
  <c r="CF50" i="1"/>
  <c r="CE50" i="1"/>
  <c r="CC50" i="1"/>
  <c r="X50" i="1" s="1"/>
  <c r="BZ50" i="1"/>
  <c r="BY50" i="1"/>
  <c r="BW50" i="1"/>
  <c r="CA50" i="1" s="1"/>
  <c r="CB50" i="1" s="1"/>
  <c r="BU50" i="1"/>
  <c r="BX50" i="1" s="1"/>
  <c r="BQ50" i="1"/>
  <c r="BK50" i="1"/>
  <c r="BE50" i="1"/>
  <c r="BR50" i="1" s="1"/>
  <c r="AZ50" i="1"/>
  <c r="AX50" i="1" s="1"/>
  <c r="AQ50" i="1"/>
  <c r="AL50" i="1"/>
  <c r="AK50" i="1"/>
  <c r="N50" i="1" s="1"/>
  <c r="AJ50" i="1"/>
  <c r="O50" i="1" s="1"/>
  <c r="BN50" i="1" s="1"/>
  <c r="AD50" i="1"/>
  <c r="AC50" i="1"/>
  <c r="AB50" i="1" s="1"/>
  <c r="U50" i="1"/>
  <c r="S50" i="1"/>
  <c r="M50" i="1"/>
  <c r="CF49" i="1"/>
  <c r="CE49" i="1"/>
  <c r="CD49" i="1"/>
  <c r="BM49" i="1" s="1"/>
  <c r="CC49" i="1"/>
  <c r="BZ49" i="1"/>
  <c r="BY49" i="1"/>
  <c r="BU49" i="1"/>
  <c r="BQ49" i="1"/>
  <c r="BK49" i="1"/>
  <c r="BE49" i="1"/>
  <c r="BR49" i="1" s="1"/>
  <c r="AZ49" i="1"/>
  <c r="AX49" i="1"/>
  <c r="AY49" i="1" s="1"/>
  <c r="AQ49" i="1"/>
  <c r="AL49" i="1"/>
  <c r="AK49" i="1"/>
  <c r="N49" i="1" s="1"/>
  <c r="M49" i="1" s="1"/>
  <c r="AJ49" i="1"/>
  <c r="AD49" i="1"/>
  <c r="AC49" i="1"/>
  <c r="AB49" i="1"/>
  <c r="X49" i="1"/>
  <c r="U49" i="1"/>
  <c r="S49" i="1"/>
  <c r="O49" i="1"/>
  <c r="BN49" i="1" s="1"/>
  <c r="CF48" i="1"/>
  <c r="CE48" i="1"/>
  <c r="CC48" i="1"/>
  <c r="X48" i="1" s="1"/>
  <c r="BZ48" i="1"/>
  <c r="BY48" i="1"/>
  <c r="BU48" i="1"/>
  <c r="BX48" i="1" s="1"/>
  <c r="BQ48" i="1"/>
  <c r="BK48" i="1"/>
  <c r="BE48" i="1"/>
  <c r="BR48" i="1" s="1"/>
  <c r="AZ48" i="1"/>
  <c r="AX48" i="1" s="1"/>
  <c r="AY48" i="1"/>
  <c r="AQ48" i="1"/>
  <c r="AL48" i="1"/>
  <c r="AD48" i="1"/>
  <c r="AC48" i="1"/>
  <c r="AB48" i="1"/>
  <c r="U48" i="1"/>
  <c r="CF47" i="1"/>
  <c r="CE47" i="1"/>
  <c r="CC47" i="1"/>
  <c r="BZ47" i="1"/>
  <c r="BY47" i="1"/>
  <c r="BU47" i="1"/>
  <c r="BQ47" i="1"/>
  <c r="BK47" i="1"/>
  <c r="BE47" i="1"/>
  <c r="BR47" i="1" s="1"/>
  <c r="AZ47" i="1"/>
  <c r="AY47" i="1"/>
  <c r="AX47" i="1"/>
  <c r="AQ47" i="1"/>
  <c r="AL47" i="1"/>
  <c r="AK47" i="1"/>
  <c r="N47" i="1" s="1"/>
  <c r="M47" i="1" s="1"/>
  <c r="AJ47" i="1"/>
  <c r="O47" i="1" s="1"/>
  <c r="BN47" i="1" s="1"/>
  <c r="AD47" i="1"/>
  <c r="AC47" i="1"/>
  <c r="AB47" i="1" s="1"/>
  <c r="U47" i="1"/>
  <c r="S47" i="1"/>
  <c r="P47" i="1"/>
  <c r="CF46" i="1"/>
  <c r="CE46" i="1"/>
  <c r="CC46" i="1"/>
  <c r="BZ46" i="1"/>
  <c r="BY46" i="1"/>
  <c r="BW46" i="1"/>
  <c r="CA46" i="1" s="1"/>
  <c r="CB46" i="1" s="1"/>
  <c r="BU46" i="1"/>
  <c r="BV46" i="1" s="1"/>
  <c r="BQ46" i="1"/>
  <c r="BK46" i="1"/>
  <c r="BE46" i="1"/>
  <c r="BR46" i="1" s="1"/>
  <c r="AZ46" i="1"/>
  <c r="AX46" i="1"/>
  <c r="AJ46" i="1" s="1"/>
  <c r="O46" i="1" s="1"/>
  <c r="BN46" i="1" s="1"/>
  <c r="AQ46" i="1"/>
  <c r="AL46" i="1"/>
  <c r="AK46" i="1"/>
  <c r="N46" i="1" s="1"/>
  <c r="AD46" i="1"/>
  <c r="AC46" i="1"/>
  <c r="AB46" i="1" s="1"/>
  <c r="X46" i="1"/>
  <c r="U46" i="1"/>
  <c r="P46" i="1"/>
  <c r="M46" i="1"/>
  <c r="CF45" i="1"/>
  <c r="CE45" i="1"/>
  <c r="CC45" i="1"/>
  <c r="CD45" i="1" s="1"/>
  <c r="BM45" i="1" s="1"/>
  <c r="CA45" i="1"/>
  <c r="CB45" i="1" s="1"/>
  <c r="BZ45" i="1"/>
  <c r="BY45" i="1"/>
  <c r="BW45" i="1"/>
  <c r="BU45" i="1"/>
  <c r="BX45" i="1" s="1"/>
  <c r="BR45" i="1"/>
  <c r="BQ45" i="1"/>
  <c r="BO45" i="1"/>
  <c r="BK45" i="1"/>
  <c r="BE45" i="1"/>
  <c r="AZ45" i="1"/>
  <c r="AX45" i="1" s="1"/>
  <c r="AY45" i="1" s="1"/>
  <c r="AQ45" i="1"/>
  <c r="AL45" i="1"/>
  <c r="AD45" i="1"/>
  <c r="AC45" i="1"/>
  <c r="AB45" i="1" s="1"/>
  <c r="X45" i="1"/>
  <c r="U45" i="1"/>
  <c r="CF44" i="1"/>
  <c r="CE44" i="1"/>
  <c r="CC44" i="1"/>
  <c r="BZ44" i="1"/>
  <c r="BY44" i="1"/>
  <c r="BQ44" i="1"/>
  <c r="BK44" i="1"/>
  <c r="BE44" i="1"/>
  <c r="BR44" i="1" s="1"/>
  <c r="BU44" i="1" s="1"/>
  <c r="AZ44" i="1"/>
  <c r="AX44" i="1" s="1"/>
  <c r="AY44" i="1" s="1"/>
  <c r="AQ44" i="1"/>
  <c r="AL44" i="1"/>
  <c r="AD44" i="1"/>
  <c r="AC44" i="1"/>
  <c r="AB44" i="1"/>
  <c r="U44" i="1"/>
  <c r="CF43" i="1"/>
  <c r="CE43" i="1"/>
  <c r="CC43" i="1"/>
  <c r="BZ43" i="1"/>
  <c r="BY43" i="1"/>
  <c r="BU43" i="1"/>
  <c r="BQ43" i="1"/>
  <c r="BN43" i="1"/>
  <c r="BK43" i="1"/>
  <c r="BE43" i="1"/>
  <c r="BR43" i="1" s="1"/>
  <c r="AZ43" i="1"/>
  <c r="AY43" i="1"/>
  <c r="AX43" i="1"/>
  <c r="AQ43" i="1"/>
  <c r="AL43" i="1"/>
  <c r="AK43" i="1"/>
  <c r="N43" i="1" s="1"/>
  <c r="M43" i="1" s="1"/>
  <c r="AJ43" i="1"/>
  <c r="AD43" i="1"/>
  <c r="AC43" i="1"/>
  <c r="AB43" i="1" s="1"/>
  <c r="U43" i="1"/>
  <c r="S43" i="1"/>
  <c r="P43" i="1"/>
  <c r="O43" i="1"/>
  <c r="CF42" i="1"/>
  <c r="CE42" i="1"/>
  <c r="CC42" i="1"/>
  <c r="CD42" i="1" s="1"/>
  <c r="BM42" i="1" s="1"/>
  <c r="BO42" i="1" s="1"/>
  <c r="BZ42" i="1"/>
  <c r="BY42" i="1"/>
  <c r="BW42" i="1"/>
  <c r="CA42" i="1" s="1"/>
  <c r="CB42" i="1" s="1"/>
  <c r="BU42" i="1"/>
  <c r="BV42" i="1" s="1"/>
  <c r="BQ42" i="1"/>
  <c r="BK42" i="1"/>
  <c r="BE42" i="1"/>
  <c r="BR42" i="1" s="1"/>
  <c r="AZ42" i="1"/>
  <c r="AX42" i="1"/>
  <c r="AJ42" i="1" s="1"/>
  <c r="O42" i="1" s="1"/>
  <c r="BN42" i="1" s="1"/>
  <c r="BP42" i="1" s="1"/>
  <c r="AQ42" i="1"/>
  <c r="AL42" i="1"/>
  <c r="AK42" i="1"/>
  <c r="N42" i="1" s="1"/>
  <c r="M42" i="1" s="1"/>
  <c r="AD42" i="1"/>
  <c r="AC42" i="1"/>
  <c r="AB42" i="1" s="1"/>
  <c r="X42" i="1"/>
  <c r="U42" i="1"/>
  <c r="P42" i="1"/>
  <c r="CF41" i="1"/>
  <c r="CE41" i="1"/>
  <c r="CC41" i="1"/>
  <c r="CD41" i="1" s="1"/>
  <c r="BM41" i="1" s="1"/>
  <c r="CA41" i="1"/>
  <c r="CB41" i="1" s="1"/>
  <c r="BZ41" i="1"/>
  <c r="BY41" i="1"/>
  <c r="BW41" i="1"/>
  <c r="BU41" i="1"/>
  <c r="BX41" i="1" s="1"/>
  <c r="BR41" i="1"/>
  <c r="BQ41" i="1"/>
  <c r="BO41" i="1"/>
  <c r="BK41" i="1"/>
  <c r="BE41" i="1"/>
  <c r="AZ41" i="1"/>
  <c r="AX41" i="1" s="1"/>
  <c r="AY41" i="1"/>
  <c r="AQ41" i="1"/>
  <c r="AL41" i="1"/>
  <c r="AD41" i="1"/>
  <c r="AC41" i="1"/>
  <c r="AB41" i="1" s="1"/>
  <c r="X41" i="1"/>
  <c r="U41" i="1"/>
  <c r="CF40" i="1"/>
  <c r="CE40" i="1"/>
  <c r="CC40" i="1"/>
  <c r="BZ40" i="1"/>
  <c r="BY40" i="1"/>
  <c r="BU40" i="1"/>
  <c r="BQ40" i="1"/>
  <c r="BK40" i="1"/>
  <c r="BE40" i="1"/>
  <c r="BR40" i="1" s="1"/>
  <c r="AZ40" i="1"/>
  <c r="AX40" i="1" s="1"/>
  <c r="AY40" i="1" s="1"/>
  <c r="AQ40" i="1"/>
  <c r="AL40" i="1"/>
  <c r="AJ40" i="1"/>
  <c r="O40" i="1" s="1"/>
  <c r="BN40" i="1" s="1"/>
  <c r="AD40" i="1"/>
  <c r="AC40" i="1"/>
  <c r="AB40" i="1"/>
  <c r="U40" i="1"/>
  <c r="S40" i="1"/>
  <c r="CF39" i="1"/>
  <c r="CE39" i="1"/>
  <c r="CC39" i="1"/>
  <c r="BZ39" i="1"/>
  <c r="BY39" i="1"/>
  <c r="BW39" i="1"/>
  <c r="CA39" i="1" s="1"/>
  <c r="CB39" i="1" s="1"/>
  <c r="BU39" i="1"/>
  <c r="BV39" i="1" s="1"/>
  <c r="BQ39" i="1"/>
  <c r="BK39" i="1"/>
  <c r="BE39" i="1"/>
  <c r="BR39" i="1" s="1"/>
  <c r="AZ39" i="1"/>
  <c r="AY39" i="1"/>
  <c r="AX39" i="1"/>
  <c r="AQ39" i="1"/>
  <c r="AL39" i="1"/>
  <c r="AK39" i="1"/>
  <c r="AJ39" i="1"/>
  <c r="AD39" i="1"/>
  <c r="AC39" i="1"/>
  <c r="U39" i="1"/>
  <c r="S39" i="1"/>
  <c r="P39" i="1"/>
  <c r="O39" i="1"/>
  <c r="BN39" i="1" s="1"/>
  <c r="N39" i="1"/>
  <c r="M39" i="1" s="1"/>
  <c r="CF38" i="1"/>
  <c r="CE38" i="1"/>
  <c r="CC38" i="1"/>
  <c r="BZ38" i="1"/>
  <c r="BY38" i="1"/>
  <c r="BW38" i="1"/>
  <c r="CA38" i="1" s="1"/>
  <c r="CB38" i="1" s="1"/>
  <c r="BU38" i="1"/>
  <c r="BQ38" i="1"/>
  <c r="BK38" i="1"/>
  <c r="BE38" i="1"/>
  <c r="BR38" i="1" s="1"/>
  <c r="AZ38" i="1"/>
  <c r="AX38" i="1"/>
  <c r="AJ38" i="1" s="1"/>
  <c r="O38" i="1" s="1"/>
  <c r="BN38" i="1" s="1"/>
  <c r="AQ38" i="1"/>
  <c r="AL38" i="1"/>
  <c r="AD38" i="1"/>
  <c r="AC38" i="1"/>
  <c r="X38" i="1"/>
  <c r="U38" i="1"/>
  <c r="S38" i="1"/>
  <c r="CF37" i="1"/>
  <c r="CE37" i="1"/>
  <c r="CC37" i="1"/>
  <c r="CD37" i="1" s="1"/>
  <c r="BM37" i="1" s="1"/>
  <c r="BO37" i="1" s="1"/>
  <c r="BZ37" i="1"/>
  <c r="BY37" i="1"/>
  <c r="BQ37" i="1"/>
  <c r="BK37" i="1"/>
  <c r="BE37" i="1"/>
  <c r="BR37" i="1" s="1"/>
  <c r="BU37" i="1" s="1"/>
  <c r="AZ37" i="1"/>
  <c r="AX37" i="1" s="1"/>
  <c r="AQ37" i="1"/>
  <c r="AL37" i="1"/>
  <c r="AD37" i="1"/>
  <c r="AC37" i="1"/>
  <c r="AB37" i="1" s="1"/>
  <c r="X37" i="1"/>
  <c r="U37" i="1"/>
  <c r="CF36" i="1"/>
  <c r="CE36" i="1"/>
  <c r="CD36" i="1" s="1"/>
  <c r="BM36" i="1" s="1"/>
  <c r="CC36" i="1"/>
  <c r="X36" i="1" s="1"/>
  <c r="BZ36" i="1"/>
  <c r="BY36" i="1"/>
  <c r="BR36" i="1"/>
  <c r="BU36" i="1" s="1"/>
  <c r="BQ36" i="1"/>
  <c r="BO36" i="1"/>
  <c r="BN36" i="1"/>
  <c r="BK36" i="1"/>
  <c r="BE36" i="1"/>
  <c r="AZ36" i="1"/>
  <c r="AX36" i="1" s="1"/>
  <c r="P36" i="1" s="1"/>
  <c r="AY36" i="1"/>
  <c r="AQ36" i="1"/>
  <c r="AL36" i="1"/>
  <c r="AK36" i="1"/>
  <c r="N36" i="1" s="1"/>
  <c r="M36" i="1" s="1"/>
  <c r="AJ36" i="1"/>
  <c r="AD36" i="1"/>
  <c r="AC36" i="1"/>
  <c r="AB36" i="1" s="1"/>
  <c r="U36" i="1"/>
  <c r="S36" i="1"/>
  <c r="O36" i="1"/>
  <c r="CF35" i="1"/>
  <c r="CE35" i="1"/>
  <c r="CD35" i="1" s="1"/>
  <c r="BM35" i="1" s="1"/>
  <c r="CC35" i="1"/>
  <c r="BZ35" i="1"/>
  <c r="BY35" i="1"/>
  <c r="BQ35" i="1"/>
  <c r="BK35" i="1"/>
  <c r="BE35" i="1"/>
  <c r="BR35" i="1" s="1"/>
  <c r="BU35" i="1" s="1"/>
  <c r="AZ35" i="1"/>
  <c r="AX35" i="1"/>
  <c r="P35" i="1" s="1"/>
  <c r="AQ35" i="1"/>
  <c r="AL35" i="1"/>
  <c r="AD35" i="1"/>
  <c r="AC35" i="1"/>
  <c r="AB35" i="1"/>
  <c r="X35" i="1"/>
  <c r="U35" i="1"/>
  <c r="CF34" i="1"/>
  <c r="CE34" i="1"/>
  <c r="CC34" i="1"/>
  <c r="BZ34" i="1"/>
  <c r="BY34" i="1"/>
  <c r="BU34" i="1"/>
  <c r="BQ34" i="1"/>
  <c r="BK34" i="1"/>
  <c r="BE34" i="1"/>
  <c r="BR34" i="1" s="1"/>
  <c r="AZ34" i="1"/>
  <c r="AX34" i="1"/>
  <c r="AY34" i="1" s="1"/>
  <c r="AQ34" i="1"/>
  <c r="AL34" i="1"/>
  <c r="AD34" i="1"/>
  <c r="AC34" i="1"/>
  <c r="AB34" i="1"/>
  <c r="U34" i="1"/>
  <c r="S34" i="1"/>
  <c r="P34" i="1"/>
  <c r="CF33" i="1"/>
  <c r="CE33" i="1"/>
  <c r="CD33" i="1" s="1"/>
  <c r="CC33" i="1"/>
  <c r="X33" i="1" s="1"/>
  <c r="BZ33" i="1"/>
  <c r="BY33" i="1"/>
  <c r="BR33" i="1"/>
  <c r="BU33" i="1" s="1"/>
  <c r="BW33" i="1" s="1"/>
  <c r="CA33" i="1" s="1"/>
  <c r="CB33" i="1" s="1"/>
  <c r="BQ33" i="1"/>
  <c r="BM33" i="1"/>
  <c r="BK33" i="1"/>
  <c r="BE33" i="1"/>
  <c r="AZ33" i="1"/>
  <c r="AX33" i="1" s="1"/>
  <c r="AQ33" i="1"/>
  <c r="AL33" i="1"/>
  <c r="AK33" i="1"/>
  <c r="N33" i="1" s="1"/>
  <c r="M33" i="1" s="1"/>
  <c r="AD33" i="1"/>
  <c r="AC33" i="1"/>
  <c r="AB33" i="1" s="1"/>
  <c r="U33" i="1"/>
  <c r="CF32" i="1"/>
  <c r="X32" i="1" s="1"/>
  <c r="CE32" i="1"/>
  <c r="CD32" i="1"/>
  <c r="BM32" i="1" s="1"/>
  <c r="CC32" i="1"/>
  <c r="BZ32" i="1"/>
  <c r="BY32" i="1"/>
  <c r="BQ32" i="1"/>
  <c r="BO32" i="1"/>
  <c r="BK32" i="1"/>
  <c r="BE32" i="1"/>
  <c r="BR32" i="1" s="1"/>
  <c r="BU32" i="1" s="1"/>
  <c r="AZ32" i="1"/>
  <c r="AX32" i="1"/>
  <c r="AK32" i="1" s="1"/>
  <c r="N32" i="1" s="1"/>
  <c r="M32" i="1" s="1"/>
  <c r="AQ32" i="1"/>
  <c r="AL32" i="1"/>
  <c r="AJ32" i="1"/>
  <c r="AD32" i="1"/>
  <c r="AB32" i="1" s="1"/>
  <c r="AC32" i="1"/>
  <c r="U32" i="1"/>
  <c r="P32" i="1"/>
  <c r="O32" i="1"/>
  <c r="BN32" i="1" s="1"/>
  <c r="BP32" i="1" s="1"/>
  <c r="CF31" i="1"/>
  <c r="CE31" i="1"/>
  <c r="CC31" i="1"/>
  <c r="CD31" i="1" s="1"/>
  <c r="BM31" i="1" s="1"/>
  <c r="BO31" i="1" s="1"/>
  <c r="BZ31" i="1"/>
  <c r="BY31" i="1"/>
  <c r="BX31" i="1"/>
  <c r="BR31" i="1"/>
  <c r="BU31" i="1" s="1"/>
  <c r="BQ31" i="1"/>
  <c r="BK31" i="1"/>
  <c r="BE31" i="1"/>
  <c r="AZ31" i="1"/>
  <c r="AY31" i="1"/>
  <c r="AX31" i="1"/>
  <c r="AQ31" i="1"/>
  <c r="AL31" i="1"/>
  <c r="AD31" i="1"/>
  <c r="AC31" i="1"/>
  <c r="X31" i="1"/>
  <c r="U31" i="1"/>
  <c r="P31" i="1"/>
  <c r="CF30" i="1"/>
  <c r="CE30" i="1"/>
  <c r="CC30" i="1"/>
  <c r="CD30" i="1" s="1"/>
  <c r="BM30" i="1" s="1"/>
  <c r="BZ30" i="1"/>
  <c r="BY30" i="1"/>
  <c r="BU30" i="1"/>
  <c r="BR30" i="1"/>
  <c r="BQ30" i="1"/>
  <c r="BK30" i="1"/>
  <c r="BO30" i="1" s="1"/>
  <c r="BE30" i="1"/>
  <c r="AZ30" i="1"/>
  <c r="AX30" i="1"/>
  <c r="P30" i="1" s="1"/>
  <c r="AQ30" i="1"/>
  <c r="AL30" i="1"/>
  <c r="AD30" i="1"/>
  <c r="AC30" i="1"/>
  <c r="AB30" i="1"/>
  <c r="X30" i="1"/>
  <c r="U30" i="1"/>
  <c r="CF29" i="1"/>
  <c r="CE29" i="1"/>
  <c r="CD29" i="1" s="1"/>
  <c r="BM29" i="1" s="1"/>
  <c r="CC29" i="1"/>
  <c r="X29" i="1" s="1"/>
  <c r="BZ29" i="1"/>
  <c r="BY29" i="1"/>
  <c r="BR29" i="1"/>
  <c r="BU29" i="1" s="1"/>
  <c r="BX29" i="1" s="1"/>
  <c r="BQ29" i="1"/>
  <c r="BK29" i="1"/>
  <c r="BE29" i="1"/>
  <c r="AZ29" i="1"/>
  <c r="AX29" i="1" s="1"/>
  <c r="AQ29" i="1"/>
  <c r="AL29" i="1"/>
  <c r="AK29" i="1"/>
  <c r="N29" i="1" s="1"/>
  <c r="M29" i="1" s="1"/>
  <c r="AJ29" i="1"/>
  <c r="O29" i="1" s="1"/>
  <c r="BN29" i="1" s="1"/>
  <c r="AD29" i="1"/>
  <c r="AC29" i="1"/>
  <c r="AB29" i="1"/>
  <c r="U29" i="1"/>
  <c r="CF28" i="1"/>
  <c r="X28" i="1" s="1"/>
  <c r="CE28" i="1"/>
  <c r="CD28" i="1"/>
  <c r="BM28" i="1" s="1"/>
  <c r="CC28" i="1"/>
  <c r="BZ28" i="1"/>
  <c r="BY28" i="1"/>
  <c r="BQ28" i="1"/>
  <c r="BK28" i="1"/>
  <c r="BO28" i="1" s="1"/>
  <c r="BE28" i="1"/>
  <c r="BR28" i="1" s="1"/>
  <c r="BU28" i="1" s="1"/>
  <c r="BW28" i="1" s="1"/>
  <c r="CA28" i="1" s="1"/>
  <c r="CB28" i="1" s="1"/>
  <c r="AZ28" i="1"/>
  <c r="AY28" i="1"/>
  <c r="AX28" i="1"/>
  <c r="AK28" i="1" s="1"/>
  <c r="AQ28" i="1"/>
  <c r="AL28" i="1"/>
  <c r="AJ28" i="1"/>
  <c r="AD28" i="1"/>
  <c r="AB28" i="1" s="1"/>
  <c r="AC28" i="1"/>
  <c r="U28" i="1"/>
  <c r="P28" i="1"/>
  <c r="O28" i="1"/>
  <c r="BN28" i="1" s="1"/>
  <c r="BP28" i="1" s="1"/>
  <c r="N28" i="1"/>
  <c r="M28" i="1" s="1"/>
  <c r="AF28" i="1" s="1"/>
  <c r="CF27" i="1"/>
  <c r="CE27" i="1"/>
  <c r="CC27" i="1"/>
  <c r="CD27" i="1" s="1"/>
  <c r="BM27" i="1" s="1"/>
  <c r="BO27" i="1" s="1"/>
  <c r="BZ27" i="1"/>
  <c r="BY27" i="1"/>
  <c r="BX27" i="1"/>
  <c r="BQ27" i="1"/>
  <c r="BK27" i="1"/>
  <c r="BE27" i="1"/>
  <c r="BR27" i="1" s="1"/>
  <c r="BU27" i="1" s="1"/>
  <c r="AZ27" i="1"/>
  <c r="AX27" i="1"/>
  <c r="AQ27" i="1"/>
  <c r="AL27" i="1"/>
  <c r="AD27" i="1"/>
  <c r="AC27" i="1"/>
  <c r="AB27" i="1" s="1"/>
  <c r="X27" i="1"/>
  <c r="U27" i="1"/>
  <c r="CF26" i="1"/>
  <c r="CE26" i="1"/>
  <c r="CC26" i="1"/>
  <c r="CD26" i="1" s="1"/>
  <c r="BM26" i="1" s="1"/>
  <c r="BO26" i="1" s="1"/>
  <c r="BZ26" i="1"/>
  <c r="BY26" i="1"/>
  <c r="BU26" i="1"/>
  <c r="BR26" i="1"/>
  <c r="BQ26" i="1"/>
  <c r="BK26" i="1"/>
  <c r="BE26" i="1"/>
  <c r="AZ26" i="1"/>
  <c r="AX26" i="1" s="1"/>
  <c r="AQ26" i="1"/>
  <c r="AL26" i="1"/>
  <c r="AD26" i="1"/>
  <c r="AC26" i="1"/>
  <c r="AB26" i="1" s="1"/>
  <c r="U26" i="1"/>
  <c r="CF25" i="1"/>
  <c r="CE25" i="1"/>
  <c r="CD25" i="1" s="1"/>
  <c r="BM25" i="1" s="1"/>
  <c r="CC25" i="1"/>
  <c r="BZ25" i="1"/>
  <c r="BY25" i="1"/>
  <c r="BQ25" i="1"/>
  <c r="BK25" i="1"/>
  <c r="BE25" i="1"/>
  <c r="BR25" i="1" s="1"/>
  <c r="BU25" i="1" s="1"/>
  <c r="AZ25" i="1"/>
  <c r="AX25" i="1" s="1"/>
  <c r="P25" i="1" s="1"/>
  <c r="AY25" i="1"/>
  <c r="AQ25" i="1"/>
  <c r="AL25" i="1"/>
  <c r="AJ25" i="1"/>
  <c r="O25" i="1" s="1"/>
  <c r="BN25" i="1" s="1"/>
  <c r="AD25" i="1"/>
  <c r="AC25" i="1"/>
  <c r="AB25" i="1" s="1"/>
  <c r="U25" i="1"/>
  <c r="CF24" i="1"/>
  <c r="CE24" i="1"/>
  <c r="CC24" i="1"/>
  <c r="CD24" i="1" s="1"/>
  <c r="BM24" i="1" s="1"/>
  <c r="BO24" i="1" s="1"/>
  <c r="BZ24" i="1"/>
  <c r="BY24" i="1"/>
  <c r="BQ24" i="1"/>
  <c r="BK24" i="1"/>
  <c r="BE24" i="1"/>
  <c r="BR24" i="1" s="1"/>
  <c r="BU24" i="1" s="1"/>
  <c r="AZ24" i="1"/>
  <c r="AX24" i="1"/>
  <c r="AY24" i="1" s="1"/>
  <c r="AQ24" i="1"/>
  <c r="AL24" i="1"/>
  <c r="AD24" i="1"/>
  <c r="AC24" i="1"/>
  <c r="AB24" i="1" s="1"/>
  <c r="U24" i="1"/>
  <c r="CF23" i="1"/>
  <c r="X23" i="1" s="1"/>
  <c r="CE23" i="1"/>
  <c r="CC23" i="1"/>
  <c r="BZ23" i="1"/>
  <c r="BY23" i="1"/>
  <c r="BQ23" i="1"/>
  <c r="BK23" i="1"/>
  <c r="BE23" i="1"/>
  <c r="BR23" i="1" s="1"/>
  <c r="BU23" i="1" s="1"/>
  <c r="AZ23" i="1"/>
  <c r="AX23" i="1"/>
  <c r="S23" i="1" s="1"/>
  <c r="AQ23" i="1"/>
  <c r="AL23" i="1"/>
  <c r="AK23" i="1"/>
  <c r="N23" i="1" s="1"/>
  <c r="M23" i="1" s="1"/>
  <c r="AJ23" i="1"/>
  <c r="O23" i="1" s="1"/>
  <c r="BN23" i="1" s="1"/>
  <c r="AD23" i="1"/>
  <c r="AC23" i="1"/>
  <c r="AB23" i="1" s="1"/>
  <c r="U23" i="1"/>
  <c r="P23" i="1"/>
  <c r="CF22" i="1"/>
  <c r="CE22" i="1"/>
  <c r="CC22" i="1"/>
  <c r="CD22" i="1" s="1"/>
  <c r="BM22" i="1" s="1"/>
  <c r="BO22" i="1" s="1"/>
  <c r="BZ22" i="1"/>
  <c r="BY22" i="1"/>
  <c r="BX22" i="1"/>
  <c r="BW22" i="1"/>
  <c r="CA22" i="1" s="1"/>
  <c r="CB22" i="1" s="1"/>
  <c r="BU22" i="1"/>
  <c r="BV22" i="1" s="1"/>
  <c r="BR22" i="1"/>
  <c r="BQ22" i="1"/>
  <c r="BK22" i="1"/>
  <c r="BE22" i="1"/>
  <c r="AZ22" i="1"/>
  <c r="AX22" i="1"/>
  <c r="AK22" i="1" s="1"/>
  <c r="N22" i="1" s="1"/>
  <c r="M22" i="1" s="1"/>
  <c r="AQ22" i="1"/>
  <c r="AL22" i="1"/>
  <c r="AD22" i="1"/>
  <c r="AC22" i="1"/>
  <c r="AB22" i="1" s="1"/>
  <c r="X22" i="1"/>
  <c r="U22" i="1"/>
  <c r="P22" i="1"/>
  <c r="CF21" i="1"/>
  <c r="CE21" i="1"/>
  <c r="CD21" i="1"/>
  <c r="BM21" i="1" s="1"/>
  <c r="CC21" i="1"/>
  <c r="CA21" i="1"/>
  <c r="CB21" i="1" s="1"/>
  <c r="BZ21" i="1"/>
  <c r="BY21" i="1"/>
  <c r="BX21" i="1"/>
  <c r="BW21" i="1"/>
  <c r="BV21" i="1"/>
  <c r="BU21" i="1"/>
  <c r="BR21" i="1"/>
  <c r="BQ21" i="1"/>
  <c r="BK21" i="1"/>
  <c r="BE21" i="1"/>
  <c r="AZ21" i="1"/>
  <c r="AX21" i="1" s="1"/>
  <c r="AQ21" i="1"/>
  <c r="AL21" i="1"/>
  <c r="AD21" i="1"/>
  <c r="AC21" i="1"/>
  <c r="AB21" i="1"/>
  <c r="X21" i="1"/>
  <c r="U21" i="1"/>
  <c r="CF20" i="1"/>
  <c r="CE20" i="1"/>
  <c r="CC20" i="1"/>
  <c r="X20" i="1" s="1"/>
  <c r="BZ20" i="1"/>
  <c r="BY20" i="1"/>
  <c r="BU20" i="1"/>
  <c r="BV20" i="1" s="1"/>
  <c r="BQ20" i="1"/>
  <c r="BK20" i="1"/>
  <c r="BE20" i="1"/>
  <c r="BR20" i="1" s="1"/>
  <c r="AZ20" i="1"/>
  <c r="AX20" i="1" s="1"/>
  <c r="AQ20" i="1"/>
  <c r="AL20" i="1"/>
  <c r="AD20" i="1"/>
  <c r="AC20" i="1"/>
  <c r="AB20" i="1"/>
  <c r="U20" i="1"/>
  <c r="CF19" i="1"/>
  <c r="X19" i="1" s="1"/>
  <c r="CE19" i="1"/>
  <c r="CD19" i="1" s="1"/>
  <c r="BM19" i="1" s="1"/>
  <c r="CC19" i="1"/>
  <c r="BZ19" i="1"/>
  <c r="BY19" i="1"/>
  <c r="BX19" i="1"/>
  <c r="BW19" i="1"/>
  <c r="CA19" i="1" s="1"/>
  <c r="CB19" i="1" s="1"/>
  <c r="BV19" i="1"/>
  <c r="BU19" i="1"/>
  <c r="BQ19" i="1"/>
  <c r="BK19" i="1"/>
  <c r="BE19" i="1"/>
  <c r="BR19" i="1" s="1"/>
  <c r="AZ19" i="1"/>
  <c r="AX19" i="1"/>
  <c r="S19" i="1" s="1"/>
  <c r="AQ19" i="1"/>
  <c r="AL19" i="1"/>
  <c r="AK19" i="1"/>
  <c r="N19" i="1" s="1"/>
  <c r="M19" i="1" s="1"/>
  <c r="AJ19" i="1"/>
  <c r="O19" i="1" s="1"/>
  <c r="BN19" i="1" s="1"/>
  <c r="BP19" i="1" s="1"/>
  <c r="AD19" i="1"/>
  <c r="AC19" i="1"/>
  <c r="AB19" i="1" s="1"/>
  <c r="U19" i="1"/>
  <c r="CF18" i="1"/>
  <c r="X18" i="1" s="1"/>
  <c r="CE18" i="1"/>
  <c r="CC18" i="1"/>
  <c r="CD18" i="1" s="1"/>
  <c r="BM18" i="1" s="1"/>
  <c r="BO18" i="1" s="1"/>
  <c r="BZ18" i="1"/>
  <c r="BY18" i="1"/>
  <c r="BX18" i="1"/>
  <c r="BW18" i="1"/>
  <c r="CA18" i="1" s="1"/>
  <c r="CB18" i="1" s="1"/>
  <c r="BU18" i="1"/>
  <c r="BV18" i="1" s="1"/>
  <c r="BR18" i="1"/>
  <c r="BQ18" i="1"/>
  <c r="BK18" i="1"/>
  <c r="BE18" i="1"/>
  <c r="AZ18" i="1"/>
  <c r="AX18" i="1"/>
  <c r="AK18" i="1" s="1"/>
  <c r="N18" i="1" s="1"/>
  <c r="M18" i="1" s="1"/>
  <c r="AQ18" i="1"/>
  <c r="AL18" i="1"/>
  <c r="AD18" i="1"/>
  <c r="AC18" i="1"/>
  <c r="AB18" i="1" s="1"/>
  <c r="U18" i="1"/>
  <c r="CF17" i="1"/>
  <c r="CE17" i="1"/>
  <c r="CD17" i="1"/>
  <c r="BM17" i="1" s="1"/>
  <c r="CC17" i="1"/>
  <c r="BZ17" i="1"/>
  <c r="BY17" i="1"/>
  <c r="BV17" i="1"/>
  <c r="BU17" i="1"/>
  <c r="BX17" i="1" s="1"/>
  <c r="BR17" i="1"/>
  <c r="BQ17" i="1"/>
  <c r="BK17" i="1"/>
  <c r="BO17" i="1" s="1"/>
  <c r="BE17" i="1"/>
  <c r="AZ17" i="1"/>
  <c r="AY17" i="1"/>
  <c r="AX17" i="1"/>
  <c r="AK17" i="1" s="1"/>
  <c r="N17" i="1" s="1"/>
  <c r="M17" i="1" s="1"/>
  <c r="AQ17" i="1"/>
  <c r="AL17" i="1"/>
  <c r="AD17" i="1"/>
  <c r="AC17" i="1"/>
  <c r="AB17" i="1"/>
  <c r="X17" i="1"/>
  <c r="U17" i="1"/>
  <c r="P17" i="1"/>
  <c r="AF18" i="1" l="1"/>
  <c r="BO19" i="1"/>
  <c r="AG23" i="1"/>
  <c r="Y23" i="1"/>
  <c r="Z23" i="1" s="1"/>
  <c r="BX24" i="1"/>
  <c r="BW24" i="1"/>
  <c r="CA24" i="1" s="1"/>
  <c r="CB24" i="1" s="1"/>
  <c r="BV24" i="1"/>
  <c r="BV25" i="1"/>
  <c r="BX25" i="1"/>
  <c r="BW25" i="1"/>
  <c r="CA25" i="1" s="1"/>
  <c r="CB25" i="1" s="1"/>
  <c r="AF32" i="1"/>
  <c r="AY20" i="1"/>
  <c r="AJ20" i="1"/>
  <c r="O20" i="1" s="1"/>
  <c r="BN20" i="1" s="1"/>
  <c r="P20" i="1"/>
  <c r="S20" i="1"/>
  <c r="AK20" i="1"/>
  <c r="N20" i="1" s="1"/>
  <c r="M20" i="1" s="1"/>
  <c r="V22" i="1"/>
  <c r="T22" i="1" s="1"/>
  <c r="W22" i="1" s="1"/>
  <c r="Q22" i="1" s="1"/>
  <c r="R22" i="1" s="1"/>
  <c r="AF22" i="1"/>
  <c r="BV23" i="1"/>
  <c r="BW23" i="1"/>
  <c r="CA23" i="1" s="1"/>
  <c r="CB23" i="1" s="1"/>
  <c r="BX23" i="1"/>
  <c r="BO25" i="1"/>
  <c r="Y27" i="1"/>
  <c r="Z27" i="1" s="1"/>
  <c r="AG18" i="1"/>
  <c r="BP25" i="1"/>
  <c r="AF29" i="1"/>
  <c r="AF33" i="1"/>
  <c r="V33" i="1"/>
  <c r="T33" i="1" s="1"/>
  <c r="W33" i="1" s="1"/>
  <c r="Q33" i="1" s="1"/>
  <c r="R33" i="1" s="1"/>
  <c r="AF19" i="1"/>
  <c r="P21" i="1"/>
  <c r="AY21" i="1"/>
  <c r="AJ21" i="1"/>
  <c r="O21" i="1" s="1"/>
  <c r="BN21" i="1" s="1"/>
  <c r="BP21" i="1" s="1"/>
  <c r="AK21" i="1"/>
  <c r="N21" i="1" s="1"/>
  <c r="M21" i="1" s="1"/>
  <c r="S21" i="1"/>
  <c r="AF17" i="1"/>
  <c r="Y17" i="1"/>
  <c r="Z17" i="1" s="1"/>
  <c r="BO21" i="1"/>
  <c r="V23" i="1"/>
  <c r="T23" i="1" s="1"/>
  <c r="W23" i="1" s="1"/>
  <c r="Q23" i="1" s="1"/>
  <c r="R23" i="1" s="1"/>
  <c r="AF23" i="1"/>
  <c r="AG19" i="1"/>
  <c r="Y19" i="1"/>
  <c r="Z19" i="1" s="1"/>
  <c r="Y18" i="1"/>
  <c r="Z18" i="1" s="1"/>
  <c r="AY26" i="1"/>
  <c r="AK26" i="1"/>
  <c r="N26" i="1" s="1"/>
  <c r="M26" i="1" s="1"/>
  <c r="S26" i="1"/>
  <c r="AJ26" i="1"/>
  <c r="O26" i="1" s="1"/>
  <c r="BN26" i="1" s="1"/>
  <c r="BP26" i="1" s="1"/>
  <c r="P26" i="1"/>
  <c r="AK27" i="1"/>
  <c r="N27" i="1" s="1"/>
  <c r="M27" i="1" s="1"/>
  <c r="AJ27" i="1"/>
  <c r="O27" i="1" s="1"/>
  <c r="BN27" i="1" s="1"/>
  <c r="BP27" i="1" s="1"/>
  <c r="S27" i="1"/>
  <c r="X65" i="1"/>
  <c r="CD65" i="1"/>
  <c r="BM65" i="1" s="1"/>
  <c r="BO65" i="1" s="1"/>
  <c r="S17" i="1"/>
  <c r="AY18" i="1"/>
  <c r="BW20" i="1"/>
  <c r="CA20" i="1" s="1"/>
  <c r="CB20" i="1" s="1"/>
  <c r="Y22" i="1"/>
  <c r="Z22" i="1" s="1"/>
  <c r="AY22" i="1"/>
  <c r="X24" i="1"/>
  <c r="S25" i="1"/>
  <c r="AK25" i="1"/>
  <c r="N25" i="1" s="1"/>
  <c r="M25" i="1" s="1"/>
  <c r="AY27" i="1"/>
  <c r="BW29" i="1"/>
  <c r="CA29" i="1" s="1"/>
  <c r="CB29" i="1" s="1"/>
  <c r="BX32" i="1"/>
  <c r="BW32" i="1"/>
  <c r="CA32" i="1" s="1"/>
  <c r="CB32" i="1" s="1"/>
  <c r="BV32" i="1"/>
  <c r="X34" i="1"/>
  <c r="CD34" i="1"/>
  <c r="BM34" i="1" s="1"/>
  <c r="BO34" i="1" s="1"/>
  <c r="BO35" i="1"/>
  <c r="AJ37" i="1"/>
  <c r="O37" i="1" s="1"/>
  <c r="BN37" i="1" s="1"/>
  <c r="BP37" i="1" s="1"/>
  <c r="AY37" i="1"/>
  <c r="S37" i="1"/>
  <c r="AK37" i="1"/>
  <c r="N37" i="1" s="1"/>
  <c r="M37" i="1" s="1"/>
  <c r="P37" i="1"/>
  <c r="AF39" i="1"/>
  <c r="AF42" i="1"/>
  <c r="BX30" i="1"/>
  <c r="BW30" i="1"/>
  <c r="CA30" i="1" s="1"/>
  <c r="CB30" i="1" s="1"/>
  <c r="BV30" i="1"/>
  <c r="CD20" i="1"/>
  <c r="BM20" i="1" s="1"/>
  <c r="BO20" i="1" s="1"/>
  <c r="AY30" i="1"/>
  <c r="AK30" i="1"/>
  <c r="N30" i="1" s="1"/>
  <c r="M30" i="1" s="1"/>
  <c r="AJ30" i="1"/>
  <c r="O30" i="1" s="1"/>
  <c r="BN30" i="1" s="1"/>
  <c r="BP30" i="1" s="1"/>
  <c r="BX20" i="1"/>
  <c r="P24" i="1"/>
  <c r="X26" i="1"/>
  <c r="BX26" i="1"/>
  <c r="BV26" i="1"/>
  <c r="S29" i="1"/>
  <c r="AY29" i="1"/>
  <c r="P29" i="1"/>
  <c r="BX36" i="1"/>
  <c r="BW36" i="1"/>
  <c r="CA36" i="1" s="1"/>
  <c r="CB36" i="1" s="1"/>
  <c r="BV36" i="1"/>
  <c r="BX37" i="1"/>
  <c r="BV37" i="1"/>
  <c r="BX44" i="1"/>
  <c r="BW44" i="1"/>
  <c r="CA44" i="1" s="1"/>
  <c r="CB44" i="1" s="1"/>
  <c r="BV44" i="1"/>
  <c r="P18" i="1"/>
  <c r="BX35" i="1"/>
  <c r="BW35" i="1"/>
  <c r="CA35" i="1" s="1"/>
  <c r="CB35" i="1" s="1"/>
  <c r="AJ17" i="1"/>
  <c r="O17" i="1" s="1"/>
  <c r="BN17" i="1" s="1"/>
  <c r="BP17" i="1" s="1"/>
  <c r="BW17" i="1"/>
  <c r="CA17" i="1" s="1"/>
  <c r="CB17" i="1" s="1"/>
  <c r="S18" i="1"/>
  <c r="AY19" i="1"/>
  <c r="S22" i="1"/>
  <c r="AY23" i="1"/>
  <c r="AJ24" i="1"/>
  <c r="O24" i="1" s="1"/>
  <c r="BN24" i="1" s="1"/>
  <c r="BP24" i="1" s="1"/>
  <c r="BW26" i="1"/>
  <c r="CA26" i="1" s="1"/>
  <c r="CB26" i="1" s="1"/>
  <c r="BW27" i="1"/>
  <c r="CA27" i="1" s="1"/>
  <c r="CB27" i="1" s="1"/>
  <c r="BV27" i="1"/>
  <c r="S30" i="1"/>
  <c r="AK31" i="1"/>
  <c r="N31" i="1" s="1"/>
  <c r="M31" i="1" s="1"/>
  <c r="AJ31" i="1"/>
  <c r="O31" i="1" s="1"/>
  <c r="BN31" i="1" s="1"/>
  <c r="BP31" i="1" s="1"/>
  <c r="S31" i="1"/>
  <c r="BW31" i="1"/>
  <c r="CA31" i="1" s="1"/>
  <c r="CB31" i="1" s="1"/>
  <c r="BV31" i="1"/>
  <c r="Y32" i="1"/>
  <c r="Z32" i="1" s="1"/>
  <c r="AJ33" i="1"/>
  <c r="O33" i="1" s="1"/>
  <c r="BN33" i="1" s="1"/>
  <c r="BP33" i="1" s="1"/>
  <c r="S33" i="1"/>
  <c r="AY33" i="1"/>
  <c r="P33" i="1"/>
  <c r="BV35" i="1"/>
  <c r="P19" i="1"/>
  <c r="AJ18" i="1"/>
  <c r="O18" i="1" s="1"/>
  <c r="BN18" i="1" s="1"/>
  <c r="BP18" i="1" s="1"/>
  <c r="AJ22" i="1"/>
  <c r="O22" i="1" s="1"/>
  <c r="BN22" i="1" s="1"/>
  <c r="BP22" i="1" s="1"/>
  <c r="CD23" i="1"/>
  <c r="BM23" i="1" s="1"/>
  <c r="BP23" i="1" s="1"/>
  <c r="S24" i="1"/>
  <c r="AK24" i="1"/>
  <c r="N24" i="1" s="1"/>
  <c r="M24" i="1" s="1"/>
  <c r="P27" i="1"/>
  <c r="V28" i="1"/>
  <c r="T28" i="1" s="1"/>
  <c r="W28" i="1" s="1"/>
  <c r="Q28" i="1" s="1"/>
  <c r="R28" i="1" s="1"/>
  <c r="Y28" i="1"/>
  <c r="Z28" i="1" s="1"/>
  <c r="BO29" i="1"/>
  <c r="AG30" i="1"/>
  <c r="Y33" i="1"/>
  <c r="Z33" i="1" s="1"/>
  <c r="AF43" i="1"/>
  <c r="BV29" i="1"/>
  <c r="BV33" i="1"/>
  <c r="BX33" i="1"/>
  <c r="AF36" i="1"/>
  <c r="Y36" i="1"/>
  <c r="Z36" i="1" s="1"/>
  <c r="V36" i="1" s="1"/>
  <c r="T36" i="1" s="1"/>
  <c r="W36" i="1" s="1"/>
  <c r="Q36" i="1" s="1"/>
  <c r="R36" i="1" s="1"/>
  <c r="X25" i="1"/>
  <c r="BV28" i="1"/>
  <c r="Y29" i="1"/>
  <c r="Z29" i="1" s="1"/>
  <c r="V29" i="1" s="1"/>
  <c r="T29" i="1" s="1"/>
  <c r="W29" i="1" s="1"/>
  <c r="Q29" i="1" s="1"/>
  <c r="R29" i="1" s="1"/>
  <c r="Y30" i="1"/>
  <c r="Z30" i="1" s="1"/>
  <c r="AB31" i="1"/>
  <c r="AG33" i="1"/>
  <c r="BO33" i="1"/>
  <c r="BW37" i="1"/>
  <c r="CA37" i="1" s="1"/>
  <c r="CB37" i="1" s="1"/>
  <c r="BP38" i="1"/>
  <c r="BX28" i="1"/>
  <c r="BP29" i="1"/>
  <c r="BX34" i="1"/>
  <c r="BW34" i="1"/>
  <c r="CA34" i="1" s="1"/>
  <c r="CB34" i="1" s="1"/>
  <c r="BV34" i="1"/>
  <c r="AF47" i="1"/>
  <c r="AJ34" i="1"/>
  <c r="O34" i="1" s="1"/>
  <c r="BN34" i="1" s="1"/>
  <c r="AJ35" i="1"/>
  <c r="O35" i="1" s="1"/>
  <c r="BN35" i="1" s="1"/>
  <c r="BP35" i="1" s="1"/>
  <c r="AB39" i="1"/>
  <c r="BX40" i="1"/>
  <c r="BW40" i="1"/>
  <c r="CA40" i="1" s="1"/>
  <c r="CB40" i="1" s="1"/>
  <c r="BV40" i="1"/>
  <c r="BP43" i="1"/>
  <c r="BX47" i="1"/>
  <c r="BW47" i="1"/>
  <c r="CA47" i="1" s="1"/>
  <c r="CB47" i="1" s="1"/>
  <c r="BV47" i="1"/>
  <c r="P48" i="1"/>
  <c r="AK48" i="1"/>
  <c r="N48" i="1" s="1"/>
  <c r="M48" i="1" s="1"/>
  <c r="AJ48" i="1"/>
  <c r="O48" i="1" s="1"/>
  <c r="BN48" i="1" s="1"/>
  <c r="S48" i="1"/>
  <c r="AY32" i="1"/>
  <c r="AK34" i="1"/>
  <c r="N34" i="1" s="1"/>
  <c r="M34" i="1" s="1"/>
  <c r="S35" i="1"/>
  <c r="AK35" i="1"/>
  <c r="N35" i="1" s="1"/>
  <c r="M35" i="1" s="1"/>
  <c r="AK38" i="1"/>
  <c r="N38" i="1" s="1"/>
  <c r="M38" i="1" s="1"/>
  <c r="AK51" i="1"/>
  <c r="N51" i="1" s="1"/>
  <c r="M51" i="1" s="1"/>
  <c r="AJ51" i="1"/>
  <c r="O51" i="1" s="1"/>
  <c r="BN51" i="1" s="1"/>
  <c r="BP51" i="1" s="1"/>
  <c r="S51" i="1"/>
  <c r="P51" i="1"/>
  <c r="Y52" i="1"/>
  <c r="Z52" i="1" s="1"/>
  <c r="AF53" i="1"/>
  <c r="P38" i="1"/>
  <c r="CD38" i="1"/>
  <c r="BM38" i="1" s="1"/>
  <c r="BO38" i="1" s="1"/>
  <c r="BX39" i="1"/>
  <c r="BX43" i="1"/>
  <c r="BV43" i="1"/>
  <c r="S44" i="1"/>
  <c r="BO49" i="1"/>
  <c r="S28" i="1"/>
  <c r="S32" i="1"/>
  <c r="AB38" i="1"/>
  <c r="P40" i="1"/>
  <c r="AK40" i="1"/>
  <c r="N40" i="1" s="1"/>
  <c r="M40" i="1" s="1"/>
  <c r="BW43" i="1"/>
  <c r="CA43" i="1" s="1"/>
  <c r="CB43" i="1" s="1"/>
  <c r="CD46" i="1"/>
  <c r="BM46" i="1" s="1"/>
  <c r="BO46" i="1" s="1"/>
  <c r="X47" i="1"/>
  <c r="CD47" i="1"/>
  <c r="BM47" i="1" s="1"/>
  <c r="BP49" i="1"/>
  <c r="X40" i="1"/>
  <c r="CD40" i="1"/>
  <c r="BM40" i="1" s="1"/>
  <c r="BO40" i="1" s="1"/>
  <c r="AF46" i="1"/>
  <c r="AF49" i="1"/>
  <c r="BX49" i="1"/>
  <c r="BW49" i="1"/>
  <c r="CA49" i="1" s="1"/>
  <c r="CB49" i="1" s="1"/>
  <c r="BV49" i="1"/>
  <c r="BX54" i="1"/>
  <c r="BW54" i="1"/>
  <c r="CA54" i="1" s="1"/>
  <c r="CB54" i="1" s="1"/>
  <c r="BV54" i="1"/>
  <c r="AY35" i="1"/>
  <c r="AY38" i="1"/>
  <c r="BV38" i="1"/>
  <c r="BX38" i="1"/>
  <c r="AK41" i="1"/>
  <c r="N41" i="1" s="1"/>
  <c r="M41" i="1" s="1"/>
  <c r="AJ41" i="1"/>
  <c r="O41" i="1" s="1"/>
  <c r="BN41" i="1" s="1"/>
  <c r="BP41" i="1" s="1"/>
  <c r="S41" i="1"/>
  <c r="P41" i="1"/>
  <c r="BP36" i="1"/>
  <c r="X39" i="1"/>
  <c r="CD39" i="1"/>
  <c r="BM39" i="1" s="1"/>
  <c r="BO39" i="1" s="1"/>
  <c r="AG42" i="1"/>
  <c r="X43" i="1"/>
  <c r="CD43" i="1"/>
  <c r="BM43" i="1" s="1"/>
  <c r="BO43" i="1" s="1"/>
  <c r="P44" i="1"/>
  <c r="AK44" i="1"/>
  <c r="N44" i="1" s="1"/>
  <c r="M44" i="1" s="1"/>
  <c r="AJ44" i="1"/>
  <c r="O44" i="1" s="1"/>
  <c r="BN44" i="1" s="1"/>
  <c r="X44" i="1"/>
  <c r="CD44" i="1"/>
  <c r="BM44" i="1" s="1"/>
  <c r="BO44" i="1" s="1"/>
  <c r="AK45" i="1"/>
  <c r="N45" i="1" s="1"/>
  <c r="M45" i="1" s="1"/>
  <c r="AJ45" i="1"/>
  <c r="O45" i="1" s="1"/>
  <c r="BN45" i="1" s="1"/>
  <c r="BP45" i="1" s="1"/>
  <c r="S45" i="1"/>
  <c r="P45" i="1"/>
  <c r="BP47" i="1"/>
  <c r="BO47" i="1"/>
  <c r="Y49" i="1"/>
  <c r="Z49" i="1" s="1"/>
  <c r="BX42" i="1"/>
  <c r="BX46" i="1"/>
  <c r="P49" i="1"/>
  <c r="AG50" i="1"/>
  <c r="BO53" i="1"/>
  <c r="Y56" i="1"/>
  <c r="Z56" i="1" s="1"/>
  <c r="Y57" i="1"/>
  <c r="Z57" i="1" s="1"/>
  <c r="AF70" i="1"/>
  <c r="AK55" i="1"/>
  <c r="N55" i="1" s="1"/>
  <c r="M55" i="1" s="1"/>
  <c r="Y55" i="1" s="1"/>
  <c r="Z55" i="1" s="1"/>
  <c r="AJ55" i="1"/>
  <c r="O55" i="1" s="1"/>
  <c r="BN55" i="1" s="1"/>
  <c r="BP55" i="1" s="1"/>
  <c r="S55" i="1"/>
  <c r="X62" i="1"/>
  <c r="CD62" i="1"/>
  <c r="BM62" i="1" s="1"/>
  <c r="BP62" i="1" s="1"/>
  <c r="BX65" i="1"/>
  <c r="BV65" i="1"/>
  <c r="BW65" i="1"/>
  <c r="CA65" i="1" s="1"/>
  <c r="CB65" i="1" s="1"/>
  <c r="AF66" i="1"/>
  <c r="AF69" i="1"/>
  <c r="BV48" i="1"/>
  <c r="CD48" i="1"/>
  <c r="BM48" i="1" s="1"/>
  <c r="BO48" i="1" s="1"/>
  <c r="AF50" i="1"/>
  <c r="AK54" i="1"/>
  <c r="N54" i="1" s="1"/>
  <c r="M54" i="1" s="1"/>
  <c r="AJ54" i="1"/>
  <c r="O54" i="1" s="1"/>
  <c r="BN54" i="1" s="1"/>
  <c r="AY54" i="1"/>
  <c r="P54" i="1"/>
  <c r="AY55" i="1"/>
  <c r="AY57" i="1"/>
  <c r="P57" i="1"/>
  <c r="AK57" i="1"/>
  <c r="N57" i="1" s="1"/>
  <c r="M57" i="1" s="1"/>
  <c r="S57" i="1"/>
  <c r="AK58" i="1"/>
  <c r="N58" i="1" s="1"/>
  <c r="M58" i="1" s="1"/>
  <c r="AJ58" i="1"/>
  <c r="O58" i="1" s="1"/>
  <c r="BN58" i="1" s="1"/>
  <c r="BP58" i="1" s="1"/>
  <c r="S58" i="1"/>
  <c r="AY58" i="1"/>
  <c r="P58" i="1"/>
  <c r="AJ63" i="1"/>
  <c r="O63" i="1" s="1"/>
  <c r="BN63" i="1" s="1"/>
  <c r="P63" i="1"/>
  <c r="AK63" i="1"/>
  <c r="N63" i="1" s="1"/>
  <c r="M63" i="1" s="1"/>
  <c r="S63" i="1"/>
  <c r="AY63" i="1"/>
  <c r="CD67" i="1"/>
  <c r="BM67" i="1" s="1"/>
  <c r="BO67" i="1" s="1"/>
  <c r="X67" i="1"/>
  <c r="Y42" i="1"/>
  <c r="Z42" i="1" s="1"/>
  <c r="AY42" i="1"/>
  <c r="Y46" i="1"/>
  <c r="Z46" i="1" s="1"/>
  <c r="AY46" i="1"/>
  <c r="BW48" i="1"/>
  <c r="CA48" i="1" s="1"/>
  <c r="CB48" i="1" s="1"/>
  <c r="Y50" i="1"/>
  <c r="Z50" i="1" s="1"/>
  <c r="S52" i="1"/>
  <c r="AY52" i="1"/>
  <c r="AK52" i="1"/>
  <c r="N52" i="1" s="1"/>
  <c r="M52" i="1" s="1"/>
  <c r="AJ52" i="1"/>
  <c r="O52" i="1" s="1"/>
  <c r="BN52" i="1" s="1"/>
  <c r="BP52" i="1" s="1"/>
  <c r="CD54" i="1"/>
  <c r="BM54" i="1" s="1"/>
  <c r="BO54" i="1" s="1"/>
  <c r="X54" i="1"/>
  <c r="Y60" i="1"/>
  <c r="Z60" i="1" s="1"/>
  <c r="BV41" i="1"/>
  <c r="BV45" i="1"/>
  <c r="CD50" i="1"/>
  <c r="BM50" i="1" s="1"/>
  <c r="BO50" i="1" s="1"/>
  <c r="BO57" i="1"/>
  <c r="BO58" i="1"/>
  <c r="AY61" i="1"/>
  <c r="P61" i="1"/>
  <c r="AK61" i="1"/>
  <c r="N61" i="1" s="1"/>
  <c r="M61" i="1" s="1"/>
  <c r="S61" i="1"/>
  <c r="AF71" i="1"/>
  <c r="S42" i="1"/>
  <c r="S46" i="1"/>
  <c r="Y53" i="1"/>
  <c r="Z53" i="1" s="1"/>
  <c r="AF65" i="1"/>
  <c r="AF68" i="1"/>
  <c r="Y73" i="1"/>
  <c r="Z73" i="1" s="1"/>
  <c r="AG73" i="1"/>
  <c r="AY50" i="1"/>
  <c r="P50" i="1"/>
  <c r="BV50" i="1"/>
  <c r="AY53" i="1"/>
  <c r="P53" i="1"/>
  <c r="S53" i="1"/>
  <c r="P55" i="1"/>
  <c r="AK59" i="1"/>
  <c r="N59" i="1" s="1"/>
  <c r="M59" i="1" s="1"/>
  <c r="Y59" i="1" s="1"/>
  <c r="Z59" i="1" s="1"/>
  <c r="AJ59" i="1"/>
  <c r="O59" i="1" s="1"/>
  <c r="BN59" i="1" s="1"/>
  <c r="BP59" i="1" s="1"/>
  <c r="S59" i="1"/>
  <c r="AY59" i="1"/>
  <c r="AF64" i="1"/>
  <c r="AF67" i="1"/>
  <c r="BX51" i="1"/>
  <c r="BV52" i="1"/>
  <c r="BX55" i="1"/>
  <c r="AJ56" i="1"/>
  <c r="O56" i="1" s="1"/>
  <c r="BN56" i="1" s="1"/>
  <c r="BP56" i="1" s="1"/>
  <c r="BV56" i="1"/>
  <c r="X58" i="1"/>
  <c r="AJ60" i="1"/>
  <c r="O60" i="1" s="1"/>
  <c r="BN60" i="1" s="1"/>
  <c r="BP60" i="1" s="1"/>
  <c r="BV60" i="1"/>
  <c r="AK62" i="1"/>
  <c r="N62" i="1" s="1"/>
  <c r="M62" i="1" s="1"/>
  <c r="P69" i="1"/>
  <c r="AJ69" i="1"/>
  <c r="O69" i="1" s="1"/>
  <c r="BN69" i="1" s="1"/>
  <c r="AJ71" i="1"/>
  <c r="O71" i="1" s="1"/>
  <c r="BN71" i="1" s="1"/>
  <c r="BP71" i="1" s="1"/>
  <c r="P71" i="1"/>
  <c r="BV72" i="1"/>
  <c r="BX72" i="1"/>
  <c r="BW72" i="1"/>
  <c r="CA72" i="1" s="1"/>
  <c r="CB72" i="1" s="1"/>
  <c r="AK56" i="1"/>
  <c r="N56" i="1" s="1"/>
  <c r="M56" i="1" s="1"/>
  <c r="AK60" i="1"/>
  <c r="N60" i="1" s="1"/>
  <c r="M60" i="1" s="1"/>
  <c r="CD61" i="1"/>
  <c r="BM61" i="1" s="1"/>
  <c r="BO61" i="1" s="1"/>
  <c r="S62" i="1"/>
  <c r="AB63" i="1"/>
  <c r="S65" i="1"/>
  <c r="S67" i="1"/>
  <c r="BX74" i="1"/>
  <c r="BV74" i="1"/>
  <c r="AY77" i="1"/>
  <c r="P77" i="1"/>
  <c r="AJ77" i="1"/>
  <c r="O77" i="1" s="1"/>
  <c r="BN77" i="1" s="1"/>
  <c r="BP77" i="1" s="1"/>
  <c r="S77" i="1"/>
  <c r="CD64" i="1"/>
  <c r="BM64" i="1" s="1"/>
  <c r="BO64" i="1" s="1"/>
  <c r="X64" i="1"/>
  <c r="X66" i="1"/>
  <c r="CD66" i="1"/>
  <c r="BM66" i="1" s="1"/>
  <c r="BO66" i="1" s="1"/>
  <c r="X69" i="1"/>
  <c r="CD69" i="1"/>
  <c r="BM69" i="1" s="1"/>
  <c r="BO69" i="1" s="1"/>
  <c r="CD71" i="1"/>
  <c r="BM71" i="1" s="1"/>
  <c r="BO71" i="1" s="1"/>
  <c r="X71" i="1"/>
  <c r="AF74" i="1"/>
  <c r="AJ75" i="1"/>
  <c r="O75" i="1" s="1"/>
  <c r="BN75" i="1" s="1"/>
  <c r="S75" i="1"/>
  <c r="P75" i="1"/>
  <c r="CD77" i="1"/>
  <c r="BM77" i="1" s="1"/>
  <c r="BO77" i="1" s="1"/>
  <c r="AK79" i="1"/>
  <c r="N79" i="1" s="1"/>
  <c r="M79" i="1" s="1"/>
  <c r="AJ79" i="1"/>
  <c r="O79" i="1" s="1"/>
  <c r="BN79" i="1" s="1"/>
  <c r="BP79" i="1" s="1"/>
  <c r="S79" i="1"/>
  <c r="P79" i="1"/>
  <c r="BV58" i="1"/>
  <c r="AY62" i="1"/>
  <c r="CD68" i="1"/>
  <c r="BM68" i="1" s="1"/>
  <c r="BO68" i="1" s="1"/>
  <c r="X68" i="1"/>
  <c r="X70" i="1"/>
  <c r="CD70" i="1"/>
  <c r="BM70" i="1" s="1"/>
  <c r="BO70" i="1" s="1"/>
  <c r="CD72" i="1"/>
  <c r="BM72" i="1" s="1"/>
  <c r="BO72" i="1" s="1"/>
  <c r="X72" i="1"/>
  <c r="AF76" i="1"/>
  <c r="BX78" i="1"/>
  <c r="BW78" i="1"/>
  <c r="CA78" i="1" s="1"/>
  <c r="CB78" i="1" s="1"/>
  <c r="BV78" i="1"/>
  <c r="AY56" i="1"/>
  <c r="BW58" i="1"/>
  <c r="CA58" i="1" s="1"/>
  <c r="CB58" i="1" s="1"/>
  <c r="AY60" i="1"/>
  <c r="BV62" i="1"/>
  <c r="BX67" i="1"/>
  <c r="BV67" i="1"/>
  <c r="P73" i="1"/>
  <c r="AJ73" i="1"/>
  <c r="O73" i="1" s="1"/>
  <c r="BN73" i="1" s="1"/>
  <c r="BP73" i="1" s="1"/>
  <c r="S73" i="1"/>
  <c r="X74" i="1"/>
  <c r="CD74" i="1"/>
  <c r="BM74" i="1" s="1"/>
  <c r="BO74" i="1" s="1"/>
  <c r="CD75" i="1"/>
  <c r="BM75" i="1" s="1"/>
  <c r="BO75" i="1" s="1"/>
  <c r="BV51" i="1"/>
  <c r="BV55" i="1"/>
  <c r="P62" i="1"/>
  <c r="BW62" i="1"/>
  <c r="CA62" i="1" s="1"/>
  <c r="CB62" i="1" s="1"/>
  <c r="BV64" i="1"/>
  <c r="BX64" i="1"/>
  <c r="BP66" i="1"/>
  <c r="BX66" i="1"/>
  <c r="BV66" i="1"/>
  <c r="BX69" i="1"/>
  <c r="BV69" i="1"/>
  <c r="BX71" i="1"/>
  <c r="BV71" i="1"/>
  <c r="AF72" i="1"/>
  <c r="AK77" i="1"/>
  <c r="N77" i="1" s="1"/>
  <c r="M77" i="1" s="1"/>
  <c r="CD63" i="1"/>
  <c r="BM63" i="1" s="1"/>
  <c r="BO63" i="1" s="1"/>
  <c r="X63" i="1"/>
  <c r="P65" i="1"/>
  <c r="AJ65" i="1"/>
  <c r="O65" i="1" s="1"/>
  <c r="BN65" i="1" s="1"/>
  <c r="AJ67" i="1"/>
  <c r="O67" i="1" s="1"/>
  <c r="BN67" i="1" s="1"/>
  <c r="P67" i="1"/>
  <c r="BV68" i="1"/>
  <c r="BX68" i="1"/>
  <c r="BX70" i="1"/>
  <c r="BV70" i="1"/>
  <c r="BP72" i="1"/>
  <c r="AF73" i="1"/>
  <c r="V73" i="1"/>
  <c r="T73" i="1" s="1"/>
  <c r="W73" i="1" s="1"/>
  <c r="Q73" i="1" s="1"/>
  <c r="R73" i="1" s="1"/>
  <c r="AK75" i="1"/>
  <c r="N75" i="1" s="1"/>
  <c r="M75" i="1" s="1"/>
  <c r="AF78" i="1"/>
  <c r="X78" i="1"/>
  <c r="CD78" i="1"/>
  <c r="BM78" i="1" s="1"/>
  <c r="BO78" i="1" s="1"/>
  <c r="BW76" i="1"/>
  <c r="CA76" i="1" s="1"/>
  <c r="CB76" i="1" s="1"/>
  <c r="AY78" i="1"/>
  <c r="BV73" i="1"/>
  <c r="CD73" i="1"/>
  <c r="BM73" i="1" s="1"/>
  <c r="BO73" i="1" s="1"/>
  <c r="X75" i="1"/>
  <c r="BX76" i="1"/>
  <c r="BV77" i="1"/>
  <c r="X76" i="1"/>
  <c r="AJ78" i="1"/>
  <c r="O78" i="1" s="1"/>
  <c r="BN78" i="1" s="1"/>
  <c r="BP78" i="1" s="1"/>
  <c r="BV75" i="1"/>
  <c r="AA55" i="1" l="1"/>
  <c r="AE55" i="1" s="1"/>
  <c r="AH55" i="1"/>
  <c r="AG55" i="1"/>
  <c r="AA59" i="1"/>
  <c r="AE59" i="1" s="1"/>
  <c r="AH59" i="1"/>
  <c r="AG59" i="1"/>
  <c r="AA57" i="1"/>
  <c r="AE57" i="1" s="1"/>
  <c r="AH57" i="1"/>
  <c r="Y34" i="1"/>
  <c r="Z34" i="1" s="1"/>
  <c r="Y65" i="1"/>
  <c r="Z65" i="1" s="1"/>
  <c r="AF26" i="1"/>
  <c r="AA27" i="1"/>
  <c r="AE27" i="1" s="1"/>
  <c r="AH27" i="1"/>
  <c r="AG27" i="1"/>
  <c r="AF20" i="1"/>
  <c r="AH49" i="1"/>
  <c r="AA49" i="1"/>
  <c r="AE49" i="1" s="1"/>
  <c r="AG49" i="1"/>
  <c r="BP48" i="1"/>
  <c r="AH73" i="1"/>
  <c r="AI73" i="1" s="1"/>
  <c r="AA73" i="1"/>
  <c r="AE73" i="1" s="1"/>
  <c r="AF61" i="1"/>
  <c r="AF63" i="1"/>
  <c r="V58" i="1"/>
  <c r="T58" i="1" s="1"/>
  <c r="W58" i="1" s="1"/>
  <c r="Q58" i="1" s="1"/>
  <c r="R58" i="1" s="1"/>
  <c r="AF58" i="1"/>
  <c r="Y44" i="1"/>
  <c r="Z44" i="1" s="1"/>
  <c r="Y39" i="1"/>
  <c r="Z39" i="1" s="1"/>
  <c r="Y40" i="1"/>
  <c r="Z40" i="1" s="1"/>
  <c r="AF35" i="1"/>
  <c r="Y35" i="1"/>
  <c r="Z35" i="1" s="1"/>
  <c r="AF48" i="1"/>
  <c r="Y48" i="1"/>
  <c r="Z48" i="1" s="1"/>
  <c r="Y31" i="1"/>
  <c r="Z31" i="1" s="1"/>
  <c r="V31" i="1" s="1"/>
  <c r="T31" i="1" s="1"/>
  <c r="W31" i="1" s="1"/>
  <c r="Q31" i="1" s="1"/>
  <c r="R31" i="1" s="1"/>
  <c r="AF31" i="1"/>
  <c r="Y26" i="1"/>
  <c r="Z26" i="1" s="1"/>
  <c r="AF37" i="1"/>
  <c r="Y37" i="1"/>
  <c r="Z37" i="1" s="1"/>
  <c r="Y24" i="1"/>
  <c r="Z24" i="1" s="1"/>
  <c r="AF21" i="1"/>
  <c r="Y21" i="1"/>
  <c r="Z21" i="1" s="1"/>
  <c r="V21" i="1"/>
  <c r="T21" i="1" s="1"/>
  <c r="W21" i="1" s="1"/>
  <c r="Q21" i="1" s="1"/>
  <c r="R21" i="1" s="1"/>
  <c r="Y20" i="1"/>
  <c r="Z20" i="1" s="1"/>
  <c r="V20" i="1" s="1"/>
  <c r="T20" i="1" s="1"/>
  <c r="W20" i="1" s="1"/>
  <c r="Q20" i="1" s="1"/>
  <c r="R20" i="1" s="1"/>
  <c r="AF75" i="1"/>
  <c r="AA56" i="1"/>
  <c r="AE56" i="1" s="1"/>
  <c r="AH56" i="1"/>
  <c r="AG56" i="1"/>
  <c r="AF38" i="1"/>
  <c r="V38" i="1"/>
  <c r="T38" i="1" s="1"/>
  <c r="W38" i="1" s="1"/>
  <c r="Q38" i="1" s="1"/>
  <c r="R38" i="1" s="1"/>
  <c r="Y38" i="1"/>
  <c r="Z38" i="1" s="1"/>
  <c r="Y76" i="1"/>
  <c r="Z76" i="1" s="1"/>
  <c r="Y72" i="1"/>
  <c r="Z72" i="1" s="1"/>
  <c r="Y66" i="1"/>
  <c r="Z66" i="1" s="1"/>
  <c r="AF56" i="1"/>
  <c r="V56" i="1"/>
  <c r="T56" i="1" s="1"/>
  <c r="W56" i="1" s="1"/>
  <c r="Q56" i="1" s="1"/>
  <c r="R56" i="1" s="1"/>
  <c r="BP69" i="1"/>
  <c r="AA53" i="1"/>
  <c r="AE53" i="1" s="1"/>
  <c r="AH53" i="1"/>
  <c r="V52" i="1"/>
  <c r="T52" i="1" s="1"/>
  <c r="W52" i="1" s="1"/>
  <c r="Q52" i="1" s="1"/>
  <c r="R52" i="1" s="1"/>
  <c r="AF52" i="1"/>
  <c r="AA42" i="1"/>
  <c r="AE42" i="1" s="1"/>
  <c r="AH42" i="1"/>
  <c r="AI42" i="1" s="1"/>
  <c r="Y62" i="1"/>
  <c r="Z62" i="1" s="1"/>
  <c r="BP44" i="1"/>
  <c r="Y25" i="1"/>
  <c r="Z25" i="1" s="1"/>
  <c r="AA28" i="1"/>
  <c r="AE28" i="1" s="1"/>
  <c r="AH28" i="1"/>
  <c r="AG28" i="1"/>
  <c r="AA18" i="1"/>
  <c r="AE18" i="1" s="1"/>
  <c r="AH18" i="1"/>
  <c r="AI18" i="1" s="1"/>
  <c r="AF45" i="1"/>
  <c r="Y45" i="1"/>
  <c r="Z45" i="1" s="1"/>
  <c r="AA29" i="1"/>
  <c r="AE29" i="1" s="1"/>
  <c r="AH29" i="1"/>
  <c r="Y69" i="1"/>
  <c r="Z69" i="1" s="1"/>
  <c r="AA46" i="1"/>
  <c r="AE46" i="1" s="1"/>
  <c r="AH46" i="1"/>
  <c r="BP74" i="1"/>
  <c r="AF60" i="1"/>
  <c r="V60" i="1"/>
  <c r="T60" i="1" s="1"/>
  <c r="W60" i="1" s="1"/>
  <c r="Q60" i="1" s="1"/>
  <c r="R60" i="1" s="1"/>
  <c r="BP67" i="1"/>
  <c r="Y74" i="1"/>
  <c r="Z74" i="1" s="1"/>
  <c r="BP75" i="1"/>
  <c r="BP65" i="1"/>
  <c r="Y64" i="1"/>
  <c r="Z64" i="1" s="1"/>
  <c r="Y61" i="1"/>
  <c r="Z61" i="1" s="1"/>
  <c r="AG53" i="1"/>
  <c r="BO62" i="1"/>
  <c r="Y67" i="1"/>
  <c r="Z67" i="1" s="1"/>
  <c r="BP63" i="1"/>
  <c r="BP54" i="1"/>
  <c r="BP61" i="1"/>
  <c r="AF44" i="1"/>
  <c r="V44" i="1"/>
  <c r="T44" i="1" s="1"/>
  <c r="W44" i="1" s="1"/>
  <c r="Q44" i="1" s="1"/>
  <c r="R44" i="1" s="1"/>
  <c r="V49" i="1"/>
  <c r="T49" i="1" s="1"/>
  <c r="W49" i="1" s="1"/>
  <c r="Q49" i="1" s="1"/>
  <c r="R49" i="1" s="1"/>
  <c r="AF34" i="1"/>
  <c r="V34" i="1"/>
  <c r="T34" i="1" s="1"/>
  <c r="W34" i="1" s="1"/>
  <c r="Q34" i="1" s="1"/>
  <c r="R34" i="1" s="1"/>
  <c r="BP46" i="1"/>
  <c r="AA32" i="1"/>
  <c r="AE32" i="1" s="1"/>
  <c r="AH32" i="1"/>
  <c r="AG32" i="1"/>
  <c r="AA22" i="1"/>
  <c r="AE22" i="1" s="1"/>
  <c r="AH22" i="1"/>
  <c r="AF27" i="1"/>
  <c r="V27" i="1"/>
  <c r="T27" i="1" s="1"/>
  <c r="W27" i="1" s="1"/>
  <c r="Q27" i="1" s="1"/>
  <c r="R27" i="1" s="1"/>
  <c r="BP20" i="1"/>
  <c r="AF40" i="1"/>
  <c r="V40" i="1"/>
  <c r="T40" i="1" s="1"/>
  <c r="W40" i="1" s="1"/>
  <c r="Q40" i="1" s="1"/>
  <c r="R40" i="1" s="1"/>
  <c r="AA36" i="1"/>
  <c r="AE36" i="1" s="1"/>
  <c r="AH36" i="1"/>
  <c r="AG36" i="1"/>
  <c r="AG29" i="1"/>
  <c r="V42" i="1"/>
  <c r="T42" i="1" s="1"/>
  <c r="W42" i="1" s="1"/>
  <c r="Q42" i="1" s="1"/>
  <c r="R42" i="1" s="1"/>
  <c r="BO23" i="1"/>
  <c r="Y77" i="1"/>
  <c r="Z77" i="1" s="1"/>
  <c r="AF77" i="1"/>
  <c r="V77" i="1"/>
  <c r="T77" i="1" s="1"/>
  <c r="W77" i="1" s="1"/>
  <c r="Q77" i="1" s="1"/>
  <c r="R77" i="1" s="1"/>
  <c r="Y58" i="1"/>
  <c r="Z58" i="1" s="1"/>
  <c r="Y54" i="1"/>
  <c r="Z54" i="1" s="1"/>
  <c r="V54" i="1" s="1"/>
  <c r="T54" i="1" s="1"/>
  <c r="W54" i="1" s="1"/>
  <c r="Q54" i="1" s="1"/>
  <c r="R54" i="1" s="1"/>
  <c r="V62" i="1"/>
  <c r="T62" i="1" s="1"/>
  <c r="W62" i="1" s="1"/>
  <c r="Q62" i="1" s="1"/>
  <c r="R62" i="1" s="1"/>
  <c r="AF62" i="1"/>
  <c r="AA60" i="1"/>
  <c r="AE60" i="1" s="1"/>
  <c r="AH60" i="1"/>
  <c r="AI60" i="1" s="1"/>
  <c r="AF54" i="1"/>
  <c r="AG60" i="1"/>
  <c r="V51" i="1"/>
  <c r="T51" i="1" s="1"/>
  <c r="W51" i="1" s="1"/>
  <c r="Q51" i="1" s="1"/>
  <c r="R51" i="1" s="1"/>
  <c r="Y51" i="1"/>
  <c r="Z51" i="1" s="1"/>
  <c r="AF51" i="1"/>
  <c r="Y70" i="1"/>
  <c r="Z70" i="1" s="1"/>
  <c r="AF79" i="1"/>
  <c r="Y79" i="1"/>
  <c r="Z79" i="1" s="1"/>
  <c r="V79" i="1" s="1"/>
  <c r="T79" i="1" s="1"/>
  <c r="W79" i="1" s="1"/>
  <c r="Q79" i="1" s="1"/>
  <c r="R79" i="1" s="1"/>
  <c r="Y71" i="1"/>
  <c r="Z71" i="1" s="1"/>
  <c r="BP64" i="1"/>
  <c r="AA50" i="1"/>
  <c r="AE50" i="1" s="1"/>
  <c r="AH50" i="1"/>
  <c r="AI50" i="1" s="1"/>
  <c r="V46" i="1"/>
  <c r="T46" i="1" s="1"/>
  <c r="W46" i="1" s="1"/>
  <c r="Q46" i="1" s="1"/>
  <c r="R46" i="1" s="1"/>
  <c r="V53" i="1"/>
  <c r="T53" i="1" s="1"/>
  <c r="W53" i="1" s="1"/>
  <c r="Q53" i="1" s="1"/>
  <c r="R53" i="1" s="1"/>
  <c r="BP39" i="1"/>
  <c r="V30" i="1"/>
  <c r="T30" i="1" s="1"/>
  <c r="W30" i="1" s="1"/>
  <c r="Q30" i="1" s="1"/>
  <c r="R30" i="1" s="1"/>
  <c r="AF30" i="1"/>
  <c r="AA19" i="1"/>
  <c r="AE19" i="1" s="1"/>
  <c r="AH19" i="1"/>
  <c r="AI19" i="1" s="1"/>
  <c r="AH17" i="1"/>
  <c r="AI17" i="1" s="1"/>
  <c r="AG17" i="1"/>
  <c r="AA17" i="1"/>
  <c r="AE17" i="1" s="1"/>
  <c r="V19" i="1"/>
  <c r="T19" i="1" s="1"/>
  <c r="W19" i="1" s="1"/>
  <c r="Q19" i="1" s="1"/>
  <c r="R19" i="1" s="1"/>
  <c r="AG22" i="1"/>
  <c r="V32" i="1"/>
  <c r="T32" i="1" s="1"/>
  <c r="W32" i="1" s="1"/>
  <c r="Q32" i="1" s="1"/>
  <c r="R32" i="1" s="1"/>
  <c r="V18" i="1"/>
  <c r="T18" i="1" s="1"/>
  <c r="W18" i="1" s="1"/>
  <c r="Q18" i="1" s="1"/>
  <c r="R18" i="1" s="1"/>
  <c r="V55" i="1"/>
  <c r="T55" i="1" s="1"/>
  <c r="W55" i="1" s="1"/>
  <c r="Q55" i="1" s="1"/>
  <c r="R55" i="1" s="1"/>
  <c r="AF55" i="1"/>
  <c r="AA52" i="1"/>
  <c r="AE52" i="1" s="1"/>
  <c r="AH52" i="1"/>
  <c r="AG52" i="1"/>
  <c r="AF25" i="1"/>
  <c r="V25" i="1"/>
  <c r="T25" i="1" s="1"/>
  <c r="W25" i="1" s="1"/>
  <c r="Q25" i="1" s="1"/>
  <c r="R25" i="1" s="1"/>
  <c r="V59" i="1"/>
  <c r="T59" i="1" s="1"/>
  <c r="W59" i="1" s="1"/>
  <c r="Q59" i="1" s="1"/>
  <c r="R59" i="1" s="1"/>
  <c r="AF59" i="1"/>
  <c r="V41" i="1"/>
  <c r="T41" i="1" s="1"/>
  <c r="W41" i="1" s="1"/>
  <c r="Q41" i="1" s="1"/>
  <c r="R41" i="1" s="1"/>
  <c r="AF41" i="1"/>
  <c r="Y41" i="1"/>
  <c r="Z41" i="1" s="1"/>
  <c r="Y78" i="1"/>
  <c r="Z78" i="1" s="1"/>
  <c r="AF57" i="1"/>
  <c r="V57" i="1"/>
  <c r="T57" i="1" s="1"/>
  <c r="W57" i="1" s="1"/>
  <c r="Q57" i="1" s="1"/>
  <c r="R57" i="1" s="1"/>
  <c r="Y47" i="1"/>
  <c r="Z47" i="1" s="1"/>
  <c r="BP50" i="1"/>
  <c r="Y75" i="1"/>
  <c r="Z75" i="1" s="1"/>
  <c r="V75" i="1" s="1"/>
  <c r="T75" i="1" s="1"/>
  <c r="W75" i="1" s="1"/>
  <c r="Q75" i="1" s="1"/>
  <c r="R75" i="1" s="1"/>
  <c r="Y63" i="1"/>
  <c r="Z63" i="1" s="1"/>
  <c r="V63" i="1" s="1"/>
  <c r="T63" i="1" s="1"/>
  <c r="W63" i="1" s="1"/>
  <c r="Q63" i="1" s="1"/>
  <c r="R63" i="1" s="1"/>
  <c r="BP70" i="1"/>
  <c r="BP68" i="1"/>
  <c r="Y68" i="1"/>
  <c r="Z68" i="1" s="1"/>
  <c r="AG57" i="1"/>
  <c r="V50" i="1"/>
  <c r="T50" i="1" s="1"/>
  <c r="W50" i="1" s="1"/>
  <c r="Q50" i="1" s="1"/>
  <c r="R50" i="1" s="1"/>
  <c r="Y43" i="1"/>
  <c r="Z43" i="1" s="1"/>
  <c r="BP34" i="1"/>
  <c r="AG46" i="1"/>
  <c r="AH30" i="1"/>
  <c r="AI30" i="1" s="1"/>
  <c r="AA30" i="1"/>
  <c r="AE30" i="1" s="1"/>
  <c r="AA33" i="1"/>
  <c r="AE33" i="1" s="1"/>
  <c r="AH33" i="1"/>
  <c r="AI33" i="1" s="1"/>
  <c r="AF24" i="1"/>
  <c r="V24" i="1"/>
  <c r="T24" i="1" s="1"/>
  <c r="W24" i="1" s="1"/>
  <c r="Q24" i="1" s="1"/>
  <c r="R24" i="1" s="1"/>
  <c r="BP40" i="1"/>
  <c r="V17" i="1"/>
  <c r="T17" i="1" s="1"/>
  <c r="W17" i="1" s="1"/>
  <c r="Q17" i="1" s="1"/>
  <c r="R17" i="1" s="1"/>
  <c r="AA23" i="1"/>
  <c r="AE23" i="1" s="1"/>
  <c r="AH23" i="1"/>
  <c r="AI23" i="1" s="1"/>
  <c r="AA41" i="1" l="1"/>
  <c r="AE41" i="1" s="1"/>
  <c r="AH41" i="1"/>
  <c r="AG41" i="1"/>
  <c r="AI52" i="1"/>
  <c r="AH74" i="1"/>
  <c r="AA74" i="1"/>
  <c r="AE74" i="1" s="1"/>
  <c r="AG74" i="1"/>
  <c r="V74" i="1"/>
  <c r="T74" i="1" s="1"/>
  <c r="W74" i="1" s="1"/>
  <c r="Q74" i="1" s="1"/>
  <c r="R74" i="1" s="1"/>
  <c r="AH69" i="1"/>
  <c r="AI69" i="1" s="1"/>
  <c r="AA69" i="1"/>
  <c r="AE69" i="1" s="1"/>
  <c r="AG69" i="1"/>
  <c r="V69" i="1"/>
  <c r="T69" i="1" s="1"/>
  <c r="W69" i="1" s="1"/>
  <c r="Q69" i="1" s="1"/>
  <c r="R69" i="1" s="1"/>
  <c r="AA26" i="1"/>
  <c r="AE26" i="1" s="1"/>
  <c r="AH26" i="1"/>
  <c r="AI26" i="1" s="1"/>
  <c r="AG26" i="1"/>
  <c r="AH35" i="1"/>
  <c r="AI35" i="1" s="1"/>
  <c r="AG35" i="1"/>
  <c r="AA35" i="1"/>
  <c r="AE35" i="1" s="1"/>
  <c r="AH44" i="1"/>
  <c r="AA44" i="1"/>
  <c r="AE44" i="1" s="1"/>
  <c r="AG44" i="1"/>
  <c r="AI27" i="1"/>
  <c r="AI57" i="1"/>
  <c r="AH66" i="1"/>
  <c r="AI66" i="1" s="1"/>
  <c r="AA66" i="1"/>
  <c r="AE66" i="1" s="1"/>
  <c r="AG66" i="1"/>
  <c r="V66" i="1"/>
  <c r="T66" i="1" s="1"/>
  <c r="W66" i="1" s="1"/>
  <c r="Q66" i="1" s="1"/>
  <c r="R66" i="1" s="1"/>
  <c r="AH43" i="1"/>
  <c r="AI43" i="1" s="1"/>
  <c r="AA43" i="1"/>
  <c r="AE43" i="1" s="1"/>
  <c r="AG43" i="1"/>
  <c r="V43" i="1"/>
  <c r="T43" i="1" s="1"/>
  <c r="W43" i="1" s="1"/>
  <c r="Q43" i="1" s="1"/>
  <c r="R43" i="1" s="1"/>
  <c r="AA58" i="1"/>
  <c r="AE58" i="1" s="1"/>
  <c r="AH58" i="1"/>
  <c r="AG58" i="1"/>
  <c r="AI22" i="1"/>
  <c r="AI36" i="1"/>
  <c r="AI29" i="1"/>
  <c r="AI28" i="1"/>
  <c r="AG21" i="1"/>
  <c r="AH21" i="1"/>
  <c r="AI21" i="1" s="1"/>
  <c r="AA21" i="1"/>
  <c r="AE21" i="1" s="1"/>
  <c r="V35" i="1"/>
  <c r="T35" i="1" s="1"/>
  <c r="W35" i="1" s="1"/>
  <c r="Q35" i="1" s="1"/>
  <c r="R35" i="1" s="1"/>
  <c r="AH68" i="1"/>
  <c r="AI68" i="1" s="1"/>
  <c r="AA68" i="1"/>
  <c r="AE68" i="1" s="1"/>
  <c r="AG68" i="1"/>
  <c r="V68" i="1"/>
  <c r="T68" i="1" s="1"/>
  <c r="W68" i="1" s="1"/>
  <c r="Q68" i="1" s="1"/>
  <c r="R68" i="1" s="1"/>
  <c r="AA61" i="1"/>
  <c r="AE61" i="1" s="1"/>
  <c r="AH61" i="1"/>
  <c r="AI61" i="1" s="1"/>
  <c r="AG61" i="1"/>
  <c r="AH47" i="1"/>
  <c r="AA47" i="1"/>
  <c r="AE47" i="1" s="1"/>
  <c r="AG47" i="1"/>
  <c r="V47" i="1"/>
  <c r="T47" i="1" s="1"/>
  <c r="W47" i="1" s="1"/>
  <c r="Q47" i="1" s="1"/>
  <c r="R47" i="1" s="1"/>
  <c r="AH70" i="1"/>
  <c r="AA70" i="1"/>
  <c r="AE70" i="1" s="1"/>
  <c r="AG70" i="1"/>
  <c r="V70" i="1"/>
  <c r="T70" i="1" s="1"/>
  <c r="W70" i="1" s="1"/>
  <c r="Q70" i="1" s="1"/>
  <c r="R70" i="1" s="1"/>
  <c r="AI32" i="1"/>
  <c r="AH64" i="1"/>
  <c r="AA64" i="1"/>
  <c r="AE64" i="1" s="1"/>
  <c r="AG64" i="1"/>
  <c r="V64" i="1"/>
  <c r="T64" i="1" s="1"/>
  <c r="W64" i="1" s="1"/>
  <c r="Q64" i="1" s="1"/>
  <c r="R64" i="1" s="1"/>
  <c r="AA45" i="1"/>
  <c r="AE45" i="1" s="1"/>
  <c r="AH45" i="1"/>
  <c r="AI45" i="1" s="1"/>
  <c r="AG45" i="1"/>
  <c r="AI56" i="1"/>
  <c r="AH24" i="1"/>
  <c r="AA24" i="1"/>
  <c r="AE24" i="1" s="1"/>
  <c r="AG24" i="1"/>
  <c r="AH40" i="1"/>
  <c r="AI40" i="1" s="1"/>
  <c r="AG40" i="1"/>
  <c r="AA40" i="1"/>
  <c r="AE40" i="1" s="1"/>
  <c r="V26" i="1"/>
  <c r="T26" i="1" s="1"/>
  <c r="W26" i="1" s="1"/>
  <c r="Q26" i="1" s="1"/>
  <c r="R26" i="1" s="1"/>
  <c r="AI59" i="1"/>
  <c r="AH77" i="1"/>
  <c r="AI77" i="1" s="1"/>
  <c r="AA77" i="1"/>
  <c r="AE77" i="1" s="1"/>
  <c r="AG77" i="1"/>
  <c r="AH25" i="1"/>
  <c r="AA25" i="1"/>
  <c r="AE25" i="1" s="1"/>
  <c r="AG25" i="1"/>
  <c r="AI53" i="1"/>
  <c r="AH72" i="1"/>
  <c r="AA72" i="1"/>
  <c r="AE72" i="1" s="1"/>
  <c r="AG72" i="1"/>
  <c r="V72" i="1"/>
  <c r="T72" i="1" s="1"/>
  <c r="W72" i="1" s="1"/>
  <c r="Q72" i="1" s="1"/>
  <c r="R72" i="1" s="1"/>
  <c r="AA31" i="1"/>
  <c r="AE31" i="1" s="1"/>
  <c r="AH31" i="1"/>
  <c r="AG31" i="1"/>
  <c r="AI49" i="1"/>
  <c r="AA51" i="1"/>
  <c r="AE51" i="1" s="1"/>
  <c r="AH51" i="1"/>
  <c r="AI51" i="1" s="1"/>
  <c r="AG51" i="1"/>
  <c r="AI46" i="1"/>
  <c r="V45" i="1"/>
  <c r="T45" i="1" s="1"/>
  <c r="W45" i="1" s="1"/>
  <c r="Q45" i="1" s="1"/>
  <c r="R45" i="1" s="1"/>
  <c r="AA76" i="1"/>
  <c r="AE76" i="1" s="1"/>
  <c r="AH76" i="1"/>
  <c r="AI76" i="1" s="1"/>
  <c r="AG76" i="1"/>
  <c r="V76" i="1"/>
  <c r="T76" i="1" s="1"/>
  <c r="W76" i="1" s="1"/>
  <c r="Q76" i="1" s="1"/>
  <c r="R76" i="1" s="1"/>
  <c r="AA37" i="1"/>
  <c r="AE37" i="1" s="1"/>
  <c r="AH37" i="1"/>
  <c r="AG37" i="1"/>
  <c r="AA48" i="1"/>
  <c r="AE48" i="1" s="1"/>
  <c r="AH48" i="1"/>
  <c r="AG48" i="1"/>
  <c r="V61" i="1"/>
  <c r="T61" i="1" s="1"/>
  <c r="W61" i="1" s="1"/>
  <c r="Q61" i="1" s="1"/>
  <c r="R61" i="1" s="1"/>
  <c r="AH65" i="1"/>
  <c r="AA65" i="1"/>
  <c r="AE65" i="1" s="1"/>
  <c r="V65" i="1"/>
  <c r="T65" i="1" s="1"/>
  <c r="W65" i="1" s="1"/>
  <c r="Q65" i="1" s="1"/>
  <c r="R65" i="1" s="1"/>
  <c r="AG65" i="1"/>
  <c r="AH71" i="1"/>
  <c r="AA71" i="1"/>
  <c r="AE71" i="1" s="1"/>
  <c r="AG71" i="1"/>
  <c r="V71" i="1"/>
  <c r="T71" i="1" s="1"/>
  <c r="W71" i="1" s="1"/>
  <c r="Q71" i="1" s="1"/>
  <c r="R71" i="1" s="1"/>
  <c r="AH62" i="1"/>
  <c r="AA62" i="1"/>
  <c r="AE62" i="1" s="1"/>
  <c r="AG62" i="1"/>
  <c r="V48" i="1"/>
  <c r="T48" i="1" s="1"/>
  <c r="W48" i="1" s="1"/>
  <c r="Q48" i="1" s="1"/>
  <c r="R48" i="1" s="1"/>
  <c r="AH39" i="1"/>
  <c r="AA39" i="1"/>
  <c r="AE39" i="1" s="1"/>
  <c r="V39" i="1"/>
  <c r="T39" i="1" s="1"/>
  <c r="W39" i="1" s="1"/>
  <c r="Q39" i="1" s="1"/>
  <c r="R39" i="1" s="1"/>
  <c r="AG39" i="1"/>
  <c r="AI55" i="1"/>
  <c r="AH63" i="1"/>
  <c r="AA63" i="1"/>
  <c r="AE63" i="1" s="1"/>
  <c r="AG63" i="1"/>
  <c r="AA75" i="1"/>
  <c r="AE75" i="1" s="1"/>
  <c r="AH75" i="1"/>
  <c r="AG75" i="1"/>
  <c r="AH78" i="1"/>
  <c r="AI78" i="1" s="1"/>
  <c r="AA78" i="1"/>
  <c r="AE78" i="1" s="1"/>
  <c r="V78" i="1"/>
  <c r="T78" i="1" s="1"/>
  <c r="W78" i="1" s="1"/>
  <c r="Q78" i="1" s="1"/>
  <c r="R78" i="1" s="1"/>
  <c r="AG78" i="1"/>
  <c r="AA79" i="1"/>
  <c r="AE79" i="1" s="1"/>
  <c r="AH79" i="1"/>
  <c r="AI79" i="1" s="1"/>
  <c r="AG79" i="1"/>
  <c r="AH54" i="1"/>
  <c r="AI54" i="1" s="1"/>
  <c r="AA54" i="1"/>
  <c r="AE54" i="1" s="1"/>
  <c r="AG54" i="1"/>
  <c r="AH67" i="1"/>
  <c r="AA67" i="1"/>
  <c r="AE67" i="1" s="1"/>
  <c r="AG67" i="1"/>
  <c r="V67" i="1"/>
  <c r="T67" i="1" s="1"/>
  <c r="W67" i="1" s="1"/>
  <c r="Q67" i="1" s="1"/>
  <c r="R67" i="1" s="1"/>
  <c r="AH38" i="1"/>
  <c r="AA38" i="1"/>
  <c r="AE38" i="1" s="1"/>
  <c r="AG38" i="1"/>
  <c r="AH20" i="1"/>
  <c r="AG20" i="1"/>
  <c r="AA20" i="1"/>
  <c r="AE20" i="1" s="1"/>
  <c r="V37" i="1"/>
  <c r="T37" i="1" s="1"/>
  <c r="W37" i="1" s="1"/>
  <c r="Q37" i="1" s="1"/>
  <c r="R37" i="1" s="1"/>
  <c r="AH34" i="1"/>
  <c r="AA34" i="1"/>
  <c r="AE34" i="1" s="1"/>
  <c r="AG34" i="1"/>
  <c r="AI38" i="1" l="1"/>
  <c r="AI75" i="1"/>
  <c r="AI48" i="1"/>
  <c r="AI31" i="1"/>
  <c r="AI25" i="1"/>
  <c r="AI70" i="1"/>
  <c r="AI74" i="1"/>
  <c r="AI37" i="1"/>
  <c r="AI71" i="1"/>
  <c r="AI63" i="1"/>
  <c r="AI24" i="1"/>
  <c r="AI64" i="1"/>
  <c r="AI44" i="1"/>
  <c r="AI34" i="1"/>
  <c r="AI39" i="1"/>
  <c r="AI67" i="1"/>
  <c r="AI20" i="1"/>
  <c r="AI62" i="1"/>
  <c r="AI65" i="1"/>
  <c r="AI72" i="1"/>
  <c r="AI47" i="1"/>
  <c r="AI41" i="1"/>
  <c r="AI58" i="1"/>
</calcChain>
</file>

<file path=xl/sharedStrings.xml><?xml version="1.0" encoding="utf-8"?>
<sst xmlns="http://schemas.openxmlformats.org/spreadsheetml/2006/main" count="1257" uniqueCount="612">
  <si>
    <t>File opened</t>
  </si>
  <si>
    <t>2023-08-29 11:30:46</t>
  </si>
  <si>
    <t>Console s/n</t>
  </si>
  <si>
    <t>68C-022458</t>
  </si>
  <si>
    <t>Console ver</t>
  </si>
  <si>
    <t>Bluestem v.2.1.08</t>
  </si>
  <si>
    <t>Scripts ver</t>
  </si>
  <si>
    <t>2022.05  2.1.08, Aug 2022</t>
  </si>
  <si>
    <t>Head s/n</t>
  </si>
  <si>
    <t>68H-422448</t>
  </si>
  <si>
    <t>Head ver</t>
  </si>
  <si>
    <t>1.4.22</t>
  </si>
  <si>
    <t>Head cal</t>
  </si>
  <si>
    <t>{"oxygen": "21", "co2azero": "0.969042", "co2aspan1": "0.997776", "co2aspan2": "-0.0122067", "co2aspan2a": "0.309777", "co2aspan2b": "0.307917", "co2aspanconc1": "2499", "co2aspanconc2": "292", "co2bzero": "0.949436", "co2bspan1": "0.998745", "co2bspan2": "-0.0117233", "co2bspan2a": "0.309871", "co2bspan2b": "0.308357", "co2bspanconc1": "2499", "co2bspanconc2": "292", "h2oazero": "1.12554", "h2oaspan1": "1.0119", "h2oaspan2": "0", "h2oaspan2a": "0.070478", "h2oaspan2b": "0.0713164", "h2oaspanconc1": "12.04", "h2oaspanconc2": "0", "h2obzero": "1.13076", "h2obspan1": "1.01489", "h2obspan2": "0", "h2obspan2a": "0.0706723", "h2obspan2b": "0.0717244", "h2obspanconc1": "12.04", "h2obspanconc2": "0", "tazero": "0.0224037", "tbzero": "0.441185", "flowmeterzero": "2.51205", "flowazero": "0.331", "flowbzero": "0.289", "chamberpressurezero": "2.56904", "ssa_ref": "37596.3", "ssb_ref": "37460.5"}</t>
  </si>
  <si>
    <t>CO2 rangematch</t>
  </si>
  <si>
    <t>Tue Aug 29 09:42</t>
  </si>
  <si>
    <t>H2O rangematch</t>
  </si>
  <si>
    <t>Tue Aug 29 09:46</t>
  </si>
  <si>
    <t>Chamber type</t>
  </si>
  <si>
    <t>6800-01A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</si>
  <si>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</si>
  <si>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</si>
  <si>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</si>
  <si>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</si>
  <si>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</si>
  <si>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</si>
  <si>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</si>
  <si>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11:30:46</t>
  </si>
  <si>
    <t>Stability Definition:	ΔCO2 (Meas2): Slp&lt;1 Std&lt;0.1 Per=20	ΔH2O (Meas2): Slp&lt;1 Std&lt;0.1 Per=20	A (GasEx): Slp&lt;1 Std&lt;0.1 Per=20	gsw (GasEx): Slp&lt;1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</si>
  <si>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</si>
  <si>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</si>
  <si>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</si>
  <si>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</si>
  <si>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</si>
  <si>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</si>
  <si>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</si>
  <si>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</si>
  <si>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</si>
  <si>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</si>
  <si>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</si>
  <si>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</si>
  <si>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</si>
  <si>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</si>
  <si>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</si>
  <si>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</si>
  <si>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</si>
  <si>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</si>
  <si>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</si>
  <si>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</si>
  <si>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</si>
  <si>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</si>
  <si>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</si>
  <si>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</si>
  <si>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</si>
  <si>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</si>
  <si>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</si>
  <si>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</si>
  <si>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</si>
  <si>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</si>
  <si>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</si>
  <si>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</si>
  <si>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</si>
  <si>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</si>
  <si>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</si>
  <si>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</si>
  <si>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</si>
  <si>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</si>
  <si>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</si>
  <si>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</si>
  <si>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</si>
  <si>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</si>
  <si>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</si>
  <si>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</si>
  <si>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</si>
  <si>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</si>
  <si>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</si>
  <si>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</si>
  <si>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</si>
  <si>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</si>
  <si>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</si>
  <si>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2.6092 194.707 363.628 592.539 858.419 1028.01 1234.17 1356.82</t>
  </si>
  <si>
    <t>Fs_true</t>
  </si>
  <si>
    <t>-0.548831 218.034 387.776 593.205 805.241 1001.56 1201.19 1400.81</t>
  </si>
  <si>
    <t>leak_wt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</si>
  <si>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</si>
  <si>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</si>
  <si>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</si>
  <si>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</si>
  <si>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</si>
  <si>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</si>
  <si>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</si>
  <si>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</si>
  <si>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</si>
  <si>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</si>
  <si>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</si>
  <si>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</si>
  <si>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</si>
  <si>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</si>
  <si>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</si>
  <si>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</si>
  <si>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</si>
  <si>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</si>
  <si>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</si>
  <si>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</si>
  <si>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</si>
  <si>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Group name</t>
  </si>
  <si>
    <t>Control v transgenic</t>
  </si>
  <si>
    <t>Genotype</t>
  </si>
  <si>
    <t>Leaf number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</si>
  <si>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</si>
  <si>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</si>
  <si>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</si>
  <si>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</si>
  <si>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</si>
  <si>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</si>
  <si>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</si>
  <si>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</si>
  <si>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</si>
  <si>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</si>
  <si>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</si>
  <si>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</si>
  <si>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</si>
  <si>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</si>
  <si>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</si>
  <si>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</si>
  <si>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</si>
  <si>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</si>
  <si>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</si>
  <si>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</si>
  <si>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</si>
  <si>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</si>
  <si>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</si>
  <si>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</si>
  <si>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</si>
  <si>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</si>
  <si>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</si>
  <si>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</si>
  <si>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</si>
  <si>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</si>
  <si>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</si>
  <si>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</si>
  <si>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</si>
  <si>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</si>
  <si>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</si>
  <si>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</si>
  <si>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</si>
  <si>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</si>
  <si>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</si>
  <si>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</si>
  <si>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</si>
  <si>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</si>
  <si>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</si>
  <si>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</si>
  <si>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</si>
  <si>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</si>
  <si>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</si>
  <si>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</si>
  <si>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</si>
  <si>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</si>
  <si>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</si>
  <si>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</si>
  <si>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</si>
  <si>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</si>
  <si>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</si>
  <si>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</si>
  <si>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</si>
  <si>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</si>
  <si>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</si>
  <si>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</si>
  <si>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</si>
  <si>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</si>
  <si>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</si>
  <si>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</si>
  <si>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</si>
  <si>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</si>
  <si>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</si>
  <si>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</si>
  <si>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</si>
  <si>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</si>
  <si>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</si>
  <si>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</si>
  <si>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</si>
  <si>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</si>
  <si>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</si>
  <si>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</si>
  <si>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</si>
  <si>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</si>
  <si>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</si>
  <si>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</si>
  <si>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</si>
  <si>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</si>
  <si>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</si>
  <si>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</si>
  <si>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</si>
  <si>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</si>
  <si>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</si>
  <si>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</si>
  <si>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</si>
  <si>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</si>
  <si>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</si>
  <si>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</si>
  <si>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</si>
  <si>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</si>
  <si>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</si>
  <si>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</si>
  <si>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</si>
  <si>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</si>
  <si>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</si>
  <si>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</si>
  <si>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</si>
  <si>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</si>
  <si>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</si>
  <si>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</si>
  <si>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</si>
  <si>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</si>
  <si>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</si>
  <si>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</si>
  <si>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</si>
  <si>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</si>
  <si>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</si>
  <si>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</si>
  <si>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</si>
  <si>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</si>
  <si>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</si>
  <si>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</si>
  <si>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</si>
  <si>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</si>
  <si>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</si>
  <si>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</si>
  <si>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</si>
  <si>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</si>
  <si>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</si>
  <si>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</si>
  <si>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</si>
  <si>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</si>
  <si>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</si>
  <si>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</si>
  <si>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</si>
  <si>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</si>
  <si>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</si>
  <si>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</si>
  <si>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</si>
  <si>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</si>
  <si>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</si>
  <si>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</si>
  <si>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</si>
  <si>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</si>
  <si>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</si>
  <si>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</si>
  <si>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</si>
  <si>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</si>
  <si>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</si>
  <si>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</si>
  <si>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</si>
  <si>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</si>
  <si>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</si>
  <si>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</si>
  <si>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</si>
  <si>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</si>
  <si>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</si>
  <si>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</si>
  <si>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</si>
  <si>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</si>
  <si>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</si>
  <si>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</si>
  <si>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</si>
  <si>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</si>
  <si>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</si>
  <si>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</si>
  <si>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</si>
  <si>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</si>
  <si>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</si>
  <si>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</si>
  <si>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</si>
  <si>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</si>
  <si>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</si>
  <si>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</si>
  <si>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</si>
  <si>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</si>
  <si>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</si>
  <si>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</si>
  <si>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</si>
  <si>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</si>
  <si>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</si>
  <si>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</si>
  <si>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</si>
  <si>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</si>
  <si>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</si>
  <si>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</si>
  <si>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</si>
  <si>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</si>
  <si>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</si>
  <si>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</si>
  <si>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</si>
  <si>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</si>
  <si>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</si>
  <si>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</si>
  <si>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</si>
  <si>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</si>
  <si>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</si>
  <si>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</si>
  <si>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</si>
  <si>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</si>
  <si>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20230829 11:36:13</t>
  </si>
  <si>
    <t>11:36:13</t>
  </si>
  <si>
    <t>Control</t>
  </si>
  <si>
    <t>RECT-1119-20230829-11_30_23</t>
  </si>
  <si>
    <t>RECT-1120-20230829-11_36_16</t>
  </si>
  <si>
    <t>DARK-1121-20230829-11_36_22</t>
  </si>
  <si>
    <t>0: Broadleaf</t>
  </si>
  <si>
    <t>11:35:46</t>
  </si>
  <si>
    <t>20230829 11:38:09</t>
  </si>
  <si>
    <t>11:38:09</t>
  </si>
  <si>
    <t>RECT-1122-20230829-11_38_11</t>
  </si>
  <si>
    <t>DARK-1123-20230829-11_38_18</t>
  </si>
  <si>
    <t>11:37:20</t>
  </si>
  <si>
    <t>20230829 11:39:39</t>
  </si>
  <si>
    <t>11:39:39</t>
  </si>
  <si>
    <t>RECT-1124-20230829-11_39_41</t>
  </si>
  <si>
    <t>DARK-1125-20230829-11_39_48</t>
  </si>
  <si>
    <t>11:39:12</t>
  </si>
  <si>
    <t>20230829 11:41:47</t>
  </si>
  <si>
    <t>11:41:47</t>
  </si>
  <si>
    <t>RECT-1126-20230829-11_41_50</t>
  </si>
  <si>
    <t>DARK-1127-20230829-11_41_56</t>
  </si>
  <si>
    <t>11:41:06</t>
  </si>
  <si>
    <t>20230829 11:43:27</t>
  </si>
  <si>
    <t>11:43:27</t>
  </si>
  <si>
    <t>RECT-1128-20230829-11_43_29</t>
  </si>
  <si>
    <t>DARK-1129-20230829-11_43_36</t>
  </si>
  <si>
    <t>11:42:59</t>
  </si>
  <si>
    <t>20230829 11:44:57</t>
  </si>
  <si>
    <t>11:44:57</t>
  </si>
  <si>
    <t>RECT-1130-20230829-11_45_00</t>
  </si>
  <si>
    <t>DARK-1131-20230829-11_45_06</t>
  </si>
  <si>
    <t>11:44:31</t>
  </si>
  <si>
    <t>20230829 11:46:38</t>
  </si>
  <si>
    <t>11:46:38</t>
  </si>
  <si>
    <t>RECT-1132-20230829-11_46_40</t>
  </si>
  <si>
    <t>-</t>
  </si>
  <si>
    <t>11:46:11</t>
  </si>
  <si>
    <t>20230829 11:52:13</t>
  </si>
  <si>
    <t>11:52:13</t>
  </si>
  <si>
    <t>RECT-1133-20230829-11_52_15</t>
  </si>
  <si>
    <t>11:52:39</t>
  </si>
  <si>
    <t>20230829 11:53:55</t>
  </si>
  <si>
    <t>11:53:55</t>
  </si>
  <si>
    <t>RECT-1134-20230829-11_53_57</t>
  </si>
  <si>
    <t>11:54:17</t>
  </si>
  <si>
    <t>20230829 11:55:33</t>
  </si>
  <si>
    <t>11:55:33</t>
  </si>
  <si>
    <t>RECT-1135-20230829-11_55_35</t>
  </si>
  <si>
    <t>11:55:56</t>
  </si>
  <si>
    <t>20230829 11:57:12</t>
  </si>
  <si>
    <t>11:57:12</t>
  </si>
  <si>
    <t>RECT-1136-20230829-11_57_15</t>
  </si>
  <si>
    <t>11:57:37</t>
  </si>
  <si>
    <t>20230829 11:58:53</t>
  </si>
  <si>
    <t>11:58:53</t>
  </si>
  <si>
    <t>RECT-1137-20230829-11_58_55</t>
  </si>
  <si>
    <t>11:59:12</t>
  </si>
  <si>
    <t>20230829 12:00:28</t>
  </si>
  <si>
    <t>12:00:28</t>
  </si>
  <si>
    <t>RECT-1138-20230829-12_00_30</t>
  </si>
  <si>
    <t>12:00:51</t>
  </si>
  <si>
    <t>20230829 12:02:07</t>
  </si>
  <si>
    <t>12:02:07</t>
  </si>
  <si>
    <t>RECT-1139-20230829-12_02_10</t>
  </si>
  <si>
    <t>12:02:30</t>
  </si>
  <si>
    <t>20230829 12:03:46</t>
  </si>
  <si>
    <t>12:03:46</t>
  </si>
  <si>
    <t>RECT-1140-20230829-12_03_49</t>
  </si>
  <si>
    <t>12:04:06</t>
  </si>
  <si>
    <t>20230829 12:05:22</t>
  </si>
  <si>
    <t>12:05:22</t>
  </si>
  <si>
    <t>RECT-1141-20230829-12_05_25</t>
  </si>
  <si>
    <t>12:05:43</t>
  </si>
  <si>
    <t>20230829 12:06:59</t>
  </si>
  <si>
    <t>12:06:59</t>
  </si>
  <si>
    <t>RECT-1142-20230829-12_07_01</t>
  </si>
  <si>
    <t>12:07:39</t>
  </si>
  <si>
    <t>20230829 12:08:55</t>
  </si>
  <si>
    <t>12:08:55</t>
  </si>
  <si>
    <t>RECT-1143-20230829-12_08_57</t>
  </si>
  <si>
    <t>12:09:17</t>
  </si>
  <si>
    <t>20230829 12:10:33</t>
  </si>
  <si>
    <t>12:10:33</t>
  </si>
  <si>
    <t>RECT-1144-20230829-12_10_35</t>
  </si>
  <si>
    <t>12:10:58</t>
  </si>
  <si>
    <t>20230829 12:12:14</t>
  </si>
  <si>
    <t>12:12:14</t>
  </si>
  <si>
    <t>RECT-1145-20230829-12_12_16</t>
  </si>
  <si>
    <t>12:12:34</t>
  </si>
  <si>
    <t>20230829 12:13:50</t>
  </si>
  <si>
    <t>12:13:50</t>
  </si>
  <si>
    <t>RECT-1146-20230829-12_13_53</t>
  </si>
  <si>
    <t>12:14:18</t>
  </si>
  <si>
    <t>20230829 12:21:40</t>
  </si>
  <si>
    <t>12:21:40</t>
  </si>
  <si>
    <t>9</t>
  </si>
  <si>
    <t>RECT-1147-20230829-12_21_43</t>
  </si>
  <si>
    <t>DARK-1148-20230829-12_21_49</t>
  </si>
  <si>
    <t>12:22:11</t>
  </si>
  <si>
    <t>20230829 12:23:49</t>
  </si>
  <si>
    <t>12:23:49</t>
  </si>
  <si>
    <t>RECT-1149-20230829-12_23_52</t>
  </si>
  <si>
    <t>DARK-1150-20230829-12_23_58</t>
  </si>
  <si>
    <t>12:23:21</t>
  </si>
  <si>
    <t>20230829 12:25:58</t>
  </si>
  <si>
    <t>12:25:58</t>
  </si>
  <si>
    <t>RECT-1151-20230829-12_26_00</t>
  </si>
  <si>
    <t>DARK-1152-20230829-12_26_07</t>
  </si>
  <si>
    <t>12:25:19</t>
  </si>
  <si>
    <t>20230829 12:28:06</t>
  </si>
  <si>
    <t>12:28:06</t>
  </si>
  <si>
    <t>RECT-1153-20230829-12_28_09</t>
  </si>
  <si>
    <t>DARK-1154-20230829-12_28_15</t>
  </si>
  <si>
    <t>12:27:15</t>
  </si>
  <si>
    <t>20230829 12:30:04</t>
  </si>
  <si>
    <t>12:30:04</t>
  </si>
  <si>
    <t>RECT-1155-20230829-12_30_06</t>
  </si>
  <si>
    <t>DARK-1156-20230829-12_30_13</t>
  </si>
  <si>
    <t>12:29:23</t>
  </si>
  <si>
    <t>20230829 12:31:12</t>
  </si>
  <si>
    <t>12:31:12</t>
  </si>
  <si>
    <t>RECT-1157-20230829-12_31_15</t>
  </si>
  <si>
    <t>DARK-1158-20230829-12_31_21</t>
  </si>
  <si>
    <t>12:31:44</t>
  </si>
  <si>
    <t>20230829 12:33:39</t>
  </si>
  <si>
    <t>12:33:39</t>
  </si>
  <si>
    <t>RECT-1159-20230829-12_33_41</t>
  </si>
  <si>
    <t>12:32:57</t>
  </si>
  <si>
    <t>20230829 12:35:44</t>
  </si>
  <si>
    <t>12:35:44</t>
  </si>
  <si>
    <t>RECT-1160-20230829-12_35_46</t>
  </si>
  <si>
    <t>DARK-1161-20230829-12_35_53</t>
  </si>
  <si>
    <t>12:36:21</t>
  </si>
  <si>
    <t>20230829 12:37:37</t>
  </si>
  <si>
    <t>12:37:37</t>
  </si>
  <si>
    <t>RECT-1162-20230829-12_37_39</t>
  </si>
  <si>
    <t>DARK-1163-20230829-12_37_46</t>
  </si>
  <si>
    <t>12:38:06</t>
  </si>
  <si>
    <t>20230829 12:39:22</t>
  </si>
  <si>
    <t>12:39:22</t>
  </si>
  <si>
    <t>RECT-1164-20230829-12_39_24</t>
  </si>
  <si>
    <t>DARK-1165-20230829-12_39_31</t>
  </si>
  <si>
    <t>12:39:51</t>
  </si>
  <si>
    <t>20230829 12:41:07</t>
  </si>
  <si>
    <t>12:41:07</t>
  </si>
  <si>
    <t>RECT-1166-20230829-12_41_09</t>
  </si>
  <si>
    <t>DARK-1167-20230829-12_41_16</t>
  </si>
  <si>
    <t>12:41:39</t>
  </si>
  <si>
    <t>20230829 12:42:55</t>
  </si>
  <si>
    <t>12:42:55</t>
  </si>
  <si>
    <t>RECT-1168-20230829-12_42_58</t>
  </si>
  <si>
    <t>DARK-1169-20230829-12_43_04</t>
  </si>
  <si>
    <t>12:43:31</t>
  </si>
  <si>
    <t>20230829 12:44:47</t>
  </si>
  <si>
    <t>12:44:47</t>
  </si>
  <si>
    <t>RECT-1170-20230829-12_44_49</t>
  </si>
  <si>
    <t>DARK-1171-20230829-12_44_56</t>
  </si>
  <si>
    <t>12:45:17</t>
  </si>
  <si>
    <t>20230829 12:46:33</t>
  </si>
  <si>
    <t>12:46:33</t>
  </si>
  <si>
    <t>RECT-1172-20230829-12_46_35</t>
  </si>
  <si>
    <t>DARK-1173-20230829-12_46_42</t>
  </si>
  <si>
    <t>12:47:03</t>
  </si>
  <si>
    <t>20230829 12:48:19</t>
  </si>
  <si>
    <t>12:48:19</t>
  </si>
  <si>
    <t>RECT-1174-20230829-12_48_21</t>
  </si>
  <si>
    <t>DARK-1175-20230829-12_48_28</t>
  </si>
  <si>
    <t>12:48:53</t>
  </si>
  <si>
    <t>20230829 12:50:09</t>
  </si>
  <si>
    <t>12:50:09</t>
  </si>
  <si>
    <t>RECT-1176-20230829-12_50_12</t>
  </si>
  <si>
    <t>DARK-1177-20230829-12_50_18</t>
  </si>
  <si>
    <t>12:50:39</t>
  </si>
  <si>
    <t>20230829 12:51:55</t>
  </si>
  <si>
    <t>12:51:55</t>
  </si>
  <si>
    <t>RECT-1178-20230829-12_51_57</t>
  </si>
  <si>
    <t>DARK-1179-20230829-12_52_04</t>
  </si>
  <si>
    <t>12:52:30</t>
  </si>
  <si>
    <t>20230829 12:53:46</t>
  </si>
  <si>
    <t>12:53:46</t>
  </si>
  <si>
    <t>RECT-1180-20230829-12_53_48</t>
  </si>
  <si>
    <t>DARK-1181-20230829-12_53_55</t>
  </si>
  <si>
    <t>12:54:23</t>
  </si>
  <si>
    <t>20230829 12:55:39</t>
  </si>
  <si>
    <t>12:55:39</t>
  </si>
  <si>
    <t>RECT-1182-20230829-12_55_42</t>
  </si>
  <si>
    <t>DARK-1183-20230829-12_55_48</t>
  </si>
  <si>
    <t>12:56:10</t>
  </si>
  <si>
    <t>20230829 12:57:26</t>
  </si>
  <si>
    <t>12:57:26</t>
  </si>
  <si>
    <t>RECT-1184-20230829-12_57_29</t>
  </si>
  <si>
    <t>DARK-1185-20230829-12_57_35</t>
  </si>
  <si>
    <t>12:57:56</t>
  </si>
  <si>
    <t>20230829 12:59:12</t>
  </si>
  <si>
    <t>12:59:12</t>
  </si>
  <si>
    <t>RECT-1186-20230829-12_59_15</t>
  </si>
  <si>
    <t>DARK-1187-20230829-12_59_21</t>
  </si>
  <si>
    <t>12:59:41</t>
  </si>
  <si>
    <t>20230829 13:05:51</t>
  </si>
  <si>
    <t>13:05:51</t>
  </si>
  <si>
    <t>RECT-1188-20230829-13_05_54</t>
  </si>
  <si>
    <t>DARK-1189-20230829-13_06_00</t>
  </si>
  <si>
    <t>13:05:21</t>
  </si>
  <si>
    <t>20230829 13:07:00</t>
  </si>
  <si>
    <t>13:07:00</t>
  </si>
  <si>
    <t>RECT-1190-20230829-13_07_02</t>
  </si>
  <si>
    <t>DARK-1191-20230829-13_07_09</t>
  </si>
  <si>
    <t>13:07:35</t>
  </si>
  <si>
    <t>20230829 13:08:36</t>
  </si>
  <si>
    <t>13:08:36</t>
  </si>
  <si>
    <t>RECT-1192-20230829-13_08_39</t>
  </si>
  <si>
    <t>DARK-1193-20230829-13_08_45</t>
  </si>
  <si>
    <t>13:09:07</t>
  </si>
  <si>
    <t>20230829 13:10:17</t>
  </si>
  <si>
    <t>13:10:17</t>
  </si>
  <si>
    <t>RECT-1194-20230829-13_10_20</t>
  </si>
  <si>
    <t>DARK-1195-20230829-13_10_26</t>
  </si>
  <si>
    <t>13:10:41</t>
  </si>
  <si>
    <t>20230829 13:12:42</t>
  </si>
  <si>
    <t>13:12:42</t>
  </si>
  <si>
    <t>RECT-1196-20230829-13_12_45</t>
  </si>
  <si>
    <t>DARK-1197-20230829-13_12_51</t>
  </si>
  <si>
    <t>13:12:07</t>
  </si>
  <si>
    <t>20230829 13:14:40</t>
  </si>
  <si>
    <t>13:14:40</t>
  </si>
  <si>
    <t>RECT-1198-20230829-13_14_43</t>
  </si>
  <si>
    <t>DARK-1199-20230829-13_14_49</t>
  </si>
  <si>
    <t>13:14:01</t>
  </si>
  <si>
    <t>20230829 13:16:30</t>
  </si>
  <si>
    <t>13:16:30</t>
  </si>
  <si>
    <t>RECT-1200-20230829-13_16_33</t>
  </si>
  <si>
    <t>13:16:01</t>
  </si>
  <si>
    <t>20230829 13:21:27</t>
  </si>
  <si>
    <t>13:21:27</t>
  </si>
  <si>
    <t>RECT-1201-20230829-13_21_30</t>
  </si>
  <si>
    <t>DARK-1202-20230829-13_21_36</t>
  </si>
  <si>
    <t>13:21:55</t>
  </si>
  <si>
    <t>20230829 13:23:11</t>
  </si>
  <si>
    <t>13:23:11</t>
  </si>
  <si>
    <t>RECT-1203-20230829-13_23_14</t>
  </si>
  <si>
    <t>DARK-1204-20230829-13_23_20</t>
  </si>
  <si>
    <t>13:23:32</t>
  </si>
  <si>
    <t>20230829 13:24:48</t>
  </si>
  <si>
    <t>13:24:48</t>
  </si>
  <si>
    <t>RECT-1205-20230829-13_24_51</t>
  </si>
  <si>
    <t>DARK-1206-20230829-13_24_57</t>
  </si>
  <si>
    <t>13:25:12</t>
  </si>
  <si>
    <t>20230829 13:26:28</t>
  </si>
  <si>
    <t>13:26:28</t>
  </si>
  <si>
    <t>RECT-1207-20230829-13_26_31</t>
  </si>
  <si>
    <t>DARK-1208-20230829-13_26_37</t>
  </si>
  <si>
    <t>13:26:57</t>
  </si>
  <si>
    <t>20230829 13:28:14</t>
  </si>
  <si>
    <t>13:28:14</t>
  </si>
  <si>
    <t>RECT-1209-20230829-13_28_17</t>
  </si>
  <si>
    <t>DARK-1210-20230829-13_28_23</t>
  </si>
  <si>
    <t>13:28:35</t>
  </si>
  <si>
    <t>20230829 13:29:51</t>
  </si>
  <si>
    <t>13:29:51</t>
  </si>
  <si>
    <t>RECT-1211-20230829-13_29_54</t>
  </si>
  <si>
    <t>DARK-1212-20230829-13_30_00</t>
  </si>
  <si>
    <t>13:30:24</t>
  </si>
  <si>
    <t>20230829 13:31:40</t>
  </si>
  <si>
    <t>13:31:40</t>
  </si>
  <si>
    <t>RECT-1213-20230829-13_31_43</t>
  </si>
  <si>
    <t>DARK-1214-20230829-13_31_49</t>
  </si>
  <si>
    <t>13:32:08</t>
  </si>
  <si>
    <t>20230829 13:33:24</t>
  </si>
  <si>
    <t>13:33:24</t>
  </si>
  <si>
    <t>RECT-1215-20230829-13_33_27</t>
  </si>
  <si>
    <t>DARK-1216-20230829-13_33_33</t>
  </si>
  <si>
    <t>13:33:50</t>
  </si>
  <si>
    <t>20230829 13:35:06</t>
  </si>
  <si>
    <t>13:35:06</t>
  </si>
  <si>
    <t>RECT-1217-20230829-13_35_09</t>
  </si>
  <si>
    <t>DARK-1218-20230829-13_35_15</t>
  </si>
  <si>
    <t>13:35:31</t>
  </si>
  <si>
    <t>20230829 13:36:47</t>
  </si>
  <si>
    <t>13:36:47</t>
  </si>
  <si>
    <t>RECT-1219-20230829-13_36_50</t>
  </si>
  <si>
    <t>DARK-1220-20230829-13_36_56</t>
  </si>
  <si>
    <t>13:37:13</t>
  </si>
  <si>
    <t>20230829 13:38:29</t>
  </si>
  <si>
    <t>13:38:29</t>
  </si>
  <si>
    <t>RECT-1221-20230829-13_38_32</t>
  </si>
  <si>
    <t>DARK-1222-20230829-13_38_38</t>
  </si>
  <si>
    <t>13:39:09</t>
  </si>
  <si>
    <t>20230829 13:40:25</t>
  </si>
  <si>
    <t>13:40:25</t>
  </si>
  <si>
    <t>RECT-1223-20230829-13_40_28</t>
  </si>
  <si>
    <t>DARK-1224-20230829-13_40_34</t>
  </si>
  <si>
    <t>13:41:00</t>
  </si>
  <si>
    <t>20230829 13:42:16</t>
  </si>
  <si>
    <t>13:42:16</t>
  </si>
  <si>
    <t>RECT-1225-20230829-13_42_19</t>
  </si>
  <si>
    <t>DARK-1226-20230829-13_42_25</t>
  </si>
  <si>
    <t>13:42:53</t>
  </si>
  <si>
    <t>20230829 13:44:09</t>
  </si>
  <si>
    <t>13:44:09</t>
  </si>
  <si>
    <t>RECT-1227-20230829-13_44_12</t>
  </si>
  <si>
    <t>DARK-1228-20230829-13_44_18</t>
  </si>
  <si>
    <t>13:44:42</t>
  </si>
  <si>
    <t>CO2</t>
  </si>
  <si>
    <t>response_type</t>
  </si>
  <si>
    <t>Light</t>
  </si>
  <si>
    <t>LCOR-065</t>
  </si>
  <si>
    <t>LCOR-314</t>
  </si>
  <si>
    <t>LCOR-092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</si>
</sst>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C79"/>
  <sheetViews>
    <sheetView tabSelected="1" topLeftCell="A53" workbookViewId="0">
      <selection activeCell="I59" sqref="I59:I79"/>
    </sheetView>
  </sheetViews>
  <sheetFormatPr defaultRowHeight="15" x14ac:dyDescent="0.25"/>
  <sheetData>
    <row r="2" spans="1:185" x14ac:dyDescent="0.25">
      <c r="A2" t="s">
        <v>29</v>
      </c>
      <c r="B2" t="s">
        <v>30</v>
      </c>
      <c r="C2" t="s">
        <v>31</v>
      </c>
    </row>
    <row r="3" spans="1:185" x14ac:dyDescent="0.25">
      <c r="B3">
        <v>4</v>
      </c>
      <c r="C3">
        <v>21</v>
      </c>
    </row>
    <row r="4" spans="1:185" x14ac:dyDescent="0.25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185" x14ac:dyDescent="0.25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5" x14ac:dyDescent="0.25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185" x14ac:dyDescent="0.25">
      <c r="B7">
        <v>0</v>
      </c>
      <c r="C7">
        <v>1</v>
      </c>
      <c r="D7">
        <v>0</v>
      </c>
      <c r="E7">
        <v>0</v>
      </c>
    </row>
    <row r="8" spans="1:185" x14ac:dyDescent="0.25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185" x14ac:dyDescent="0.25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185" x14ac:dyDescent="0.25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185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85" x14ac:dyDescent="0.25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185" x14ac:dyDescent="0.25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185" x14ac:dyDescent="0.25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</row>
    <row r="15" spans="1:185" x14ac:dyDescent="0.25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607</v>
      </c>
      <c r="L15" t="s">
        <v>109</v>
      </c>
      <c r="M15" t="s">
        <v>110</v>
      </c>
      <c r="N15" t="s">
        <v>111</v>
      </c>
      <c r="O15" t="s">
        <v>112</v>
      </c>
      <c r="P15" t="s">
        <v>113</v>
      </c>
      <c r="Q15" t="s">
        <v>114</v>
      </c>
      <c r="R15" t="s">
        <v>115</v>
      </c>
      <c r="S15" t="s">
        <v>116</v>
      </c>
      <c r="T15" t="s">
        <v>117</v>
      </c>
      <c r="U15" t="s">
        <v>118</v>
      </c>
      <c r="V15" t="s">
        <v>119</v>
      </c>
      <c r="W15" t="s">
        <v>120</v>
      </c>
      <c r="X15" t="s">
        <v>121</v>
      </c>
      <c r="Y15" t="s">
        <v>122</v>
      </c>
      <c r="Z15" t="s">
        <v>123</v>
      </c>
      <c r="AA15" t="s">
        <v>124</v>
      </c>
      <c r="AB15" t="s">
        <v>125</v>
      </c>
      <c r="AC15" t="s">
        <v>126</v>
      </c>
      <c r="AD15" t="s">
        <v>127</v>
      </c>
      <c r="AE15" t="s">
        <v>128</v>
      </c>
      <c r="AF15" t="s">
        <v>129</v>
      </c>
      <c r="AG15" t="s">
        <v>130</v>
      </c>
      <c r="AH15" t="s">
        <v>131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88</v>
      </c>
      <c r="AW15" t="s">
        <v>145</v>
      </c>
      <c r="AX15" t="s">
        <v>146</v>
      </c>
      <c r="AY15" t="s">
        <v>147</v>
      </c>
      <c r="AZ15" t="s">
        <v>148</v>
      </c>
      <c r="BA15" t="s">
        <v>149</v>
      </c>
      <c r="BB15" t="s">
        <v>150</v>
      </c>
      <c r="BC15" t="s">
        <v>151</v>
      </c>
      <c r="BD15" t="s">
        <v>152</v>
      </c>
      <c r="BE15" t="s">
        <v>153</v>
      </c>
      <c r="BF15" t="s">
        <v>154</v>
      </c>
      <c r="BG15" t="s">
        <v>155</v>
      </c>
      <c r="BH15" t="s">
        <v>156</v>
      </c>
      <c r="BI15" t="s">
        <v>157</v>
      </c>
      <c r="BJ15" t="s">
        <v>158</v>
      </c>
      <c r="BK15" t="s">
        <v>159</v>
      </c>
      <c r="BL15" t="s">
        <v>160</v>
      </c>
      <c r="BM15" t="s">
        <v>161</v>
      </c>
      <c r="BN15" t="s">
        <v>162</v>
      </c>
      <c r="BO15" t="s">
        <v>163</v>
      </c>
      <c r="BP15" t="s">
        <v>164</v>
      </c>
      <c r="BQ15" t="s">
        <v>165</v>
      </c>
      <c r="BR15" t="s">
        <v>166</v>
      </c>
      <c r="BS15" t="s">
        <v>167</v>
      </c>
      <c r="BT15" t="s">
        <v>168</v>
      </c>
      <c r="BU15" t="s">
        <v>169</v>
      </c>
      <c r="BV15" t="s">
        <v>170</v>
      </c>
      <c r="BW15" t="s">
        <v>171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109</v>
      </c>
      <c r="CM15" t="s">
        <v>186</v>
      </c>
      <c r="CN15" t="s">
        <v>187</v>
      </c>
      <c r="CO15" t="s">
        <v>188</v>
      </c>
      <c r="CP15" t="s">
        <v>189</v>
      </c>
      <c r="CQ15" t="s">
        <v>190</v>
      </c>
      <c r="CR15" t="s">
        <v>191</v>
      </c>
      <c r="CS15" t="s">
        <v>192</v>
      </c>
      <c r="CT15" t="s">
        <v>193</v>
      </c>
      <c r="CU15" t="s">
        <v>194</v>
      </c>
      <c r="CV15" t="s">
        <v>195</v>
      </c>
      <c r="CW15" t="s">
        <v>196</v>
      </c>
      <c r="CX15" t="s">
        <v>197</v>
      </c>
      <c r="CY15" t="s">
        <v>198</v>
      </c>
      <c r="CZ15" t="s">
        <v>199</v>
      </c>
      <c r="DA15" t="s">
        <v>200</v>
      </c>
      <c r="DB15" t="s">
        <v>201</v>
      </c>
      <c r="DC15" t="s">
        <v>202</v>
      </c>
      <c r="DD15" t="s">
        <v>203</v>
      </c>
      <c r="DE15" t="s">
        <v>204</v>
      </c>
      <c r="DF15" t="s">
        <v>205</v>
      </c>
      <c r="DG15" t="s">
        <v>206</v>
      </c>
      <c r="DH15" t="s">
        <v>207</v>
      </c>
      <c r="DI15" t="s">
        <v>208</v>
      </c>
      <c r="DJ15" t="s">
        <v>209</v>
      </c>
      <c r="DK15" t="s">
        <v>210</v>
      </c>
      <c r="DL15" t="s">
        <v>211</v>
      </c>
      <c r="DM15" t="s">
        <v>212</v>
      </c>
      <c r="DN15" t="s">
        <v>213</v>
      </c>
      <c r="DO15" t="s">
        <v>214</v>
      </c>
      <c r="DP15" t="s">
        <v>215</v>
      </c>
      <c r="DQ15" t="s">
        <v>216</v>
      </c>
      <c r="DR15" t="s">
        <v>217</v>
      </c>
      <c r="DS15" t="s">
        <v>218</v>
      </c>
      <c r="DT15" t="s">
        <v>219</v>
      </c>
      <c r="DU15" t="s">
        <v>220</v>
      </c>
      <c r="DV15" t="s">
        <v>221</v>
      </c>
      <c r="DW15" t="s">
        <v>222</v>
      </c>
      <c r="DX15" t="s">
        <v>223</v>
      </c>
      <c r="DY15" t="s">
        <v>224</v>
      </c>
      <c r="DZ15" t="s">
        <v>225</v>
      </c>
      <c r="EA15" t="s">
        <v>100</v>
      </c>
      <c r="EB15" t="s">
        <v>103</v>
      </c>
      <c r="EC15" t="s">
        <v>226</v>
      </c>
      <c r="ED15" t="s">
        <v>227</v>
      </c>
      <c r="EE15" t="s">
        <v>228</v>
      </c>
      <c r="EF15" t="s">
        <v>229</v>
      </c>
      <c r="EG15" t="s">
        <v>230</v>
      </c>
      <c r="EH15" t="s">
        <v>231</v>
      </c>
      <c r="EI15" t="s">
        <v>232</v>
      </c>
      <c r="EJ15" t="s">
        <v>233</v>
      </c>
      <c r="EK15" t="s">
        <v>234</v>
      </c>
      <c r="EL15" t="s">
        <v>235</v>
      </c>
      <c r="EM15" t="s">
        <v>236</v>
      </c>
      <c r="EN15" t="s">
        <v>237</v>
      </c>
      <c r="EO15" t="s">
        <v>238</v>
      </c>
      <c r="EP15" t="s">
        <v>239</v>
      </c>
      <c r="EQ15" t="s">
        <v>240</v>
      </c>
      <c r="ER15" t="s">
        <v>241</v>
      </c>
      <c r="ES15" t="s">
        <v>242</v>
      </c>
      <c r="ET15" t="s">
        <v>243</v>
      </c>
      <c r="EU15" t="s">
        <v>244</v>
      </c>
      <c r="EV15" t="s">
        <v>245</v>
      </c>
      <c r="EW15" t="s">
        <v>246</v>
      </c>
      <c r="EX15" t="s">
        <v>247</v>
      </c>
      <c r="EY15" t="s">
        <v>248</v>
      </c>
      <c r="EZ15" t="s">
        <v>249</v>
      </c>
      <c r="FA15" t="s">
        <v>250</v>
      </c>
      <c r="FB15" t="s">
        <v>251</v>
      </c>
      <c r="FC15" t="s">
        <v>252</v>
      </c>
      <c r="FD15" t="s">
        <v>253</v>
      </c>
      <c r="FE15" t="s">
        <v>254</v>
      </c>
      <c r="FF15" t="s">
        <v>255</v>
      </c>
      <c r="FG15" t="s">
        <v>256</v>
      </c>
      <c r="FH15" t="s">
        <v>257</v>
      </c>
      <c r="FI15" t="s">
        <v>258</v>
      </c>
      <c r="FJ15" t="s">
        <v>259</v>
      </c>
      <c r="FK15" t="s">
        <v>260</v>
      </c>
      <c r="FL15" t="s">
        <v>261</v>
      </c>
      <c r="FM15" t="s">
        <v>262</v>
      </c>
      <c r="FN15" t="s">
        <v>263</v>
      </c>
      <c r="FO15" t="s">
        <v>264</v>
      </c>
      <c r="FP15" t="s">
        <v>265</v>
      </c>
      <c r="FQ15" t="s">
        <v>266</v>
      </c>
      <c r="FR15" t="s">
        <v>267</v>
      </c>
      <c r="FS15" t="s">
        <v>268</v>
      </c>
      <c r="FT15" t="s">
        <v>269</v>
      </c>
      <c r="FU15" t="s">
        <v>270</v>
      </c>
      <c r="FV15" t="s">
        <v>271</v>
      </c>
      <c r="FW15" t="s">
        <v>272</v>
      </c>
      <c r="FX15" t="s">
        <v>273</v>
      </c>
      <c r="FY15" t="s">
        <v>274</v>
      </c>
      <c r="FZ15" t="s">
        <v>275</v>
      </c>
      <c r="GA15" t="s">
        <v>276</v>
      </c>
      <c r="GB15" t="s">
        <v>277</v>
      </c>
      <c r="GC15" t="s">
        <v>278</v>
      </c>
    </row>
    <row r="16" spans="1:185" x14ac:dyDescent="0.25">
      <c r="B16" t="s">
        <v>279</v>
      </c>
      <c r="C16" t="s">
        <v>279</v>
      </c>
      <c r="F16" t="s">
        <v>279</v>
      </c>
      <c r="L16" t="s">
        <v>279</v>
      </c>
      <c r="M16" t="s">
        <v>280</v>
      </c>
      <c r="N16" t="s">
        <v>281</v>
      </c>
      <c r="O16" t="s">
        <v>282</v>
      </c>
      <c r="P16" t="s">
        <v>283</v>
      </c>
      <c r="Q16" t="s">
        <v>283</v>
      </c>
      <c r="R16" t="s">
        <v>193</v>
      </c>
      <c r="S16" t="s">
        <v>193</v>
      </c>
      <c r="T16" t="s">
        <v>280</v>
      </c>
      <c r="U16" t="s">
        <v>280</v>
      </c>
      <c r="V16" t="s">
        <v>280</v>
      </c>
      <c r="W16" t="s">
        <v>280</v>
      </c>
      <c r="X16" t="s">
        <v>284</v>
      </c>
      <c r="Y16" t="s">
        <v>285</v>
      </c>
      <c r="Z16" t="s">
        <v>285</v>
      </c>
      <c r="AA16" t="s">
        <v>286</v>
      </c>
      <c r="AB16" t="s">
        <v>287</v>
      </c>
      <c r="AC16" t="s">
        <v>286</v>
      </c>
      <c r="AD16" t="s">
        <v>286</v>
      </c>
      <c r="AE16" t="s">
        <v>286</v>
      </c>
      <c r="AF16" t="s">
        <v>284</v>
      </c>
      <c r="AG16" t="s">
        <v>284</v>
      </c>
      <c r="AH16" t="s">
        <v>284</v>
      </c>
      <c r="AI16" t="s">
        <v>284</v>
      </c>
      <c r="AJ16" t="s">
        <v>282</v>
      </c>
      <c r="AK16" t="s">
        <v>281</v>
      </c>
      <c r="AL16" t="s">
        <v>282</v>
      </c>
      <c r="AM16" t="s">
        <v>283</v>
      </c>
      <c r="AN16" t="s">
        <v>283</v>
      </c>
      <c r="AO16" t="s">
        <v>288</v>
      </c>
      <c r="AP16" t="s">
        <v>289</v>
      </c>
      <c r="AQ16" t="s">
        <v>281</v>
      </c>
      <c r="AR16" t="s">
        <v>290</v>
      </c>
      <c r="AS16" t="s">
        <v>290</v>
      </c>
      <c r="AT16" t="s">
        <v>291</v>
      </c>
      <c r="AU16" t="s">
        <v>289</v>
      </c>
      <c r="AV16" t="s">
        <v>292</v>
      </c>
      <c r="AW16" t="s">
        <v>287</v>
      </c>
      <c r="AY16" t="s">
        <v>287</v>
      </c>
      <c r="AZ16" t="s">
        <v>292</v>
      </c>
      <c r="BF16" t="s">
        <v>282</v>
      </c>
      <c r="BM16" t="s">
        <v>282</v>
      </c>
      <c r="BN16" t="s">
        <v>282</v>
      </c>
      <c r="BO16" t="s">
        <v>282</v>
      </c>
      <c r="BP16" t="s">
        <v>293</v>
      </c>
      <c r="CC16" t="s">
        <v>282</v>
      </c>
      <c r="CD16" t="s">
        <v>282</v>
      </c>
      <c r="CF16" t="s">
        <v>294</v>
      </c>
      <c r="CG16" t="s">
        <v>295</v>
      </c>
      <c r="CJ16" t="s">
        <v>280</v>
      </c>
      <c r="CL16" t="s">
        <v>279</v>
      </c>
      <c r="CM16" t="s">
        <v>283</v>
      </c>
      <c r="CN16" t="s">
        <v>283</v>
      </c>
      <c r="CO16" t="s">
        <v>290</v>
      </c>
      <c r="CP16" t="s">
        <v>290</v>
      </c>
      <c r="CQ16" t="s">
        <v>283</v>
      </c>
      <c r="CR16" t="s">
        <v>290</v>
      </c>
      <c r="CS16" t="s">
        <v>292</v>
      </c>
      <c r="CT16" t="s">
        <v>286</v>
      </c>
      <c r="CU16" t="s">
        <v>286</v>
      </c>
      <c r="CV16" t="s">
        <v>285</v>
      </c>
      <c r="CW16" t="s">
        <v>285</v>
      </c>
      <c r="CX16" t="s">
        <v>285</v>
      </c>
      <c r="CY16" t="s">
        <v>285</v>
      </c>
      <c r="CZ16" t="s">
        <v>285</v>
      </c>
      <c r="DA16" t="s">
        <v>296</v>
      </c>
      <c r="DB16" t="s">
        <v>282</v>
      </c>
      <c r="DC16" t="s">
        <v>282</v>
      </c>
      <c r="DD16" t="s">
        <v>282</v>
      </c>
      <c r="DI16" t="s">
        <v>282</v>
      </c>
      <c r="DL16" t="s">
        <v>285</v>
      </c>
      <c r="DM16" t="s">
        <v>285</v>
      </c>
      <c r="DN16" t="s">
        <v>285</v>
      </c>
      <c r="DO16" t="s">
        <v>285</v>
      </c>
      <c r="DP16" t="s">
        <v>285</v>
      </c>
      <c r="DQ16" t="s">
        <v>282</v>
      </c>
      <c r="DR16" t="s">
        <v>282</v>
      </c>
      <c r="DS16" t="s">
        <v>282</v>
      </c>
      <c r="DT16" t="s">
        <v>279</v>
      </c>
      <c r="DW16" t="s">
        <v>297</v>
      </c>
      <c r="DX16" t="s">
        <v>297</v>
      </c>
      <c r="DZ16" t="s">
        <v>279</v>
      </c>
      <c r="EA16" t="s">
        <v>298</v>
      </c>
      <c r="EC16" t="s">
        <v>279</v>
      </c>
      <c r="ED16" t="s">
        <v>279</v>
      </c>
      <c r="EF16" t="s">
        <v>299</v>
      </c>
      <c r="EG16" t="s">
        <v>300</v>
      </c>
      <c r="EH16" t="s">
        <v>299</v>
      </c>
      <c r="EI16" t="s">
        <v>300</v>
      </c>
      <c r="EJ16" t="s">
        <v>299</v>
      </c>
      <c r="EK16" t="s">
        <v>300</v>
      </c>
      <c r="EL16" t="s">
        <v>287</v>
      </c>
      <c r="EM16" t="s">
        <v>287</v>
      </c>
      <c r="EN16" t="s">
        <v>287</v>
      </c>
      <c r="EO16" t="s">
        <v>287</v>
      </c>
      <c r="EP16" t="s">
        <v>299</v>
      </c>
      <c r="EQ16" t="s">
        <v>300</v>
      </c>
      <c r="ER16" t="s">
        <v>300</v>
      </c>
      <c r="EV16" t="s">
        <v>300</v>
      </c>
      <c r="EZ16" t="s">
        <v>283</v>
      </c>
      <c r="FA16" t="s">
        <v>283</v>
      </c>
      <c r="FB16" t="s">
        <v>290</v>
      </c>
      <c r="FC16" t="s">
        <v>290</v>
      </c>
      <c r="FD16" t="s">
        <v>301</v>
      </c>
      <c r="FE16" t="s">
        <v>301</v>
      </c>
      <c r="FF16" t="s">
        <v>302</v>
      </c>
      <c r="FG16" t="s">
        <v>302</v>
      </c>
      <c r="FH16" t="s">
        <v>302</v>
      </c>
      <c r="FI16" t="s">
        <v>302</v>
      </c>
      <c r="FJ16" t="s">
        <v>302</v>
      </c>
      <c r="FK16" t="s">
        <v>302</v>
      </c>
      <c r="FL16" t="s">
        <v>285</v>
      </c>
      <c r="FM16" t="s">
        <v>302</v>
      </c>
      <c r="FO16" t="s">
        <v>292</v>
      </c>
      <c r="FP16" t="s">
        <v>292</v>
      </c>
      <c r="FQ16" t="s">
        <v>285</v>
      </c>
      <c r="FR16" t="s">
        <v>285</v>
      </c>
      <c r="FS16" t="s">
        <v>285</v>
      </c>
      <c r="FT16" t="s">
        <v>285</v>
      </c>
      <c r="FU16" t="s">
        <v>285</v>
      </c>
      <c r="FV16" t="s">
        <v>287</v>
      </c>
      <c r="FW16" t="s">
        <v>287</v>
      </c>
      <c r="FX16" t="s">
        <v>287</v>
      </c>
      <c r="FY16" t="s">
        <v>285</v>
      </c>
      <c r="FZ16" t="s">
        <v>283</v>
      </c>
      <c r="GA16" t="s">
        <v>290</v>
      </c>
      <c r="GB16" t="s">
        <v>287</v>
      </c>
      <c r="GC16" t="s">
        <v>287</v>
      </c>
    </row>
    <row r="17" spans="1:185" x14ac:dyDescent="0.25">
      <c r="A17">
        <v>1</v>
      </c>
      <c r="B17">
        <v>1693334173.5</v>
      </c>
      <c r="C17">
        <v>0</v>
      </c>
      <c r="D17" t="s">
        <v>303</v>
      </c>
      <c r="E17" t="s">
        <v>304</v>
      </c>
      <c r="F17">
        <v>5</v>
      </c>
      <c r="H17" t="s">
        <v>305</v>
      </c>
      <c r="I17" t="s">
        <v>609</v>
      </c>
      <c r="K17" t="s">
        <v>608</v>
      </c>
      <c r="L17">
        <v>1693334170.5</v>
      </c>
      <c r="M17">
        <f t="shared" ref="M17:M48" si="0">(N17)/1000</f>
        <v>1.1840446546405527E-3</v>
      </c>
      <c r="N17">
        <f t="shared" ref="N17:N48" si="1">IF(CK17, AQ17, AK17)</f>
        <v>1.1840446546405528</v>
      </c>
      <c r="O17">
        <f t="shared" ref="O17:O48" si="2">IF(CK17, AL17, AJ17)</f>
        <v>10.29914005735305</v>
      </c>
      <c r="P17">
        <f t="shared" ref="P17:P48" si="3">CM17 - IF(AX17&gt;1, O17*CG17*100/(AZ17*DA17), 0)</f>
        <v>399.21818181818179</v>
      </c>
      <c r="Q17">
        <f t="shared" ref="Q17:Q48" si="4">((W17-M17/2)*P17-O17)/(W17+M17/2)</f>
        <v>157.37221133623638</v>
      </c>
      <c r="R17">
        <f t="shared" ref="R17:R48" si="5">Q17*(CT17+CU17)/1000</f>
        <v>16.00141630011753</v>
      </c>
      <c r="S17">
        <f t="shared" ref="S17:S48" si="6">(CM17 - IF(AX17&gt;1, O17*CG17*100/(AZ17*DA17), 0))*(CT17+CU17)/1000</f>
        <v>40.592022362831415</v>
      </c>
      <c r="T17">
        <f t="shared" ref="T17:T48" si="7">2/((1/V17-1/U17)+SIGN(V17)*SQRT((1/V17-1/U17)*(1/V17-1/U17) + 4*CH17/((CH17+1)*(CH17+1))*(2*1/V17*1/U17-1/U17*1/U17)))</f>
        <v>7.1120396306410649E-2</v>
      </c>
      <c r="U17">
        <f t="shared" ref="U17:U48" si="8">IF(LEFT(CI17,1)&lt;&gt;"0",IF(LEFT(CI17,1)="1",3,CJ17),$D$5+$E$5*(DA17*CT17/($K$5*1000))+$F$5*(DA17*CT17/($K$5*1000))*MAX(MIN(CG17,$J$5),$I$5)*MAX(MIN(CG17,$J$5),$I$5)+$G$5*MAX(MIN(CG17,$J$5),$I$5)*(DA17*CT17/($K$5*1000))+$H$5*(DA17*CT17/($K$5*1000))*(DA17*CT17/($K$5*1000)))</f>
        <v>2.9578476165944849</v>
      </c>
      <c r="V17">
        <f t="shared" ref="V17:V48" si="9">M17*(1000-(1000*0.61365*EXP(17.502*Z17/(240.97+Z17))/(CT17+CU17)+CO17)/2)/(1000*0.61365*EXP(17.502*Z17/(240.97+Z17))/(CT17+CU17)-CO17)</f>
        <v>7.0183862013623505E-2</v>
      </c>
      <c r="W17">
        <f t="shared" ref="W17:W48" si="10">1/((CH17+1)/(T17/1.6)+1/(U17/1.37)) + CH17/((CH17+1)/(T17/1.6) + CH17/(U17/1.37))</f>
        <v>4.3948030128812515E-2</v>
      </c>
      <c r="X17">
        <f t="shared" ref="X17:X48" si="11">(CC17*CF17)</f>
        <v>241.73945529363036</v>
      </c>
      <c r="Y17">
        <f t="shared" ref="Y17:Y48" si="12">(CV17+(X17+2*0.95*0.0000000567*(((CV17+$B$7)+273)^4-(CV17+273)^4)-44100*M17)/(1.84*29.3*U17+8*0.95*0.0000000567*(CV17+273)^3))</f>
        <v>29.113016311824737</v>
      </c>
      <c r="Z17">
        <f t="shared" ref="Z17:Z48" si="13">($C$7*CW17+$D$7*CX17+$E$7*Y17)</f>
        <v>28.20336363636363</v>
      </c>
      <c r="AA17">
        <f t="shared" ref="AA17:AA48" si="14">0.61365*EXP(17.502*Z17/(240.97+Z17))</f>
        <v>3.8400623731501948</v>
      </c>
      <c r="AB17">
        <f t="shared" ref="AB17:AB48" si="15">(AC17/AD17*100)</f>
        <v>57.305428898707703</v>
      </c>
      <c r="AC17">
        <f t="shared" ref="AC17:AC48" si="16">CO17*(CT17+CU17)/1000</f>
        <v>2.1754214464156085</v>
      </c>
      <c r="AD17">
        <f t="shared" ref="AD17:AD48" si="17">0.61365*EXP(17.502*CV17/(240.97+CV17))</f>
        <v>3.7961873564559721</v>
      </c>
      <c r="AE17">
        <f t="shared" ref="AE17:AE48" si="18">(AA17-CO17*(CT17+CU17)/1000)</f>
        <v>1.6646409267345863</v>
      </c>
      <c r="AF17">
        <f t="shared" ref="AF17:AF48" si="19">(-M17*44100)</f>
        <v>-52.216369269648375</v>
      </c>
      <c r="AG17">
        <f t="shared" ref="AG17:AG48" si="20">2*29.3*U17*0.92*(CV17-Z17)</f>
        <v>-31.457795739241934</v>
      </c>
      <c r="AH17">
        <f t="shared" ref="AH17:AH48" si="21">2*0.95*0.0000000567*(((CV17+$B$7)+273)^4-(Z17+273)^4)</f>
        <v>-2.3206864586556946</v>
      </c>
      <c r="AI17">
        <f t="shared" ref="AI17:AI48" si="22">X17+AH17+AF17+AG17</f>
        <v>155.74460382608436</v>
      </c>
      <c r="AJ17">
        <f t="shared" ref="AJ17:AJ48" si="23">CS17*AX17*(CN17-CM17*(1000-AX17*CP17)/(1000-AX17*CO17))/(100*CG17)</f>
        <v>10.29914005735305</v>
      </c>
      <c r="AK17">
        <f t="shared" ref="AK17:AK48" si="24">1000*CS17*AX17*(CO17-CP17)/(100*CG17*(1000-AX17*CO17))</f>
        <v>1.1840446546405528</v>
      </c>
      <c r="AL17">
        <f t="shared" ref="AL17:AL48" si="25">(AM17 - AN17 - CT17*1000/(8.314*(CV17+273.15)) * AP17/CS17 * AO17) * CS17/(100*CG17) * (1000 - CP17)/1000</f>
        <v>10.641611064296276</v>
      </c>
      <c r="AM17">
        <v>418.43760480078163</v>
      </c>
      <c r="AN17">
        <v>407.81758181818191</v>
      </c>
      <c r="AO17">
        <v>-5.3056866207628381E-2</v>
      </c>
      <c r="AP17">
        <v>67.230718873860155</v>
      </c>
      <c r="AQ17">
        <f t="shared" ref="AQ17:AQ48" si="26">(AS17 - AR17 + CT17*1000/(8.314*(CV17+273.15)) * AU17/CS17 * AT17) * CS17/(100*CG17) * 1000/(1000 - AS17)</f>
        <v>1.1835501519964557</v>
      </c>
      <c r="AR17">
        <v>20.237143483333341</v>
      </c>
      <c r="AS17">
        <v>21.39586303030303</v>
      </c>
      <c r="AT17">
        <v>-9.6689088688143169E-5</v>
      </c>
      <c r="AU17">
        <v>78.55</v>
      </c>
      <c r="AV17">
        <v>0</v>
      </c>
      <c r="AW17">
        <v>0</v>
      </c>
      <c r="AX17">
        <f t="shared" ref="AX17:AX48" si="27">IF(AV17*$H$13&gt;=AZ17,1,(AZ17/(AZ17-AV17*$H$13)))</f>
        <v>1</v>
      </c>
      <c r="AY17">
        <f t="shared" ref="AY17:AY48" si="28">(AX17-1)*100</f>
        <v>0</v>
      </c>
      <c r="AZ17">
        <f t="shared" ref="AZ17:AZ48" si="29">MAX(0,($B$13+$C$13*DA17)/(1+$D$13*DA17)*CT17/(CV17+273)*$E$13)</f>
        <v>53554.344052893917</v>
      </c>
      <c r="BA17" t="s">
        <v>306</v>
      </c>
      <c r="BB17">
        <v>8150.18</v>
      </c>
      <c r="BC17">
        <v>559.17307692307691</v>
      </c>
      <c r="BD17">
        <v>2573.7199999999998</v>
      </c>
      <c r="BE17">
        <f t="shared" ref="BE17:BE48" si="30">1-BC17/BD17</f>
        <v>0.78273740852809282</v>
      </c>
      <c r="BF17">
        <v>-1.64641981869843</v>
      </c>
      <c r="BG17" t="s">
        <v>307</v>
      </c>
      <c r="BH17">
        <v>8169.62</v>
      </c>
      <c r="BI17">
        <v>823.59553846153847</v>
      </c>
      <c r="BJ17">
        <v>962.85</v>
      </c>
      <c r="BK17">
        <f t="shared" ref="BK17:BK48" si="31">1-BI17/BJ17</f>
        <v>0.14462736826968015</v>
      </c>
      <c r="BL17">
        <v>0.5</v>
      </c>
      <c r="BM17">
        <f t="shared" ref="BM17:BM48" si="32">CD17</f>
        <v>1261.2245452769637</v>
      </c>
      <c r="BN17">
        <f t="shared" ref="BN17:BN48" si="33">O17</f>
        <v>10.29914005735305</v>
      </c>
      <c r="BO17">
        <f t="shared" ref="BO17:BO48" si="34">BK17*BL17*BM17</f>
        <v>91.203793390265659</v>
      </c>
      <c r="BP17">
        <f t="shared" ref="BP17:BP48" si="35">(BN17-BF17)/BM17</f>
        <v>9.4713981905801287E-3</v>
      </c>
      <c r="BQ17">
        <f t="shared" ref="BQ17:BQ48" si="36">(BD17-BJ17)/BJ17</f>
        <v>1.6730227969050213</v>
      </c>
      <c r="BR17">
        <f t="shared" ref="BR17:BR48" si="37">BC17/(BE17+BC17/BJ17)</f>
        <v>410.10569740874729</v>
      </c>
      <c r="BS17" t="s">
        <v>308</v>
      </c>
      <c r="BT17">
        <v>548.92999999999995</v>
      </c>
      <c r="BU17">
        <f t="shared" ref="BU17:BU48" si="38">IF(BT17&lt;&gt;0, BT17, BR17)</f>
        <v>548.92999999999995</v>
      </c>
      <c r="BV17">
        <f t="shared" ref="BV17:BV48" si="39">1-BU17/BJ17</f>
        <v>0.42989042945422451</v>
      </c>
      <c r="BW17">
        <f t="shared" ref="BW17:BW48" si="40">(BJ17-BI17)/(BJ17-BU17)</f>
        <v>0.33642844399512351</v>
      </c>
      <c r="BX17">
        <f t="shared" ref="BX17:BX48" si="41">(BD17-BJ17)/(BD17-BU17)</f>
        <v>0.79557386198074853</v>
      </c>
      <c r="BY17">
        <f t="shared" ref="BY17:BY48" si="42">(BJ17-BI17)/(BJ17-BC17)</f>
        <v>0.34496512824421666</v>
      </c>
      <c r="BZ17">
        <f t="shared" ref="BZ17:BZ48" si="43">(BD17-BJ17)/(BD17-BC17)</f>
        <v>0.79961900194393776</v>
      </c>
      <c r="CA17">
        <f t="shared" ref="CA17:CA48" si="44">(BW17*BU17/BI17)</f>
        <v>0.22423101769979709</v>
      </c>
      <c r="CB17">
        <f t="shared" ref="CB17:CB48" si="45">(1-CA17)</f>
        <v>0.77576898230020297</v>
      </c>
      <c r="CC17">
        <f t="shared" ref="CC17:CC48" si="46">$B$11*DB17+$C$11*DC17+$F$11*DD17*(1-DG17)</f>
        <v>1500.0163636363641</v>
      </c>
      <c r="CD17">
        <f t="shared" ref="CD17:CD48" si="47">CC17*CE17</f>
        <v>1261.2245452769637</v>
      </c>
      <c r="CE17">
        <f t="shared" ref="CE17:CE48" si="48">($B$11*$D$9+$C$11*$D$9+$F$11*((DQ17+DI17)/MAX(DQ17+DI17+DR17, 0.1)*$I$9+DR17/MAX(DQ17+DI17+DR17, 0.1)*$J$9))/($B$11+$C$11+$F$11)</f>
        <v>0.84080719107589108</v>
      </c>
      <c r="CF17">
        <f t="shared" ref="CF17:CF48" si="49">($B$11*$K$9+$C$11*$K$9+$F$11*((DQ17+DI17)/MAX(DQ17+DI17+DR17, 0.1)*$P$9+DR17/MAX(DQ17+DI17+DR17, 0.1)*$Q$9))/($B$11+$C$11+$F$11)</f>
        <v>0.16115787877646989</v>
      </c>
      <c r="CG17">
        <v>6</v>
      </c>
      <c r="CH17">
        <v>0.5</v>
      </c>
      <c r="CI17" t="s">
        <v>309</v>
      </c>
      <c r="CJ17">
        <v>2</v>
      </c>
      <c r="CK17" t="b">
        <v>0</v>
      </c>
      <c r="CL17">
        <v>1693334170.5</v>
      </c>
      <c r="CM17">
        <v>399.21818181818179</v>
      </c>
      <c r="CN17">
        <v>409.98981818181812</v>
      </c>
      <c r="CO17">
        <v>21.395036363636361</v>
      </c>
      <c r="CP17">
        <v>20.23634545454545</v>
      </c>
      <c r="CQ17">
        <v>399.3877272727272</v>
      </c>
      <c r="CR17">
        <v>21.262499999999999</v>
      </c>
      <c r="CS17">
        <v>600.01090909090897</v>
      </c>
      <c r="CT17">
        <v>101.57881818181821</v>
      </c>
      <c r="CU17">
        <v>9.9973545454545454E-2</v>
      </c>
      <c r="CV17">
        <v>28.006090909090911</v>
      </c>
      <c r="CW17">
        <v>28.20336363636363</v>
      </c>
      <c r="CX17">
        <v>999.9</v>
      </c>
      <c r="CY17">
        <v>0</v>
      </c>
      <c r="CZ17">
        <v>0</v>
      </c>
      <c r="DA17">
        <v>10004.25909090909</v>
      </c>
      <c r="DB17">
        <v>0</v>
      </c>
      <c r="DC17">
        <v>803.89754545454537</v>
      </c>
      <c r="DD17">
        <v>1500.0163636363641</v>
      </c>
      <c r="DE17">
        <v>0.97300572727272727</v>
      </c>
      <c r="DF17">
        <v>2.6994063636363641E-2</v>
      </c>
      <c r="DG17">
        <v>0</v>
      </c>
      <c r="DH17">
        <v>816.79763636363646</v>
      </c>
      <c r="DI17">
        <v>5.0002199999999997</v>
      </c>
      <c r="DJ17">
        <v>12861.97272727273</v>
      </c>
      <c r="DK17">
        <v>14099.37272727273</v>
      </c>
      <c r="DL17">
        <v>37.692999999999998</v>
      </c>
      <c r="DM17">
        <v>41.238454545454552</v>
      </c>
      <c r="DN17">
        <v>38.141818181818181</v>
      </c>
      <c r="DO17">
        <v>38.670090909090909</v>
      </c>
      <c r="DP17">
        <v>39.49427272727273</v>
      </c>
      <c r="DQ17">
        <v>1454.6563636363639</v>
      </c>
      <c r="DR17">
        <v>40.360000000000007</v>
      </c>
      <c r="DS17">
        <v>0</v>
      </c>
      <c r="DT17">
        <v>352</v>
      </c>
      <c r="DU17">
        <v>0</v>
      </c>
      <c r="DV17">
        <v>823.59553846153847</v>
      </c>
      <c r="DW17">
        <v>-92.126358966406812</v>
      </c>
      <c r="DX17">
        <v>-1488.7247862869101</v>
      </c>
      <c r="DY17">
        <v>12971.915384615389</v>
      </c>
      <c r="DZ17">
        <v>15</v>
      </c>
      <c r="EA17">
        <v>1693334146</v>
      </c>
      <c r="EB17" t="s">
        <v>310</v>
      </c>
      <c r="EC17">
        <v>1693334139</v>
      </c>
      <c r="ED17">
        <v>1693334146</v>
      </c>
      <c r="EE17">
        <v>43</v>
      </c>
      <c r="EF17">
        <v>0.42799999999999999</v>
      </c>
      <c r="EG17">
        <v>1.2999999999999999E-2</v>
      </c>
      <c r="EH17">
        <v>-0.15</v>
      </c>
      <c r="EI17">
        <v>0.13300000000000001</v>
      </c>
      <c r="EJ17">
        <v>410</v>
      </c>
      <c r="EK17">
        <v>20</v>
      </c>
      <c r="EL17">
        <v>0.33</v>
      </c>
      <c r="EM17">
        <v>0.1</v>
      </c>
      <c r="EN17">
        <v>100</v>
      </c>
      <c r="EO17">
        <v>100</v>
      </c>
      <c r="EP17">
        <v>-0.17</v>
      </c>
      <c r="EQ17">
        <v>0.1326</v>
      </c>
      <c r="ER17">
        <v>-0.53912514632362041</v>
      </c>
      <c r="ES17">
        <v>-1.5763494849013591E-5</v>
      </c>
      <c r="ET17">
        <v>2.5737299311383258E-6</v>
      </c>
      <c r="EU17">
        <v>-5.4755643384777521E-10</v>
      </c>
      <c r="EV17">
        <v>0.13250999999999641</v>
      </c>
      <c r="EW17">
        <v>0</v>
      </c>
      <c r="EX17">
        <v>0</v>
      </c>
      <c r="EY17">
        <v>0</v>
      </c>
      <c r="EZ17">
        <v>21</v>
      </c>
      <c r="FA17">
        <v>1995</v>
      </c>
      <c r="FB17">
        <v>1</v>
      </c>
      <c r="FC17">
        <v>16</v>
      </c>
      <c r="FD17">
        <v>0.6</v>
      </c>
      <c r="FE17">
        <v>0.5</v>
      </c>
      <c r="FF17">
        <v>1.0803199999999999</v>
      </c>
      <c r="FG17">
        <v>2.6232899999999999</v>
      </c>
      <c r="FH17">
        <v>1.39771</v>
      </c>
      <c r="FI17">
        <v>2.2717299999999998</v>
      </c>
      <c r="FJ17">
        <v>1.3952599999999999</v>
      </c>
      <c r="FK17">
        <v>2.6355</v>
      </c>
      <c r="FL17">
        <v>35.637999999999998</v>
      </c>
      <c r="FM17">
        <v>15.252800000000001</v>
      </c>
      <c r="FN17">
        <v>18</v>
      </c>
      <c r="FO17">
        <v>603.64800000000002</v>
      </c>
      <c r="FP17">
        <v>377.09800000000001</v>
      </c>
      <c r="FQ17">
        <v>26.999400000000001</v>
      </c>
      <c r="FR17">
        <v>28.076000000000001</v>
      </c>
      <c r="FS17">
        <v>30.0002</v>
      </c>
      <c r="FT17">
        <v>27.791599999999999</v>
      </c>
      <c r="FU17">
        <v>28.1373</v>
      </c>
      <c r="FV17">
        <v>21.6526</v>
      </c>
      <c r="FW17">
        <v>0</v>
      </c>
      <c r="FX17">
        <v>100</v>
      </c>
      <c r="FY17">
        <v>27</v>
      </c>
      <c r="FZ17">
        <v>410</v>
      </c>
      <c r="GA17">
        <v>25.803999999999998</v>
      </c>
      <c r="GB17">
        <v>98.575299999999999</v>
      </c>
      <c r="GC17">
        <v>93.156899999999993</v>
      </c>
    </row>
    <row r="18" spans="1:185" x14ac:dyDescent="0.25">
      <c r="A18">
        <v>2</v>
      </c>
      <c r="B18">
        <v>1693334289</v>
      </c>
      <c r="C18">
        <v>115.5</v>
      </c>
      <c r="D18" t="s">
        <v>311</v>
      </c>
      <c r="E18" t="s">
        <v>312</v>
      </c>
      <c r="F18">
        <v>5</v>
      </c>
      <c r="H18" t="s">
        <v>305</v>
      </c>
      <c r="I18" t="s">
        <v>609</v>
      </c>
      <c r="K18" t="s">
        <v>608</v>
      </c>
      <c r="L18">
        <v>1693334286</v>
      </c>
      <c r="M18">
        <f t="shared" si="0"/>
        <v>1.0935678883644668E-3</v>
      </c>
      <c r="N18">
        <f t="shared" si="1"/>
        <v>1.0935678883644668</v>
      </c>
      <c r="O18">
        <f t="shared" si="2"/>
        <v>9.8740670694096035</v>
      </c>
      <c r="P18">
        <f t="shared" si="3"/>
        <v>399.69690909090912</v>
      </c>
      <c r="Q18">
        <f t="shared" si="4"/>
        <v>161.28863014055796</v>
      </c>
      <c r="R18">
        <f t="shared" si="5"/>
        <v>16.399544346752499</v>
      </c>
      <c r="S18">
        <f t="shared" si="6"/>
        <v>40.640478998326934</v>
      </c>
      <c r="T18">
        <f t="shared" si="7"/>
        <v>6.9083719358900161E-2</v>
      </c>
      <c r="U18">
        <f t="shared" si="8"/>
        <v>2.9574816712476819</v>
      </c>
      <c r="V18">
        <f t="shared" si="9"/>
        <v>6.8199588743922193E-2</v>
      </c>
      <c r="W18">
        <f t="shared" si="10"/>
        <v>4.2703235810447458E-2</v>
      </c>
      <c r="X18">
        <f t="shared" si="11"/>
        <v>161.90437397335114</v>
      </c>
      <c r="Y18">
        <f t="shared" si="12"/>
        <v>28.482671327809769</v>
      </c>
      <c r="Z18">
        <f t="shared" si="13"/>
        <v>27.818581818181819</v>
      </c>
      <c r="AA18">
        <f t="shared" si="14"/>
        <v>3.7548899211938487</v>
      </c>
      <c r="AB18">
        <f t="shared" si="15"/>
        <v>57.845070106432381</v>
      </c>
      <c r="AC18">
        <f t="shared" si="16"/>
        <v>2.1720164020220234</v>
      </c>
      <c r="AD18">
        <f t="shared" si="17"/>
        <v>3.7548859358725104</v>
      </c>
      <c r="AE18">
        <f t="shared" si="18"/>
        <v>1.5828735191718253</v>
      </c>
      <c r="AF18">
        <f t="shared" si="19"/>
        <v>-48.226343876872981</v>
      </c>
      <c r="AG18">
        <f t="shared" si="20"/>
        <v>-2.8989773063897561E-3</v>
      </c>
      <c r="AH18">
        <f t="shared" si="21"/>
        <v>-2.1327890414216992E-4</v>
      </c>
      <c r="AI18">
        <f t="shared" si="22"/>
        <v>113.67491784026763</v>
      </c>
      <c r="AJ18">
        <f t="shared" si="23"/>
        <v>9.8740670694096035</v>
      </c>
      <c r="AK18">
        <f t="shared" si="24"/>
        <v>1.0935678883644668</v>
      </c>
      <c r="AL18">
        <f t="shared" si="25"/>
        <v>10.031601679661069</v>
      </c>
      <c r="AM18">
        <v>418.48627713848089</v>
      </c>
      <c r="AN18">
        <v>408.36349090909067</v>
      </c>
      <c r="AO18">
        <v>-2.5649907449418259E-2</v>
      </c>
      <c r="AP18">
        <v>67.140447373463573</v>
      </c>
      <c r="AQ18">
        <f t="shared" si="26"/>
        <v>1.0959533532477406</v>
      </c>
      <c r="AR18">
        <v>20.291959174199139</v>
      </c>
      <c r="AS18">
        <v>21.36401272727273</v>
      </c>
      <c r="AT18">
        <v>9.0011192060091114E-5</v>
      </c>
      <c r="AU18">
        <v>78.55</v>
      </c>
      <c r="AV18">
        <v>0</v>
      </c>
      <c r="AW18">
        <v>0</v>
      </c>
      <c r="AX18">
        <f t="shared" si="27"/>
        <v>1</v>
      </c>
      <c r="AY18">
        <f t="shared" si="28"/>
        <v>0</v>
      </c>
      <c r="AZ18">
        <f t="shared" si="29"/>
        <v>53577.050522590296</v>
      </c>
      <c r="BA18" t="s">
        <v>306</v>
      </c>
      <c r="BB18">
        <v>8150.18</v>
      </c>
      <c r="BC18">
        <v>559.17307692307691</v>
      </c>
      <c r="BD18">
        <v>2573.7199999999998</v>
      </c>
      <c r="BE18">
        <f t="shared" si="30"/>
        <v>0.78273740852809282</v>
      </c>
      <c r="BF18">
        <v>-1.64641981869843</v>
      </c>
      <c r="BG18" t="s">
        <v>313</v>
      </c>
      <c r="BH18">
        <v>8197.1200000000008</v>
      </c>
      <c r="BI18">
        <v>694.81651999999997</v>
      </c>
      <c r="BJ18">
        <v>913.02</v>
      </c>
      <c r="BK18">
        <f t="shared" si="31"/>
        <v>0.2389909092900484</v>
      </c>
      <c r="BL18">
        <v>0.5</v>
      </c>
      <c r="BM18">
        <f t="shared" si="32"/>
        <v>841.19101577517006</v>
      </c>
      <c r="BN18">
        <f t="shared" si="33"/>
        <v>9.8740670694096035</v>
      </c>
      <c r="BO18">
        <f t="shared" si="34"/>
        <v>100.51850287336367</v>
      </c>
      <c r="BP18">
        <f t="shared" si="35"/>
        <v>1.3695446898575983E-2</v>
      </c>
      <c r="BQ18">
        <f t="shared" si="36"/>
        <v>1.8189086766993054</v>
      </c>
      <c r="BR18">
        <f t="shared" si="37"/>
        <v>400.7889671452229</v>
      </c>
      <c r="BS18" t="s">
        <v>314</v>
      </c>
      <c r="BT18">
        <v>499.2</v>
      </c>
      <c r="BU18">
        <f t="shared" si="38"/>
        <v>499.2</v>
      </c>
      <c r="BV18">
        <f t="shared" si="39"/>
        <v>0.453243083393573</v>
      </c>
      <c r="BW18">
        <f t="shared" si="40"/>
        <v>0.52729080276448703</v>
      </c>
      <c r="BX18">
        <f t="shared" si="41"/>
        <v>0.80052253051308242</v>
      </c>
      <c r="BY18">
        <f t="shared" si="42"/>
        <v>0.61666066812898235</v>
      </c>
      <c r="BZ18">
        <f t="shared" si="43"/>
        <v>0.82435409221619216</v>
      </c>
      <c r="CA18">
        <f t="shared" si="44"/>
        <v>0.37883896131317074</v>
      </c>
      <c r="CB18">
        <f t="shared" si="45"/>
        <v>0.62116103868682926</v>
      </c>
      <c r="CC18">
        <f t="shared" si="46"/>
        <v>999.99609090909098</v>
      </c>
      <c r="CD18">
        <f t="shared" si="47"/>
        <v>841.19101577517006</v>
      </c>
      <c r="CE18">
        <f t="shared" si="48"/>
        <v>0.84119430408017681</v>
      </c>
      <c r="CF18">
        <f t="shared" si="49"/>
        <v>0.16190500687474163</v>
      </c>
      <c r="CG18">
        <v>6</v>
      </c>
      <c r="CH18">
        <v>0.5</v>
      </c>
      <c r="CI18" t="s">
        <v>309</v>
      </c>
      <c r="CJ18">
        <v>2</v>
      </c>
      <c r="CK18" t="b">
        <v>0</v>
      </c>
      <c r="CL18">
        <v>1693334286</v>
      </c>
      <c r="CM18">
        <v>399.69690909090912</v>
      </c>
      <c r="CN18">
        <v>410.00799999999998</v>
      </c>
      <c r="CO18">
        <v>21.36166363636363</v>
      </c>
      <c r="CP18">
        <v>20.29146363636363</v>
      </c>
      <c r="CQ18">
        <v>399.90063636363641</v>
      </c>
      <c r="CR18">
        <v>21.233672727272729</v>
      </c>
      <c r="CS18">
        <v>600.00418181818179</v>
      </c>
      <c r="CT18">
        <v>101.5782727272727</v>
      </c>
      <c r="CU18">
        <v>9.9969145454545452E-2</v>
      </c>
      <c r="CV18">
        <v>27.818563636363638</v>
      </c>
      <c r="CW18">
        <v>27.818581818181819</v>
      </c>
      <c r="CX18">
        <v>999.9</v>
      </c>
      <c r="CY18">
        <v>0</v>
      </c>
      <c r="CZ18">
        <v>0</v>
      </c>
      <c r="DA18">
        <v>10002.236363636361</v>
      </c>
      <c r="DB18">
        <v>0</v>
      </c>
      <c r="DC18">
        <v>813.04863636363632</v>
      </c>
      <c r="DD18">
        <v>999.99609090909098</v>
      </c>
      <c r="DE18">
        <v>0.95999100000000004</v>
      </c>
      <c r="DF18">
        <v>4.0009036363636369E-2</v>
      </c>
      <c r="DG18">
        <v>0</v>
      </c>
      <c r="DH18">
        <v>692.78945454545476</v>
      </c>
      <c r="DI18">
        <v>5.0002199999999997</v>
      </c>
      <c r="DJ18">
        <v>7266.4618181818187</v>
      </c>
      <c r="DK18">
        <v>9346.1781818181826</v>
      </c>
      <c r="DL18">
        <v>34.817999999999998</v>
      </c>
      <c r="DM18">
        <v>38.533818181818177</v>
      </c>
      <c r="DN18">
        <v>35.636272727272733</v>
      </c>
      <c r="DO18">
        <v>36.312272727272727</v>
      </c>
      <c r="DP18">
        <v>37.096363636363641</v>
      </c>
      <c r="DQ18">
        <v>955.18636363636369</v>
      </c>
      <c r="DR18">
        <v>39.81</v>
      </c>
      <c r="DS18">
        <v>0</v>
      </c>
      <c r="DT18">
        <v>113</v>
      </c>
      <c r="DU18">
        <v>0</v>
      </c>
      <c r="DV18">
        <v>694.81651999999997</v>
      </c>
      <c r="DW18">
        <v>-27.010769177236138</v>
      </c>
      <c r="DX18">
        <v>-366.16307638556282</v>
      </c>
      <c r="DY18">
        <v>7293.7195999999994</v>
      </c>
      <c r="DZ18">
        <v>15</v>
      </c>
      <c r="EA18">
        <v>1693334240.5</v>
      </c>
      <c r="EB18" t="s">
        <v>315</v>
      </c>
      <c r="EC18">
        <v>1693334240.5</v>
      </c>
      <c r="ED18">
        <v>1693334232.5</v>
      </c>
      <c r="EE18">
        <v>44</v>
      </c>
      <c r="EF18">
        <v>-3.5000000000000003E-2</v>
      </c>
      <c r="EG18">
        <v>-5.0000000000000001E-3</v>
      </c>
      <c r="EH18">
        <v>-0.185</v>
      </c>
      <c r="EI18">
        <v>0.128</v>
      </c>
      <c r="EJ18">
        <v>410</v>
      </c>
      <c r="EK18">
        <v>20</v>
      </c>
      <c r="EL18">
        <v>0.78</v>
      </c>
      <c r="EM18">
        <v>0.14000000000000001</v>
      </c>
      <c r="EN18">
        <v>100</v>
      </c>
      <c r="EO18">
        <v>100</v>
      </c>
      <c r="EP18">
        <v>-0.20399999999999999</v>
      </c>
      <c r="EQ18">
        <v>0.12790000000000001</v>
      </c>
      <c r="ER18">
        <v>-0.57377739775766812</v>
      </c>
      <c r="ES18">
        <v>-1.5763494849013591E-5</v>
      </c>
      <c r="ET18">
        <v>2.5737299311383258E-6</v>
      </c>
      <c r="EU18">
        <v>-5.4755643384777521E-10</v>
      </c>
      <c r="EV18">
        <v>0.12799047619047951</v>
      </c>
      <c r="EW18">
        <v>0</v>
      </c>
      <c r="EX18">
        <v>0</v>
      </c>
      <c r="EY18">
        <v>0</v>
      </c>
      <c r="EZ18">
        <v>21</v>
      </c>
      <c r="FA18">
        <v>1995</v>
      </c>
      <c r="FB18">
        <v>1</v>
      </c>
      <c r="FC18">
        <v>16</v>
      </c>
      <c r="FD18">
        <v>0.8</v>
      </c>
      <c r="FE18">
        <v>0.9</v>
      </c>
      <c r="FF18">
        <v>1.0803199999999999</v>
      </c>
      <c r="FG18">
        <v>2.6281699999999999</v>
      </c>
      <c r="FH18">
        <v>1.39771</v>
      </c>
      <c r="FI18">
        <v>2.2717299999999998</v>
      </c>
      <c r="FJ18">
        <v>1.3952599999999999</v>
      </c>
      <c r="FK18">
        <v>2.5756800000000002</v>
      </c>
      <c r="FL18">
        <v>35.707799999999999</v>
      </c>
      <c r="FM18">
        <v>15.244</v>
      </c>
      <c r="FN18">
        <v>18</v>
      </c>
      <c r="FO18">
        <v>605.08100000000002</v>
      </c>
      <c r="FP18">
        <v>377.24700000000001</v>
      </c>
      <c r="FQ18">
        <v>27.001000000000001</v>
      </c>
      <c r="FR18">
        <v>28.092500000000001</v>
      </c>
      <c r="FS18">
        <v>30.0002</v>
      </c>
      <c r="FT18">
        <v>27.824300000000001</v>
      </c>
      <c r="FU18">
        <v>28.169899999999998</v>
      </c>
      <c r="FV18">
        <v>21.657</v>
      </c>
      <c r="FW18">
        <v>0</v>
      </c>
      <c r="FX18">
        <v>100</v>
      </c>
      <c r="FY18">
        <v>27</v>
      </c>
      <c r="FZ18">
        <v>410</v>
      </c>
      <c r="GA18">
        <v>24.007300000000001</v>
      </c>
      <c r="GB18">
        <v>98.5779</v>
      </c>
      <c r="GC18">
        <v>93.161500000000004</v>
      </c>
    </row>
    <row r="19" spans="1:185" x14ac:dyDescent="0.25">
      <c r="A19">
        <v>3</v>
      </c>
      <c r="B19">
        <v>1693334379</v>
      </c>
      <c r="C19">
        <v>205.5</v>
      </c>
      <c r="D19" t="s">
        <v>316</v>
      </c>
      <c r="E19" t="s">
        <v>317</v>
      </c>
      <c r="F19">
        <v>5</v>
      </c>
      <c r="H19" t="s">
        <v>305</v>
      </c>
      <c r="I19" t="s">
        <v>609</v>
      </c>
      <c r="K19" t="s">
        <v>608</v>
      </c>
      <c r="L19">
        <v>1693334376.25</v>
      </c>
      <c r="M19">
        <f t="shared" si="0"/>
        <v>8.7018610845472654E-4</v>
      </c>
      <c r="N19">
        <f t="shared" si="1"/>
        <v>0.87018610845472655</v>
      </c>
      <c r="O19">
        <f t="shared" si="2"/>
        <v>8.8353393006435219</v>
      </c>
      <c r="P19">
        <f t="shared" si="3"/>
        <v>400.77280000000002</v>
      </c>
      <c r="Q19">
        <f t="shared" si="4"/>
        <v>155.37456374752821</v>
      </c>
      <c r="R19">
        <f t="shared" si="5"/>
        <v>15.798197961182655</v>
      </c>
      <c r="S19">
        <f t="shared" si="6"/>
        <v>40.749836261137624</v>
      </c>
      <c r="T19">
        <f t="shared" si="7"/>
        <v>5.9752762778969716E-2</v>
      </c>
      <c r="U19">
        <f t="shared" si="8"/>
        <v>2.9566543347587286</v>
      </c>
      <c r="V19">
        <f t="shared" si="9"/>
        <v>5.9089918461024515E-2</v>
      </c>
      <c r="W19">
        <f t="shared" si="10"/>
        <v>3.6990140167095426E-2</v>
      </c>
      <c r="X19">
        <f t="shared" si="11"/>
        <v>82.09185313973046</v>
      </c>
      <c r="Y19">
        <f t="shared" si="12"/>
        <v>27.669170093440172</v>
      </c>
      <c r="Z19">
        <f t="shared" si="13"/>
        <v>27.126370000000001</v>
      </c>
      <c r="AA19">
        <f t="shared" si="14"/>
        <v>3.6058105091272572</v>
      </c>
      <c r="AB19">
        <f t="shared" si="15"/>
        <v>58.653238568662339</v>
      </c>
      <c r="AC19">
        <f t="shared" si="16"/>
        <v>2.1508375290638138</v>
      </c>
      <c r="AD19">
        <f t="shared" si="17"/>
        <v>3.667039675133946</v>
      </c>
      <c r="AE19">
        <f t="shared" si="18"/>
        <v>1.4549729800634434</v>
      </c>
      <c r="AF19">
        <f t="shared" si="19"/>
        <v>-38.375207382853439</v>
      </c>
      <c r="AG19">
        <f t="shared" si="20"/>
        <v>45.790593388305822</v>
      </c>
      <c r="AH19">
        <f t="shared" si="21"/>
        <v>3.3513738647219098</v>
      </c>
      <c r="AI19">
        <f t="shared" si="22"/>
        <v>92.858613009904758</v>
      </c>
      <c r="AJ19">
        <f t="shared" si="23"/>
        <v>8.8353393006435219</v>
      </c>
      <c r="AK19">
        <f t="shared" si="24"/>
        <v>0.87018610845472655</v>
      </c>
      <c r="AL19">
        <f t="shared" si="25"/>
        <v>9.0423036745326968</v>
      </c>
      <c r="AM19">
        <v>418.44328344792763</v>
      </c>
      <c r="AN19">
        <v>409.36705454545432</v>
      </c>
      <c r="AO19">
        <v>-3.3734205805350477E-2</v>
      </c>
      <c r="AP19">
        <v>67.148863170830353</v>
      </c>
      <c r="AQ19">
        <f t="shared" si="26"/>
        <v>0.86394350792148378</v>
      </c>
      <c r="AR19">
        <v>20.3012011835065</v>
      </c>
      <c r="AS19">
        <v>21.148660606060609</v>
      </c>
      <c r="AT19">
        <v>-3.3558806106079319E-4</v>
      </c>
      <c r="AU19">
        <v>78.55</v>
      </c>
      <c r="AV19">
        <v>0</v>
      </c>
      <c r="AW19">
        <v>0</v>
      </c>
      <c r="AX19">
        <f t="shared" si="27"/>
        <v>1</v>
      </c>
      <c r="AY19">
        <f t="shared" si="28"/>
        <v>0</v>
      </c>
      <c r="AZ19">
        <f t="shared" si="29"/>
        <v>53625.117315396579</v>
      </c>
      <c r="BA19" t="s">
        <v>306</v>
      </c>
      <c r="BB19">
        <v>8150.18</v>
      </c>
      <c r="BC19">
        <v>559.17307692307691</v>
      </c>
      <c r="BD19">
        <v>2573.7199999999998</v>
      </c>
      <c r="BE19">
        <f t="shared" si="30"/>
        <v>0.78273740852809282</v>
      </c>
      <c r="BF19">
        <v>-1.64641981869843</v>
      </c>
      <c r="BG19" t="s">
        <v>318</v>
      </c>
      <c r="BH19">
        <v>8201.01</v>
      </c>
      <c r="BI19">
        <v>708.08519999999987</v>
      </c>
      <c r="BJ19">
        <v>1290.9000000000001</v>
      </c>
      <c r="BK19">
        <f t="shared" si="31"/>
        <v>0.45147943295375337</v>
      </c>
      <c r="BL19">
        <v>0.5</v>
      </c>
      <c r="BM19">
        <f t="shared" si="32"/>
        <v>421.18279337809867</v>
      </c>
      <c r="BN19">
        <f t="shared" si="33"/>
        <v>8.8353393006435219</v>
      </c>
      <c r="BO19">
        <f t="shared" si="34"/>
        <v>95.077684362110929</v>
      </c>
      <c r="BP19">
        <f t="shared" si="35"/>
        <v>2.4886484643099855E-2</v>
      </c>
      <c r="BQ19">
        <f t="shared" si="36"/>
        <v>0.99374080099155593</v>
      </c>
      <c r="BR19">
        <f t="shared" si="37"/>
        <v>459.88307794107811</v>
      </c>
      <c r="BS19" t="s">
        <v>319</v>
      </c>
      <c r="BT19">
        <v>530</v>
      </c>
      <c r="BU19">
        <f t="shared" si="38"/>
        <v>530</v>
      </c>
      <c r="BV19">
        <f t="shared" si="39"/>
        <v>0.58943372840653807</v>
      </c>
      <c r="BW19">
        <f t="shared" si="40"/>
        <v>0.7659545275331846</v>
      </c>
      <c r="BX19">
        <f t="shared" si="41"/>
        <v>0.62768872448280577</v>
      </c>
      <c r="BY19">
        <f t="shared" si="42"/>
        <v>0.79649221809313075</v>
      </c>
      <c r="BZ19">
        <f t="shared" si="43"/>
        <v>0.63677841667777169</v>
      </c>
      <c r="CA19">
        <f t="shared" si="44"/>
        <v>0.57331504682287937</v>
      </c>
      <c r="CB19">
        <f t="shared" si="45"/>
        <v>0.42668495317712063</v>
      </c>
      <c r="CC19">
        <f t="shared" si="46"/>
        <v>499.99380000000002</v>
      </c>
      <c r="CD19">
        <f t="shared" si="47"/>
        <v>421.18279337809867</v>
      </c>
      <c r="CE19">
        <f t="shared" si="48"/>
        <v>0.84237603221899682</v>
      </c>
      <c r="CF19">
        <f t="shared" si="49"/>
        <v>0.16418574218266399</v>
      </c>
      <c r="CG19">
        <v>6</v>
      </c>
      <c r="CH19">
        <v>0.5</v>
      </c>
      <c r="CI19" t="s">
        <v>309</v>
      </c>
      <c r="CJ19">
        <v>2</v>
      </c>
      <c r="CK19" t="b">
        <v>0</v>
      </c>
      <c r="CL19">
        <v>1693334376.25</v>
      </c>
      <c r="CM19">
        <v>400.77280000000002</v>
      </c>
      <c r="CN19">
        <v>409.95690000000002</v>
      </c>
      <c r="CO19">
        <v>21.153390000000002</v>
      </c>
      <c r="CP19">
        <v>20.30161</v>
      </c>
      <c r="CQ19">
        <v>401.08019999999999</v>
      </c>
      <c r="CR19">
        <v>21.023430000000001</v>
      </c>
      <c r="CS19">
        <v>599.9991</v>
      </c>
      <c r="CT19">
        <v>101.57810000000001</v>
      </c>
      <c r="CU19">
        <v>0.10004847</v>
      </c>
      <c r="CV19">
        <v>27.413640000000001</v>
      </c>
      <c r="CW19">
        <v>27.126370000000001</v>
      </c>
      <c r="CX19">
        <v>999.9</v>
      </c>
      <c r="CY19">
        <v>0</v>
      </c>
      <c r="CZ19">
        <v>0</v>
      </c>
      <c r="DA19">
        <v>9997.5600000000013</v>
      </c>
      <c r="DB19">
        <v>0</v>
      </c>
      <c r="DC19">
        <v>725.54499999999996</v>
      </c>
      <c r="DD19">
        <v>499.99380000000002</v>
      </c>
      <c r="DE19">
        <v>0.91999529999999985</v>
      </c>
      <c r="DF19">
        <v>8.00043E-2</v>
      </c>
      <c r="DG19">
        <v>0</v>
      </c>
      <c r="DH19">
        <v>708.68269999999995</v>
      </c>
      <c r="DI19">
        <v>5.0002199999999997</v>
      </c>
      <c r="DJ19">
        <v>3744.0230000000001</v>
      </c>
      <c r="DK19">
        <v>4592.1419999999998</v>
      </c>
      <c r="DL19">
        <v>34.311999999999998</v>
      </c>
      <c r="DM19">
        <v>38.625</v>
      </c>
      <c r="DN19">
        <v>36.037199999999999</v>
      </c>
      <c r="DO19">
        <v>35.3874</v>
      </c>
      <c r="DP19">
        <v>36.324599999999997</v>
      </c>
      <c r="DQ19">
        <v>455.39299999999992</v>
      </c>
      <c r="DR19">
        <v>39.600000000000009</v>
      </c>
      <c r="DS19">
        <v>0</v>
      </c>
      <c r="DT19">
        <v>87.799999952316284</v>
      </c>
      <c r="DU19">
        <v>0</v>
      </c>
      <c r="DV19">
        <v>708.08519999999987</v>
      </c>
      <c r="DW19">
        <v>8.0197692435516021</v>
      </c>
      <c r="DX19">
        <v>24.566153882919011</v>
      </c>
      <c r="DY19">
        <v>3742.018</v>
      </c>
      <c r="DZ19">
        <v>15</v>
      </c>
      <c r="EA19">
        <v>1693334352</v>
      </c>
      <c r="EB19" t="s">
        <v>320</v>
      </c>
      <c r="EC19">
        <v>1693334352</v>
      </c>
      <c r="ED19">
        <v>1693334351</v>
      </c>
      <c r="EE19">
        <v>45</v>
      </c>
      <c r="EF19">
        <v>-0.106</v>
      </c>
      <c r="EG19">
        <v>2E-3</v>
      </c>
      <c r="EH19">
        <v>-0.29099999999999998</v>
      </c>
      <c r="EI19">
        <v>0.13</v>
      </c>
      <c r="EJ19">
        <v>410</v>
      </c>
      <c r="EK19">
        <v>20</v>
      </c>
      <c r="EL19">
        <v>0.36</v>
      </c>
      <c r="EM19">
        <v>0.14000000000000001</v>
      </c>
      <c r="EN19">
        <v>100</v>
      </c>
      <c r="EO19">
        <v>100</v>
      </c>
      <c r="EP19">
        <v>-0.308</v>
      </c>
      <c r="EQ19">
        <v>0.13</v>
      </c>
      <c r="ER19">
        <v>-0.68011374774577549</v>
      </c>
      <c r="ES19">
        <v>-1.5763494849013591E-5</v>
      </c>
      <c r="ET19">
        <v>2.5737299311383258E-6</v>
      </c>
      <c r="EU19">
        <v>-5.4755643384777521E-10</v>
      </c>
      <c r="EV19">
        <v>0.12993809523809929</v>
      </c>
      <c r="EW19">
        <v>0</v>
      </c>
      <c r="EX19">
        <v>0</v>
      </c>
      <c r="EY19">
        <v>0</v>
      </c>
      <c r="EZ19">
        <v>21</v>
      </c>
      <c r="FA19">
        <v>1995</v>
      </c>
      <c r="FB19">
        <v>1</v>
      </c>
      <c r="FC19">
        <v>16</v>
      </c>
      <c r="FD19">
        <v>0.5</v>
      </c>
      <c r="FE19">
        <v>0.5</v>
      </c>
      <c r="FF19">
        <v>1.0815399999999999</v>
      </c>
      <c r="FG19">
        <v>2.6245099999999999</v>
      </c>
      <c r="FH19">
        <v>1.39771</v>
      </c>
      <c r="FI19">
        <v>2.2717299999999998</v>
      </c>
      <c r="FJ19">
        <v>1.3952599999999999</v>
      </c>
      <c r="FK19">
        <v>2.5817899999999998</v>
      </c>
      <c r="FL19">
        <v>35.801000000000002</v>
      </c>
      <c r="FM19">
        <v>15.244</v>
      </c>
      <c r="FN19">
        <v>18</v>
      </c>
      <c r="FO19">
        <v>604.51199999999994</v>
      </c>
      <c r="FP19">
        <v>376.74799999999999</v>
      </c>
      <c r="FQ19">
        <v>26.998699999999999</v>
      </c>
      <c r="FR19">
        <v>28.0943</v>
      </c>
      <c r="FS19">
        <v>30</v>
      </c>
      <c r="FT19">
        <v>27.838899999999999</v>
      </c>
      <c r="FU19">
        <v>28.184000000000001</v>
      </c>
      <c r="FV19">
        <v>21.659199999999998</v>
      </c>
      <c r="FW19">
        <v>0</v>
      </c>
      <c r="FX19">
        <v>100</v>
      </c>
      <c r="FY19">
        <v>27</v>
      </c>
      <c r="FZ19">
        <v>410</v>
      </c>
      <c r="GA19">
        <v>24.022200000000002</v>
      </c>
      <c r="GB19">
        <v>98.581400000000002</v>
      </c>
      <c r="GC19">
        <v>93.162300000000002</v>
      </c>
    </row>
    <row r="20" spans="1:185" x14ac:dyDescent="0.25">
      <c r="A20">
        <v>4</v>
      </c>
      <c r="B20">
        <v>1693334507.5</v>
      </c>
      <c r="C20">
        <v>334</v>
      </c>
      <c r="D20" t="s">
        <v>321</v>
      </c>
      <c r="E20" t="s">
        <v>322</v>
      </c>
      <c r="F20">
        <v>5</v>
      </c>
      <c r="H20" t="s">
        <v>305</v>
      </c>
      <c r="I20" t="s">
        <v>609</v>
      </c>
      <c r="K20" t="s">
        <v>608</v>
      </c>
      <c r="L20">
        <v>1693334504.75</v>
      </c>
      <c r="M20">
        <f t="shared" si="0"/>
        <v>7.8347714673094291E-4</v>
      </c>
      <c r="N20">
        <f t="shared" si="1"/>
        <v>0.78347714673094293</v>
      </c>
      <c r="O20">
        <f t="shared" si="2"/>
        <v>6.9784247124780991</v>
      </c>
      <c r="P20">
        <f t="shared" si="3"/>
        <v>402.72989999999999</v>
      </c>
      <c r="Q20">
        <f t="shared" si="4"/>
        <v>193.85364790750688</v>
      </c>
      <c r="R20">
        <f t="shared" si="5"/>
        <v>19.711871462496969</v>
      </c>
      <c r="S20">
        <f t="shared" si="6"/>
        <v>40.951305836101525</v>
      </c>
      <c r="T20">
        <f t="shared" si="7"/>
        <v>5.5740223508035952E-2</v>
      </c>
      <c r="U20">
        <f t="shared" si="8"/>
        <v>2.9569422487852974</v>
      </c>
      <c r="V20">
        <f t="shared" si="9"/>
        <v>5.5163004940518533E-2</v>
      </c>
      <c r="W20">
        <f t="shared" si="10"/>
        <v>3.452824066009702E-2</v>
      </c>
      <c r="X20">
        <f t="shared" si="11"/>
        <v>41.314326870381414</v>
      </c>
      <c r="Y20">
        <f t="shared" si="12"/>
        <v>27.267412038128167</v>
      </c>
      <c r="Z20">
        <f t="shared" si="13"/>
        <v>26.857220000000002</v>
      </c>
      <c r="AA20">
        <f t="shared" si="14"/>
        <v>3.5492551225158047</v>
      </c>
      <c r="AB20">
        <f t="shared" si="15"/>
        <v>59.14740320958478</v>
      </c>
      <c r="AC20">
        <f t="shared" si="16"/>
        <v>2.1454796412790738</v>
      </c>
      <c r="AD20">
        <f t="shared" si="17"/>
        <v>3.6273437629657441</v>
      </c>
      <c r="AE20">
        <f t="shared" si="18"/>
        <v>1.4037754812367309</v>
      </c>
      <c r="AF20">
        <f t="shared" si="19"/>
        <v>-34.55134217083458</v>
      </c>
      <c r="AG20">
        <f t="shared" si="20"/>
        <v>59.088641773650274</v>
      </c>
      <c r="AH20">
        <f t="shared" si="21"/>
        <v>4.3144066991879768</v>
      </c>
      <c r="AI20">
        <f t="shared" si="22"/>
        <v>70.166033172385085</v>
      </c>
      <c r="AJ20">
        <f t="shared" si="23"/>
        <v>6.9784247124780991</v>
      </c>
      <c r="AK20">
        <f t="shared" si="24"/>
        <v>0.78347714673094293</v>
      </c>
      <c r="AL20">
        <f t="shared" si="25"/>
        <v>6.9174364607925769</v>
      </c>
      <c r="AM20">
        <v>418.54611353499757</v>
      </c>
      <c r="AN20">
        <v>411.43369696969688</v>
      </c>
      <c r="AO20">
        <v>1.132817717763502E-2</v>
      </c>
      <c r="AP20">
        <v>67.139653824008974</v>
      </c>
      <c r="AQ20">
        <f t="shared" si="26"/>
        <v>0.78838633570878669</v>
      </c>
      <c r="AR20">
        <v>20.331581986233761</v>
      </c>
      <c r="AS20">
        <v>21.102705454545461</v>
      </c>
      <c r="AT20">
        <v>1.144462809915148E-4</v>
      </c>
      <c r="AU20">
        <v>78.55</v>
      </c>
      <c r="AV20">
        <v>0</v>
      </c>
      <c r="AW20">
        <v>0</v>
      </c>
      <c r="AX20">
        <f t="shared" si="27"/>
        <v>1</v>
      </c>
      <c r="AY20">
        <f t="shared" si="28"/>
        <v>0</v>
      </c>
      <c r="AZ20">
        <f t="shared" si="29"/>
        <v>53666.839995653922</v>
      </c>
      <c r="BA20" t="s">
        <v>306</v>
      </c>
      <c r="BB20">
        <v>8150.18</v>
      </c>
      <c r="BC20">
        <v>559.17307692307691</v>
      </c>
      <c r="BD20">
        <v>2573.7199999999998</v>
      </c>
      <c r="BE20">
        <f t="shared" si="30"/>
        <v>0.78273740852809282</v>
      </c>
      <c r="BF20">
        <v>-1.64641981869843</v>
      </c>
      <c r="BG20" t="s">
        <v>323</v>
      </c>
      <c r="BH20">
        <v>8187.58</v>
      </c>
      <c r="BI20">
        <v>764.74532000000011</v>
      </c>
      <c r="BJ20">
        <v>2082.96</v>
      </c>
      <c r="BK20">
        <f t="shared" si="31"/>
        <v>0.63285645427660631</v>
      </c>
      <c r="BL20">
        <v>0.5</v>
      </c>
      <c r="BM20">
        <f t="shared" si="32"/>
        <v>210.71289471004224</v>
      </c>
      <c r="BN20">
        <f t="shared" si="33"/>
        <v>6.9784247124780991</v>
      </c>
      <c r="BO20">
        <f t="shared" si="34"/>
        <v>66.675507708278602</v>
      </c>
      <c r="BP20">
        <f t="shared" si="35"/>
        <v>4.0931735777466324E-2</v>
      </c>
      <c r="BQ20">
        <f t="shared" si="36"/>
        <v>0.23560702077812332</v>
      </c>
      <c r="BR20">
        <f t="shared" si="37"/>
        <v>531.94363145690681</v>
      </c>
      <c r="BS20" t="s">
        <v>324</v>
      </c>
      <c r="BT20">
        <v>589.92999999999995</v>
      </c>
      <c r="BU20">
        <f t="shared" si="38"/>
        <v>589.92999999999995</v>
      </c>
      <c r="BV20">
        <f t="shared" si="39"/>
        <v>0.71678284748626964</v>
      </c>
      <c r="BW20">
        <f t="shared" si="40"/>
        <v>0.8829123862213083</v>
      </c>
      <c r="BX20">
        <f t="shared" si="41"/>
        <v>0.2473850558778902</v>
      </c>
      <c r="BY20">
        <f t="shared" si="42"/>
        <v>0.86509121454998505</v>
      </c>
      <c r="BZ20">
        <f t="shared" si="43"/>
        <v>0.24360812566750065</v>
      </c>
      <c r="CA20">
        <f t="shared" si="44"/>
        <v>0.68108491857594666</v>
      </c>
      <c r="CB20">
        <f t="shared" si="45"/>
        <v>0.31891508142405334</v>
      </c>
      <c r="CC20">
        <f t="shared" si="46"/>
        <v>249.97370000000009</v>
      </c>
      <c r="CD20">
        <f t="shared" si="47"/>
        <v>210.71289471004224</v>
      </c>
      <c r="CE20">
        <f t="shared" si="48"/>
        <v>0.84294025615511614</v>
      </c>
      <c r="CF20">
        <f t="shared" si="49"/>
        <v>0.16527469437937431</v>
      </c>
      <c r="CG20">
        <v>6</v>
      </c>
      <c r="CH20">
        <v>0.5</v>
      </c>
      <c r="CI20" t="s">
        <v>309</v>
      </c>
      <c r="CJ20">
        <v>2</v>
      </c>
      <c r="CK20" t="b">
        <v>0</v>
      </c>
      <c r="CL20">
        <v>1693334504.75</v>
      </c>
      <c r="CM20">
        <v>402.72989999999999</v>
      </c>
      <c r="CN20">
        <v>410.02370000000002</v>
      </c>
      <c r="CO20">
        <v>21.099419999999999</v>
      </c>
      <c r="CP20">
        <v>20.33249</v>
      </c>
      <c r="CQ20">
        <v>403.19589999999999</v>
      </c>
      <c r="CR20">
        <v>20.96734</v>
      </c>
      <c r="CS20">
        <v>600.0127</v>
      </c>
      <c r="CT20">
        <v>101.5844</v>
      </c>
      <c r="CU20">
        <v>9.9894700000000003E-2</v>
      </c>
      <c r="CV20">
        <v>27.227879999999999</v>
      </c>
      <c r="CW20">
        <v>26.857220000000002</v>
      </c>
      <c r="CX20">
        <v>999.9</v>
      </c>
      <c r="CY20">
        <v>0</v>
      </c>
      <c r="CZ20">
        <v>0</v>
      </c>
      <c r="DA20">
        <v>9998.5730000000003</v>
      </c>
      <c r="DB20">
        <v>0</v>
      </c>
      <c r="DC20">
        <v>584.45479999999998</v>
      </c>
      <c r="DD20">
        <v>249.97370000000009</v>
      </c>
      <c r="DE20">
        <v>0.90000239999999998</v>
      </c>
      <c r="DF20">
        <v>9.9997589999999997E-2</v>
      </c>
      <c r="DG20">
        <v>0</v>
      </c>
      <c r="DH20">
        <v>764.7331999999999</v>
      </c>
      <c r="DI20">
        <v>5.0002199999999997</v>
      </c>
      <c r="DJ20">
        <v>2066.665</v>
      </c>
      <c r="DK20">
        <v>2258.4540000000002</v>
      </c>
      <c r="DL20">
        <v>34.724800000000002</v>
      </c>
      <c r="DM20">
        <v>39.524800000000013</v>
      </c>
      <c r="DN20">
        <v>36.862400000000001</v>
      </c>
      <c r="DO20">
        <v>36.2498</v>
      </c>
      <c r="DP20">
        <v>36.837200000000003</v>
      </c>
      <c r="DQ20">
        <v>220.47800000000001</v>
      </c>
      <c r="DR20">
        <v>24.5</v>
      </c>
      <c r="DS20">
        <v>0</v>
      </c>
      <c r="DT20">
        <v>126.2000000476837</v>
      </c>
      <c r="DU20">
        <v>0</v>
      </c>
      <c r="DV20">
        <v>764.74532000000011</v>
      </c>
      <c r="DW20">
        <v>1.116153849546208</v>
      </c>
      <c r="DX20">
        <v>0.98692310957118767</v>
      </c>
      <c r="DY20">
        <v>2066.9</v>
      </c>
      <c r="DZ20">
        <v>15</v>
      </c>
      <c r="EA20">
        <v>1693334466.5</v>
      </c>
      <c r="EB20" t="s">
        <v>325</v>
      </c>
      <c r="EC20">
        <v>1693334466.5</v>
      </c>
      <c r="ED20">
        <v>1693334465</v>
      </c>
      <c r="EE20">
        <v>46</v>
      </c>
      <c r="EF20">
        <v>-0.16200000000000001</v>
      </c>
      <c r="EG20">
        <v>2E-3</v>
      </c>
      <c r="EH20">
        <v>-0.45300000000000001</v>
      </c>
      <c r="EI20">
        <v>0.13200000000000001</v>
      </c>
      <c r="EJ20">
        <v>410</v>
      </c>
      <c r="EK20">
        <v>20</v>
      </c>
      <c r="EL20">
        <v>0.89</v>
      </c>
      <c r="EM20">
        <v>0.1</v>
      </c>
      <c r="EN20">
        <v>100</v>
      </c>
      <c r="EO20">
        <v>100</v>
      </c>
      <c r="EP20">
        <v>-0.46600000000000003</v>
      </c>
      <c r="EQ20">
        <v>0.1321</v>
      </c>
      <c r="ER20">
        <v>-0.84220574290616046</v>
      </c>
      <c r="ES20">
        <v>-1.5763494849013591E-5</v>
      </c>
      <c r="ET20">
        <v>2.5737299311383258E-6</v>
      </c>
      <c r="EU20">
        <v>-5.4755643384777521E-10</v>
      </c>
      <c r="EV20">
        <v>0.1320599999999956</v>
      </c>
      <c r="EW20">
        <v>0</v>
      </c>
      <c r="EX20">
        <v>0</v>
      </c>
      <c r="EY20">
        <v>0</v>
      </c>
      <c r="EZ20">
        <v>21</v>
      </c>
      <c r="FA20">
        <v>1995</v>
      </c>
      <c r="FB20">
        <v>1</v>
      </c>
      <c r="FC20">
        <v>16</v>
      </c>
      <c r="FD20">
        <v>0.7</v>
      </c>
      <c r="FE20">
        <v>0.7</v>
      </c>
      <c r="FF20">
        <v>1.0815399999999999</v>
      </c>
      <c r="FG20">
        <v>2.63306</v>
      </c>
      <c r="FH20">
        <v>1.39771</v>
      </c>
      <c r="FI20">
        <v>2.2717299999999998</v>
      </c>
      <c r="FJ20">
        <v>1.3952599999999999</v>
      </c>
      <c r="FK20">
        <v>2.5378400000000001</v>
      </c>
      <c r="FL20">
        <v>35.871099999999998</v>
      </c>
      <c r="FM20">
        <v>15.235300000000001</v>
      </c>
      <c r="FN20">
        <v>18</v>
      </c>
      <c r="FO20">
        <v>605.80399999999997</v>
      </c>
      <c r="FP20">
        <v>376.85599999999999</v>
      </c>
      <c r="FQ20">
        <v>27</v>
      </c>
      <c r="FR20">
        <v>27.9876</v>
      </c>
      <c r="FS20">
        <v>29.999600000000001</v>
      </c>
      <c r="FT20">
        <v>27.7683</v>
      </c>
      <c r="FU20">
        <v>28.111799999999999</v>
      </c>
      <c r="FV20">
        <v>21.6614</v>
      </c>
      <c r="FW20">
        <v>0</v>
      </c>
      <c r="FX20">
        <v>100</v>
      </c>
      <c r="FY20">
        <v>27</v>
      </c>
      <c r="FZ20">
        <v>410</v>
      </c>
      <c r="GA20">
        <v>24.1373</v>
      </c>
      <c r="GB20">
        <v>98.606800000000007</v>
      </c>
      <c r="GC20">
        <v>93.185699999999997</v>
      </c>
    </row>
    <row r="21" spans="1:185" x14ac:dyDescent="0.25">
      <c r="A21">
        <v>5</v>
      </c>
      <c r="B21">
        <v>1693334607</v>
      </c>
      <c r="C21">
        <v>433.5</v>
      </c>
      <c r="D21" t="s">
        <v>326</v>
      </c>
      <c r="E21" t="s">
        <v>327</v>
      </c>
      <c r="F21">
        <v>5</v>
      </c>
      <c r="H21" t="s">
        <v>305</v>
      </c>
      <c r="I21" t="s">
        <v>609</v>
      </c>
      <c r="K21" t="s">
        <v>608</v>
      </c>
      <c r="L21">
        <v>1693334604</v>
      </c>
      <c r="M21">
        <f t="shared" si="0"/>
        <v>6.3560480008311088E-4</v>
      </c>
      <c r="N21">
        <f t="shared" si="1"/>
        <v>0.63560480008311093</v>
      </c>
      <c r="O21">
        <f t="shared" si="2"/>
        <v>3.2609550513829966</v>
      </c>
      <c r="P21">
        <f t="shared" si="3"/>
        <v>406.45600000000002</v>
      </c>
      <c r="Q21">
        <f t="shared" si="4"/>
        <v>285.71963074748351</v>
      </c>
      <c r="R21">
        <f t="shared" si="5"/>
        <v>29.053061111141041</v>
      </c>
      <c r="S21">
        <f t="shared" si="6"/>
        <v>41.329995338774772</v>
      </c>
      <c r="T21">
        <f t="shared" si="7"/>
        <v>4.6473988012847432E-2</v>
      </c>
      <c r="U21">
        <f t="shared" si="8"/>
        <v>2.9571445889242951</v>
      </c>
      <c r="V21">
        <f t="shared" si="9"/>
        <v>4.6072011476797528E-2</v>
      </c>
      <c r="W21">
        <f t="shared" si="10"/>
        <v>2.8830833241345548E-2</v>
      </c>
      <c r="X21">
        <f t="shared" si="11"/>
        <v>16.509072177286441</v>
      </c>
      <c r="Y21">
        <f t="shared" si="12"/>
        <v>27.024998631973119</v>
      </c>
      <c r="Z21">
        <f t="shared" si="13"/>
        <v>26.625299999999999</v>
      </c>
      <c r="AA21">
        <f t="shared" si="14"/>
        <v>3.5011454147832555</v>
      </c>
      <c r="AB21">
        <f t="shared" si="15"/>
        <v>59.389995281220124</v>
      </c>
      <c r="AC21">
        <f t="shared" si="16"/>
        <v>2.1372190091289318</v>
      </c>
      <c r="AD21">
        <f t="shared" si="17"/>
        <v>3.5986179136888192</v>
      </c>
      <c r="AE21">
        <f t="shared" si="18"/>
        <v>1.3639264056543237</v>
      </c>
      <c r="AF21">
        <f t="shared" si="19"/>
        <v>-28.030171683665191</v>
      </c>
      <c r="AG21">
        <f t="shared" si="20"/>
        <v>74.45899204669638</v>
      </c>
      <c r="AH21">
        <f t="shared" si="21"/>
        <v>5.4263344652120349</v>
      </c>
      <c r="AI21">
        <f t="shared" si="22"/>
        <v>68.364227005529671</v>
      </c>
      <c r="AJ21">
        <f t="shared" si="23"/>
        <v>3.2609550513829966</v>
      </c>
      <c r="AK21">
        <f t="shared" si="24"/>
        <v>0.63560480008311093</v>
      </c>
      <c r="AL21">
        <f t="shared" si="25"/>
        <v>3.1308357141285454</v>
      </c>
      <c r="AM21">
        <v>418.51985018226247</v>
      </c>
      <c r="AN21">
        <v>415.21678787878801</v>
      </c>
      <c r="AO21">
        <v>2.3474438410576139E-2</v>
      </c>
      <c r="AP21">
        <v>67.138864244028966</v>
      </c>
      <c r="AQ21">
        <f t="shared" si="26"/>
        <v>0.63633289670485083</v>
      </c>
      <c r="AR21">
        <v>20.395925916017319</v>
      </c>
      <c r="AS21">
        <v>21.01868</v>
      </c>
      <c r="AT21">
        <v>4.3396825397722653E-5</v>
      </c>
      <c r="AU21">
        <v>78.55</v>
      </c>
      <c r="AV21">
        <v>0</v>
      </c>
      <c r="AW21">
        <v>0</v>
      </c>
      <c r="AX21">
        <f t="shared" si="27"/>
        <v>1</v>
      </c>
      <c r="AY21">
        <f t="shared" si="28"/>
        <v>0</v>
      </c>
      <c r="AZ21">
        <f t="shared" si="29"/>
        <v>53696.979195118132</v>
      </c>
      <c r="BA21" t="s">
        <v>306</v>
      </c>
      <c r="BB21">
        <v>8150.18</v>
      </c>
      <c r="BC21">
        <v>559.17307692307691</v>
      </c>
      <c r="BD21">
        <v>2573.7199999999998</v>
      </c>
      <c r="BE21">
        <f t="shared" si="30"/>
        <v>0.78273740852809282</v>
      </c>
      <c r="BF21">
        <v>-1.64641981869843</v>
      </c>
      <c r="BG21" t="s">
        <v>328</v>
      </c>
      <c r="BH21">
        <v>8166.2</v>
      </c>
      <c r="BI21">
        <v>730.00728000000004</v>
      </c>
      <c r="BJ21">
        <v>2335.91</v>
      </c>
      <c r="BK21">
        <f t="shared" si="31"/>
        <v>0.68748484316604652</v>
      </c>
      <c r="BL21">
        <v>0.5</v>
      </c>
      <c r="BM21">
        <f t="shared" si="32"/>
        <v>84.279853137548329</v>
      </c>
      <c r="BN21">
        <f t="shared" si="33"/>
        <v>3.2609550513829966</v>
      </c>
      <c r="BO21">
        <f t="shared" si="34"/>
        <v>28.970560808162425</v>
      </c>
      <c r="BP21">
        <f t="shared" si="35"/>
        <v>5.8227140738752597E-2</v>
      </c>
      <c r="BQ21">
        <f t="shared" si="36"/>
        <v>0.10180614835331839</v>
      </c>
      <c r="BR21">
        <f t="shared" si="37"/>
        <v>547.0725607875338</v>
      </c>
      <c r="BS21" t="s">
        <v>329</v>
      </c>
      <c r="BT21">
        <v>633.92999999999995</v>
      </c>
      <c r="BU21">
        <f t="shared" si="38"/>
        <v>633.92999999999995</v>
      </c>
      <c r="BV21">
        <f t="shared" si="39"/>
        <v>0.72861540042210526</v>
      </c>
      <c r="BW21">
        <f t="shared" si="40"/>
        <v>0.9435497009365561</v>
      </c>
      <c r="BX21">
        <f t="shared" si="41"/>
        <v>0.12259574490022113</v>
      </c>
      <c r="BY21">
        <f t="shared" si="42"/>
        <v>0.90384946648090403</v>
      </c>
      <c r="BZ21">
        <f t="shared" si="43"/>
        <v>0.11804639409281184</v>
      </c>
      <c r="CA21">
        <f t="shared" si="44"/>
        <v>0.81936780399602449</v>
      </c>
      <c r="CB21">
        <f t="shared" si="45"/>
        <v>0.18063219600397551</v>
      </c>
      <c r="CC21">
        <f t="shared" si="46"/>
        <v>99.993872727272731</v>
      </c>
      <c r="CD21">
        <f t="shared" si="47"/>
        <v>84.279853137548329</v>
      </c>
      <c r="CE21">
        <f t="shared" si="48"/>
        <v>0.84285017510439419</v>
      </c>
      <c r="CF21">
        <f t="shared" si="49"/>
        <v>0.1651008379514807</v>
      </c>
      <c r="CG21">
        <v>6</v>
      </c>
      <c r="CH21">
        <v>0.5</v>
      </c>
      <c r="CI21" t="s">
        <v>309</v>
      </c>
      <c r="CJ21">
        <v>2</v>
      </c>
      <c r="CK21" t="b">
        <v>0</v>
      </c>
      <c r="CL21">
        <v>1693334604</v>
      </c>
      <c r="CM21">
        <v>406.45600000000002</v>
      </c>
      <c r="CN21">
        <v>409.97545454545462</v>
      </c>
      <c r="CO21">
        <v>21.018281818181819</v>
      </c>
      <c r="CP21">
        <v>20.396009090909089</v>
      </c>
      <c r="CQ21">
        <v>406.88700000000011</v>
      </c>
      <c r="CR21">
        <v>20.8901</v>
      </c>
      <c r="CS21">
        <v>599.97372727272727</v>
      </c>
      <c r="CT21">
        <v>101.5839090909091</v>
      </c>
      <c r="CU21">
        <v>9.9902536363636343E-2</v>
      </c>
      <c r="CV21">
        <v>27.092345454545448</v>
      </c>
      <c r="CW21">
        <v>26.625299999999999</v>
      </c>
      <c r="CX21">
        <v>999.9</v>
      </c>
      <c r="CY21">
        <v>0</v>
      </c>
      <c r="CZ21">
        <v>0</v>
      </c>
      <c r="DA21">
        <v>9999.7690909090907</v>
      </c>
      <c r="DB21">
        <v>0</v>
      </c>
      <c r="DC21">
        <v>516.73136363636365</v>
      </c>
      <c r="DD21">
        <v>99.993872727272731</v>
      </c>
      <c r="DE21">
        <v>0.89999881818181815</v>
      </c>
      <c r="DF21">
        <v>0.1000013</v>
      </c>
      <c r="DG21">
        <v>0</v>
      </c>
      <c r="DH21">
        <v>731.41436363636353</v>
      </c>
      <c r="DI21">
        <v>5.0002199999999997</v>
      </c>
      <c r="DJ21">
        <v>862.01481818181821</v>
      </c>
      <c r="DK21">
        <v>875.76290909090903</v>
      </c>
      <c r="DL21">
        <v>34.971363636363641</v>
      </c>
      <c r="DM21">
        <v>40</v>
      </c>
      <c r="DN21">
        <v>36.766818181818181</v>
      </c>
      <c r="DO21">
        <v>36.931636363636358</v>
      </c>
      <c r="DP21">
        <v>37.311999999999998</v>
      </c>
      <c r="DQ21">
        <v>85.493636363636355</v>
      </c>
      <c r="DR21">
        <v>9.5</v>
      </c>
      <c r="DS21">
        <v>0</v>
      </c>
      <c r="DT21">
        <v>97.399999856948853</v>
      </c>
      <c r="DU21">
        <v>0</v>
      </c>
      <c r="DV21">
        <v>730.00728000000004</v>
      </c>
      <c r="DW21">
        <v>20.35953849597254</v>
      </c>
      <c r="DX21">
        <v>14.57969241032823</v>
      </c>
      <c r="DY21">
        <v>861.05668000000003</v>
      </c>
      <c r="DZ21">
        <v>15</v>
      </c>
      <c r="EA21">
        <v>1693334579.5</v>
      </c>
      <c r="EB21" t="s">
        <v>330</v>
      </c>
      <c r="EC21">
        <v>1693334579.5</v>
      </c>
      <c r="ED21">
        <v>1693334568</v>
      </c>
      <c r="EE21">
        <v>47</v>
      </c>
      <c r="EF21">
        <v>2.8000000000000001E-2</v>
      </c>
      <c r="EG21">
        <v>-4.0000000000000001E-3</v>
      </c>
      <c r="EH21">
        <v>-0.42499999999999999</v>
      </c>
      <c r="EI21">
        <v>0.128</v>
      </c>
      <c r="EJ21">
        <v>410</v>
      </c>
      <c r="EK21">
        <v>20</v>
      </c>
      <c r="EL21">
        <v>0.73</v>
      </c>
      <c r="EM21">
        <v>0.22</v>
      </c>
      <c r="EN21">
        <v>100</v>
      </c>
      <c r="EO21">
        <v>100</v>
      </c>
      <c r="EP21">
        <v>-0.43099999999999999</v>
      </c>
      <c r="EQ21">
        <v>0.12820000000000001</v>
      </c>
      <c r="ER21">
        <v>-0.81381968332761168</v>
      </c>
      <c r="ES21">
        <v>-1.5763494849013591E-5</v>
      </c>
      <c r="ET21">
        <v>2.5737299311383258E-6</v>
      </c>
      <c r="EU21">
        <v>-5.4755643384777521E-10</v>
      </c>
      <c r="EV21">
        <v>0.12817499999999879</v>
      </c>
      <c r="EW21">
        <v>0</v>
      </c>
      <c r="EX21">
        <v>0</v>
      </c>
      <c r="EY21">
        <v>0</v>
      </c>
      <c r="EZ21">
        <v>21</v>
      </c>
      <c r="FA21">
        <v>1995</v>
      </c>
      <c r="FB21">
        <v>1</v>
      </c>
      <c r="FC21">
        <v>16</v>
      </c>
      <c r="FD21">
        <v>0.5</v>
      </c>
      <c r="FE21">
        <v>0.7</v>
      </c>
      <c r="FF21">
        <v>1.0815399999999999</v>
      </c>
      <c r="FG21">
        <v>2.6171899999999999</v>
      </c>
      <c r="FH21">
        <v>1.39771</v>
      </c>
      <c r="FI21">
        <v>2.2705099999999998</v>
      </c>
      <c r="FJ21">
        <v>1.3952599999999999</v>
      </c>
      <c r="FK21">
        <v>2.64893</v>
      </c>
      <c r="FL21">
        <v>35.824399999999997</v>
      </c>
      <c r="FM21">
        <v>15.235300000000001</v>
      </c>
      <c r="FN21">
        <v>18</v>
      </c>
      <c r="FO21">
        <v>605.15700000000004</v>
      </c>
      <c r="FP21">
        <v>376.93700000000001</v>
      </c>
      <c r="FQ21">
        <v>26.999400000000001</v>
      </c>
      <c r="FR21">
        <v>27.893000000000001</v>
      </c>
      <c r="FS21">
        <v>29.9999</v>
      </c>
      <c r="FT21">
        <v>27.700299999999999</v>
      </c>
      <c r="FU21">
        <v>28.046399999999998</v>
      </c>
      <c r="FV21">
        <v>21.6646</v>
      </c>
      <c r="FW21">
        <v>0</v>
      </c>
      <c r="FX21">
        <v>100</v>
      </c>
      <c r="FY21">
        <v>27</v>
      </c>
      <c r="FZ21">
        <v>410</v>
      </c>
      <c r="GA21">
        <v>24.671600000000002</v>
      </c>
      <c r="GB21">
        <v>98.623800000000003</v>
      </c>
      <c r="GC21">
        <v>93.198599999999999</v>
      </c>
    </row>
    <row r="22" spans="1:185" x14ac:dyDescent="0.25">
      <c r="A22">
        <v>6</v>
      </c>
      <c r="B22">
        <v>1693334697.5</v>
      </c>
      <c r="C22">
        <v>524</v>
      </c>
      <c r="D22" t="s">
        <v>331</v>
      </c>
      <c r="E22" t="s">
        <v>332</v>
      </c>
      <c r="F22">
        <v>5</v>
      </c>
      <c r="H22" t="s">
        <v>305</v>
      </c>
      <c r="I22" t="s">
        <v>609</v>
      </c>
      <c r="K22" t="s">
        <v>608</v>
      </c>
      <c r="L22">
        <v>1693334694.5</v>
      </c>
      <c r="M22">
        <f t="shared" si="0"/>
        <v>7.1097205463277642E-4</v>
      </c>
      <c r="N22">
        <f t="shared" si="1"/>
        <v>0.71097205463277646</v>
      </c>
      <c r="O22">
        <f t="shared" si="2"/>
        <v>1.3505766564001687</v>
      </c>
      <c r="P22">
        <f t="shared" si="3"/>
        <v>408.41181818181809</v>
      </c>
      <c r="Q22">
        <f t="shared" si="4"/>
        <v>358.32345582255681</v>
      </c>
      <c r="R22">
        <f t="shared" si="5"/>
        <v>36.435554060100671</v>
      </c>
      <c r="S22">
        <f t="shared" si="6"/>
        <v>41.52870999189242</v>
      </c>
      <c r="T22">
        <f t="shared" si="7"/>
        <v>5.2284641072163407E-2</v>
      </c>
      <c r="U22">
        <f t="shared" si="8"/>
        <v>2.9572198479937906</v>
      </c>
      <c r="V22">
        <f t="shared" si="9"/>
        <v>5.1776467942558406E-2</v>
      </c>
      <c r="W22">
        <f t="shared" si="10"/>
        <v>3.2405538063258472E-2</v>
      </c>
      <c r="X22">
        <f t="shared" si="11"/>
        <v>8.2405831172313011</v>
      </c>
      <c r="Y22">
        <f t="shared" si="12"/>
        <v>26.900188783504241</v>
      </c>
      <c r="Z22">
        <f t="shared" si="13"/>
        <v>26.536363636363639</v>
      </c>
      <c r="AA22">
        <f t="shared" si="14"/>
        <v>3.4828479779330737</v>
      </c>
      <c r="AB22">
        <f t="shared" si="15"/>
        <v>59.250705962728098</v>
      </c>
      <c r="AC22">
        <f t="shared" si="16"/>
        <v>2.1250780740122299</v>
      </c>
      <c r="AD22">
        <f t="shared" si="17"/>
        <v>3.5865869266587627</v>
      </c>
      <c r="AE22">
        <f t="shared" si="18"/>
        <v>1.3577699039208437</v>
      </c>
      <c r="AF22">
        <f t="shared" si="19"/>
        <v>-31.353867609305439</v>
      </c>
      <c r="AG22">
        <f t="shared" si="20"/>
        <v>79.545243063755862</v>
      </c>
      <c r="AH22">
        <f t="shared" si="21"/>
        <v>5.792625086970995</v>
      </c>
      <c r="AI22">
        <f t="shared" si="22"/>
        <v>62.224583658652719</v>
      </c>
      <c r="AJ22">
        <f t="shared" si="23"/>
        <v>1.3505766564001687</v>
      </c>
      <c r="AK22">
        <f t="shared" si="24"/>
        <v>0.71097205463277646</v>
      </c>
      <c r="AL22">
        <f t="shared" si="25"/>
        <v>1.7468117415052724</v>
      </c>
      <c r="AM22">
        <v>418.5370263008669</v>
      </c>
      <c r="AN22">
        <v>417.01887878787869</v>
      </c>
      <c r="AO22">
        <v>-5.8124775695101841E-2</v>
      </c>
      <c r="AP22">
        <v>67.138718621599494</v>
      </c>
      <c r="AQ22">
        <f t="shared" si="26"/>
        <v>0.65648346722990125</v>
      </c>
      <c r="AR22">
        <v>20.202005751861481</v>
      </c>
      <c r="AS22">
        <v>20.883433333333329</v>
      </c>
      <c r="AT22">
        <v>-7.2497142857125049E-3</v>
      </c>
      <c r="AU22">
        <v>78.55</v>
      </c>
      <c r="AV22">
        <v>0</v>
      </c>
      <c r="AW22">
        <v>0</v>
      </c>
      <c r="AX22">
        <f t="shared" si="27"/>
        <v>1</v>
      </c>
      <c r="AY22">
        <f t="shared" si="28"/>
        <v>0</v>
      </c>
      <c r="AZ22">
        <f t="shared" si="29"/>
        <v>53709.379948357688</v>
      </c>
      <c r="BA22" t="s">
        <v>306</v>
      </c>
      <c r="BB22">
        <v>8150.18</v>
      </c>
      <c r="BC22">
        <v>559.17307692307691</v>
      </c>
      <c r="BD22">
        <v>2573.7199999999998</v>
      </c>
      <c r="BE22">
        <f t="shared" si="30"/>
        <v>0.78273740852809282</v>
      </c>
      <c r="BF22">
        <v>-1.64641981869843</v>
      </c>
      <c r="BG22" t="s">
        <v>333</v>
      </c>
      <c r="BH22">
        <v>8162.37</v>
      </c>
      <c r="BI22">
        <v>694.89399999999989</v>
      </c>
      <c r="BJ22">
        <v>2437.15</v>
      </c>
      <c r="BK22">
        <f t="shared" si="31"/>
        <v>0.71487434093100555</v>
      </c>
      <c r="BL22">
        <v>0.5</v>
      </c>
      <c r="BM22">
        <f t="shared" si="32"/>
        <v>42.135416465828762</v>
      </c>
      <c r="BN22">
        <f t="shared" si="33"/>
        <v>1.3505766564001687</v>
      </c>
      <c r="BO22">
        <f t="shared" si="34"/>
        <v>15.060764037931387</v>
      </c>
      <c r="BP22">
        <f t="shared" si="35"/>
        <v>7.1127728796251996E-2</v>
      </c>
      <c r="BQ22">
        <f t="shared" si="36"/>
        <v>5.6036764253328562E-2</v>
      </c>
      <c r="BR22">
        <f t="shared" si="37"/>
        <v>552.44720204968633</v>
      </c>
      <c r="BS22" t="s">
        <v>334</v>
      </c>
      <c r="BT22">
        <v>624.20000000000005</v>
      </c>
      <c r="BU22">
        <f t="shared" si="38"/>
        <v>624.20000000000005</v>
      </c>
      <c r="BV22">
        <f t="shared" si="39"/>
        <v>0.74388117268120557</v>
      </c>
      <c r="BW22">
        <f t="shared" si="40"/>
        <v>0.96100609503847334</v>
      </c>
      <c r="BX22">
        <f t="shared" si="41"/>
        <v>7.0053141286060022E-2</v>
      </c>
      <c r="BY22">
        <f t="shared" si="42"/>
        <v>0.92773024981874941</v>
      </c>
      <c r="BZ22">
        <f t="shared" si="43"/>
        <v>6.7791918091145376E-2</v>
      </c>
      <c r="CA22">
        <f t="shared" si="44"/>
        <v>0.86323957973880205</v>
      </c>
      <c r="CB22">
        <f t="shared" si="45"/>
        <v>0.13676042026119795</v>
      </c>
      <c r="CC22">
        <f t="shared" si="46"/>
        <v>50.000527272727282</v>
      </c>
      <c r="CD22">
        <f t="shared" si="47"/>
        <v>42.135416465828762</v>
      </c>
      <c r="CE22">
        <f t="shared" si="48"/>
        <v>0.84269944266790686</v>
      </c>
      <c r="CF22">
        <f t="shared" si="49"/>
        <v>0.16480992434906011</v>
      </c>
      <c r="CG22">
        <v>6</v>
      </c>
      <c r="CH22">
        <v>0.5</v>
      </c>
      <c r="CI22" t="s">
        <v>309</v>
      </c>
      <c r="CJ22">
        <v>2</v>
      </c>
      <c r="CK22" t="b">
        <v>0</v>
      </c>
      <c r="CL22">
        <v>1693334694.5</v>
      </c>
      <c r="CM22">
        <v>408.41181818181809</v>
      </c>
      <c r="CN22">
        <v>410.05281818181822</v>
      </c>
      <c r="CO22">
        <v>20.898963636363639</v>
      </c>
      <c r="CP22">
        <v>20.202827272727269</v>
      </c>
      <c r="CQ22">
        <v>408.87218181818179</v>
      </c>
      <c r="CR22">
        <v>20.766781818181819</v>
      </c>
      <c r="CS22">
        <v>599.98027272727268</v>
      </c>
      <c r="CT22">
        <v>101.5835454545454</v>
      </c>
      <c r="CU22">
        <v>9.9873445454545476E-2</v>
      </c>
      <c r="CV22">
        <v>27.035299999999999</v>
      </c>
      <c r="CW22">
        <v>26.536363636363639</v>
      </c>
      <c r="CX22">
        <v>999.9</v>
      </c>
      <c r="CY22">
        <v>0</v>
      </c>
      <c r="CZ22">
        <v>0</v>
      </c>
      <c r="DA22">
        <v>10000.231818181819</v>
      </c>
      <c r="DB22">
        <v>0</v>
      </c>
      <c r="DC22">
        <v>478.57809090909092</v>
      </c>
      <c r="DD22">
        <v>50.000527272727282</v>
      </c>
      <c r="DE22">
        <v>0.90000927272727271</v>
      </c>
      <c r="DF22">
        <v>9.9990736363636368E-2</v>
      </c>
      <c r="DG22">
        <v>0</v>
      </c>
      <c r="DH22">
        <v>694.55063636363639</v>
      </c>
      <c r="DI22">
        <v>5.0002199999999997</v>
      </c>
      <c r="DJ22">
        <v>460.41790909090912</v>
      </c>
      <c r="DK22">
        <v>414.86690909090908</v>
      </c>
      <c r="DL22">
        <v>34.863545454545459</v>
      </c>
      <c r="DM22">
        <v>40.311999999999998</v>
      </c>
      <c r="DN22">
        <v>36.920090909090909</v>
      </c>
      <c r="DO22">
        <v>38.670272727272732</v>
      </c>
      <c r="DP22">
        <v>37.561999999999998</v>
      </c>
      <c r="DQ22">
        <v>40.50090909090909</v>
      </c>
      <c r="DR22">
        <v>4.499090909090909</v>
      </c>
      <c r="DS22">
        <v>0</v>
      </c>
      <c r="DT22">
        <v>88.399999856948853</v>
      </c>
      <c r="DU22">
        <v>0</v>
      </c>
      <c r="DV22">
        <v>694.89399999999989</v>
      </c>
      <c r="DW22">
        <v>-5.3636923249064452</v>
      </c>
      <c r="DX22">
        <v>-10.120615400584519</v>
      </c>
      <c r="DY22">
        <v>461.11775999999998</v>
      </c>
      <c r="DZ22">
        <v>15</v>
      </c>
      <c r="EA22">
        <v>1693334671</v>
      </c>
      <c r="EB22" t="s">
        <v>335</v>
      </c>
      <c r="EC22">
        <v>1693334671</v>
      </c>
      <c r="ED22">
        <v>1693334664.5</v>
      </c>
      <c r="EE22">
        <v>48</v>
      </c>
      <c r="EF22">
        <v>-3.3000000000000002E-2</v>
      </c>
      <c r="EG22">
        <v>4.0000000000000001E-3</v>
      </c>
      <c r="EH22">
        <v>-0.45700000000000002</v>
      </c>
      <c r="EI22">
        <v>0.13200000000000001</v>
      </c>
      <c r="EJ22">
        <v>410</v>
      </c>
      <c r="EK22">
        <v>20</v>
      </c>
      <c r="EL22">
        <v>0.84</v>
      </c>
      <c r="EM22">
        <v>0.17</v>
      </c>
      <c r="EN22">
        <v>100</v>
      </c>
      <c r="EO22">
        <v>100</v>
      </c>
      <c r="EP22">
        <v>-0.46100000000000002</v>
      </c>
      <c r="EQ22">
        <v>0.13220000000000001</v>
      </c>
      <c r="ER22">
        <v>-0.84680788647482808</v>
      </c>
      <c r="ES22">
        <v>-1.5763494849013591E-5</v>
      </c>
      <c r="ET22">
        <v>2.5737299311383258E-6</v>
      </c>
      <c r="EU22">
        <v>-5.4755643384777521E-10</v>
      </c>
      <c r="EV22">
        <v>0.13217500000000021</v>
      </c>
      <c r="EW22">
        <v>0</v>
      </c>
      <c r="EX22">
        <v>0</v>
      </c>
      <c r="EY22">
        <v>0</v>
      </c>
      <c r="EZ22">
        <v>21</v>
      </c>
      <c r="FA22">
        <v>1995</v>
      </c>
      <c r="FB22">
        <v>1</v>
      </c>
      <c r="FC22">
        <v>16</v>
      </c>
      <c r="FD22">
        <v>0.4</v>
      </c>
      <c r="FE22">
        <v>0.6</v>
      </c>
      <c r="FF22">
        <v>1.0803199999999999</v>
      </c>
      <c r="FG22">
        <v>2.6208499999999999</v>
      </c>
      <c r="FH22">
        <v>1.39771</v>
      </c>
      <c r="FI22">
        <v>2.2680699999999998</v>
      </c>
      <c r="FJ22">
        <v>1.3952599999999999</v>
      </c>
      <c r="FK22">
        <v>2.66357</v>
      </c>
      <c r="FL22">
        <v>35.824399999999997</v>
      </c>
      <c r="FM22">
        <v>15.2265</v>
      </c>
      <c r="FN22">
        <v>18</v>
      </c>
      <c r="FO22">
        <v>604.98800000000006</v>
      </c>
      <c r="FP22">
        <v>376.20400000000001</v>
      </c>
      <c r="FQ22">
        <v>27.0002</v>
      </c>
      <c r="FR22">
        <v>27.818200000000001</v>
      </c>
      <c r="FS22">
        <v>29.9999</v>
      </c>
      <c r="FT22">
        <v>27.641999999999999</v>
      </c>
      <c r="FU22">
        <v>27.988199999999999</v>
      </c>
      <c r="FV22">
        <v>21.650200000000002</v>
      </c>
      <c r="FW22">
        <v>0</v>
      </c>
      <c r="FX22">
        <v>98.984200000000001</v>
      </c>
      <c r="FY22">
        <v>27</v>
      </c>
      <c r="FZ22">
        <v>410</v>
      </c>
      <c r="GA22">
        <v>23.381799999999998</v>
      </c>
      <c r="GB22">
        <v>98.627799999999993</v>
      </c>
      <c r="GC22">
        <v>93.206100000000006</v>
      </c>
    </row>
    <row r="23" spans="1:185" x14ac:dyDescent="0.25">
      <c r="A23">
        <v>7</v>
      </c>
      <c r="B23">
        <v>1693334798</v>
      </c>
      <c r="C23">
        <v>624.5</v>
      </c>
      <c r="D23" t="s">
        <v>336</v>
      </c>
      <c r="E23" t="s">
        <v>337</v>
      </c>
      <c r="F23">
        <v>5</v>
      </c>
      <c r="H23" t="s">
        <v>305</v>
      </c>
      <c r="I23" t="s">
        <v>609</v>
      </c>
      <c r="K23" t="s">
        <v>608</v>
      </c>
      <c r="L23">
        <v>1693334795.25</v>
      </c>
      <c r="M23">
        <f t="shared" si="0"/>
        <v>5.4788212777523893E-4</v>
      </c>
      <c r="N23">
        <f t="shared" si="1"/>
        <v>0.54788212777523893</v>
      </c>
      <c r="O23">
        <f t="shared" si="2"/>
        <v>-1.0064972613387411</v>
      </c>
      <c r="P23">
        <f t="shared" si="3"/>
        <v>410.7928</v>
      </c>
      <c r="Q23">
        <f t="shared" si="4"/>
        <v>441.80814429646892</v>
      </c>
      <c r="R23">
        <f t="shared" si="5"/>
        <v>44.922217496717657</v>
      </c>
      <c r="S23">
        <f t="shared" si="6"/>
        <v>41.768635879429453</v>
      </c>
      <c r="T23">
        <f t="shared" si="7"/>
        <v>4.0130785207522876E-2</v>
      </c>
      <c r="U23">
        <f t="shared" si="8"/>
        <v>2.9590332992034694</v>
      </c>
      <c r="V23">
        <f t="shared" si="9"/>
        <v>3.9830858814327713E-2</v>
      </c>
      <c r="W23">
        <f t="shared" si="10"/>
        <v>2.4921046956572879E-2</v>
      </c>
      <c r="X23">
        <f t="shared" si="11"/>
        <v>3.9903511277246398E-5</v>
      </c>
      <c r="Y23">
        <f t="shared" si="12"/>
        <v>27.000691864599638</v>
      </c>
      <c r="Z23">
        <f t="shared" si="13"/>
        <v>26.59056</v>
      </c>
      <c r="AA23">
        <f t="shared" si="14"/>
        <v>3.4939881718373953</v>
      </c>
      <c r="AB23">
        <f t="shared" si="15"/>
        <v>59.131093055747975</v>
      </c>
      <c r="AC23">
        <f t="shared" si="16"/>
        <v>2.1340913664567172</v>
      </c>
      <c r="AD23">
        <f t="shared" si="17"/>
        <v>3.6090849266810023</v>
      </c>
      <c r="AE23">
        <f t="shared" si="18"/>
        <v>1.3598968053806781</v>
      </c>
      <c r="AF23">
        <f t="shared" si="19"/>
        <v>-24.161601834888035</v>
      </c>
      <c r="AG23">
        <f t="shared" si="20"/>
        <v>87.944266850791465</v>
      </c>
      <c r="AH23">
        <f t="shared" si="21"/>
        <v>6.4054818294448559</v>
      </c>
      <c r="AI23">
        <f t="shared" si="22"/>
        <v>70.188186748859565</v>
      </c>
      <c r="AJ23">
        <f t="shared" si="23"/>
        <v>-1.0064972613387411</v>
      </c>
      <c r="AK23">
        <f t="shared" si="24"/>
        <v>0.54788212777523893</v>
      </c>
      <c r="AL23">
        <f t="shared" si="25"/>
        <v>-0.96508414030460987</v>
      </c>
      <c r="AM23">
        <v>418.56212603396108</v>
      </c>
      <c r="AN23">
        <v>419.57061818181808</v>
      </c>
      <c r="AO23">
        <v>-5.0886078681149612E-3</v>
      </c>
      <c r="AP23">
        <v>67.144707801854707</v>
      </c>
      <c r="AQ23">
        <f t="shared" si="26"/>
        <v>0.54088459228941654</v>
      </c>
      <c r="AR23">
        <v>20.45241105337664</v>
      </c>
      <c r="AS23">
        <v>20.98383333333333</v>
      </c>
      <c r="AT23">
        <v>-3.45583959899733E-4</v>
      </c>
      <c r="AU23">
        <v>78.55</v>
      </c>
      <c r="AV23">
        <v>0</v>
      </c>
      <c r="AW23">
        <v>0</v>
      </c>
      <c r="AX23">
        <f t="shared" si="27"/>
        <v>1</v>
      </c>
      <c r="AY23">
        <f t="shared" si="28"/>
        <v>0</v>
      </c>
      <c r="AZ23">
        <f t="shared" si="29"/>
        <v>53743.186952752985</v>
      </c>
      <c r="BA23" t="s">
        <v>338</v>
      </c>
      <c r="BB23">
        <v>8161.41</v>
      </c>
      <c r="BC23">
        <v>576.36</v>
      </c>
      <c r="BD23">
        <v>2575.73</v>
      </c>
      <c r="BE23">
        <f t="shared" si="30"/>
        <v>0.77623431027320411</v>
      </c>
      <c r="BF23">
        <v>-1.0064972613387411</v>
      </c>
      <c r="BG23" t="s">
        <v>339</v>
      </c>
      <c r="BH23" t="s">
        <v>339</v>
      </c>
      <c r="BI23">
        <v>0</v>
      </c>
      <c r="BJ23">
        <v>0</v>
      </c>
      <c r="BK23" t="e">
        <f t="shared" si="31"/>
        <v>#DIV/0!</v>
      </c>
      <c r="BL23">
        <v>0.5</v>
      </c>
      <c r="BM23">
        <f t="shared" si="32"/>
        <v>2.1001848040655996E-4</v>
      </c>
      <c r="BN23">
        <f t="shared" si="33"/>
        <v>-1.0064972613387411</v>
      </c>
      <c r="BO23" t="e">
        <f t="shared" si="34"/>
        <v>#DIV/0!</v>
      </c>
      <c r="BP23">
        <f t="shared" si="35"/>
        <v>0</v>
      </c>
      <c r="BQ23" t="e">
        <f t="shared" si="36"/>
        <v>#DIV/0!</v>
      </c>
      <c r="BR23" t="e">
        <f t="shared" si="37"/>
        <v>#DIV/0!</v>
      </c>
      <c r="BS23" t="s">
        <v>339</v>
      </c>
      <c r="BT23">
        <v>0</v>
      </c>
      <c r="BU23" t="e">
        <f t="shared" si="38"/>
        <v>#DIV/0!</v>
      </c>
      <c r="BV23" t="e">
        <f t="shared" si="39"/>
        <v>#DIV/0!</v>
      </c>
      <c r="BW23" t="e">
        <f t="shared" si="40"/>
        <v>#DIV/0!</v>
      </c>
      <c r="BX23" t="e">
        <f t="shared" si="41"/>
        <v>#DIV/0!</v>
      </c>
      <c r="BY23">
        <f t="shared" si="42"/>
        <v>0</v>
      </c>
      <c r="BZ23">
        <f t="shared" si="43"/>
        <v>1.2882708053036707</v>
      </c>
      <c r="CA23" t="e">
        <f t="shared" si="44"/>
        <v>#DIV/0!</v>
      </c>
      <c r="CB23" t="e">
        <f t="shared" si="45"/>
        <v>#DIV/0!</v>
      </c>
      <c r="CC23">
        <f t="shared" si="46"/>
        <v>5.0002199999999997E-3</v>
      </c>
      <c r="CD23">
        <f t="shared" si="47"/>
        <v>2.1001848040655996E-4</v>
      </c>
      <c r="CE23">
        <f t="shared" si="48"/>
        <v>4.2001847999999994E-2</v>
      </c>
      <c r="CF23">
        <f t="shared" si="49"/>
        <v>7.9803511199999996E-3</v>
      </c>
      <c r="CG23">
        <v>6</v>
      </c>
      <c r="CH23">
        <v>0.5</v>
      </c>
      <c r="CI23" t="s">
        <v>309</v>
      </c>
      <c r="CJ23">
        <v>2</v>
      </c>
      <c r="CK23" t="b">
        <v>0</v>
      </c>
      <c r="CL23">
        <v>1693334795.25</v>
      </c>
      <c r="CM23">
        <v>410.7928</v>
      </c>
      <c r="CN23">
        <v>410.01130000000001</v>
      </c>
      <c r="CO23">
        <v>20.988700000000001</v>
      </c>
      <c r="CP23">
        <v>20.452269999999999</v>
      </c>
      <c r="CQ23">
        <v>411.27280000000002</v>
      </c>
      <c r="CR23">
        <v>20.85397</v>
      </c>
      <c r="CS23">
        <v>599.94719999999995</v>
      </c>
      <c r="CT23">
        <v>101.5783</v>
      </c>
      <c r="CU23">
        <v>9.9810910000000003E-2</v>
      </c>
      <c r="CV23">
        <v>27.141839999999998</v>
      </c>
      <c r="CW23">
        <v>26.59056</v>
      </c>
      <c r="CX23">
        <v>999.9</v>
      </c>
      <c r="CY23">
        <v>0</v>
      </c>
      <c r="CZ23">
        <v>0</v>
      </c>
      <c r="DA23">
        <v>10011.040000000001</v>
      </c>
      <c r="DB23">
        <v>0</v>
      </c>
      <c r="DC23">
        <v>442.62779999999998</v>
      </c>
      <c r="DD23">
        <v>5.0002199999999997E-3</v>
      </c>
      <c r="DE23">
        <v>0</v>
      </c>
      <c r="DF23">
        <v>0</v>
      </c>
      <c r="DG23">
        <v>0</v>
      </c>
      <c r="DH23">
        <v>576</v>
      </c>
      <c r="DI23">
        <v>5.0002199999999997E-3</v>
      </c>
      <c r="DJ23">
        <v>118.29</v>
      </c>
      <c r="DK23">
        <v>-0.5</v>
      </c>
      <c r="DL23">
        <v>35.25</v>
      </c>
      <c r="DM23">
        <v>40.875</v>
      </c>
      <c r="DN23">
        <v>37.737400000000001</v>
      </c>
      <c r="DO23">
        <v>38.687399999999997</v>
      </c>
      <c r="DP23">
        <v>37.599800000000002</v>
      </c>
      <c r="DQ23">
        <v>0</v>
      </c>
      <c r="DR23">
        <v>0</v>
      </c>
      <c r="DS23">
        <v>0</v>
      </c>
      <c r="DT23">
        <v>98.099999904632568</v>
      </c>
      <c r="DU23">
        <v>0</v>
      </c>
      <c r="DV23">
        <v>576.36</v>
      </c>
      <c r="DW23">
        <v>1.430769576683</v>
      </c>
      <c r="DX23">
        <v>-21.553846220011231</v>
      </c>
      <c r="DY23">
        <v>119.92</v>
      </c>
      <c r="DZ23">
        <v>15</v>
      </c>
      <c r="EA23">
        <v>1693334771</v>
      </c>
      <c r="EB23" t="s">
        <v>340</v>
      </c>
      <c r="EC23">
        <v>1693334768.5</v>
      </c>
      <c r="ED23">
        <v>1693334771</v>
      </c>
      <c r="EE23">
        <v>49</v>
      </c>
      <c r="EF23">
        <v>-2.4E-2</v>
      </c>
      <c r="EG23">
        <v>3.0000000000000001E-3</v>
      </c>
      <c r="EH23">
        <v>-0.48099999999999998</v>
      </c>
      <c r="EI23">
        <v>0.13500000000000001</v>
      </c>
      <c r="EJ23">
        <v>410</v>
      </c>
      <c r="EK23">
        <v>20</v>
      </c>
      <c r="EL23">
        <v>1</v>
      </c>
      <c r="EM23">
        <v>0.24</v>
      </c>
      <c r="EN23">
        <v>100</v>
      </c>
      <c r="EO23">
        <v>100</v>
      </c>
      <c r="EP23">
        <v>-0.48</v>
      </c>
      <c r="EQ23">
        <v>0.13469999999999999</v>
      </c>
      <c r="ER23">
        <v>-0.87073160717999065</v>
      </c>
      <c r="ES23">
        <v>-1.5763494849013591E-5</v>
      </c>
      <c r="ET23">
        <v>2.5737299311383258E-6</v>
      </c>
      <c r="EU23">
        <v>-5.4755643384777521E-10</v>
      </c>
      <c r="EV23">
        <v>0.1347399999999972</v>
      </c>
      <c r="EW23">
        <v>0</v>
      </c>
      <c r="EX23">
        <v>0</v>
      </c>
      <c r="EY23">
        <v>0</v>
      </c>
      <c r="EZ23">
        <v>21</v>
      </c>
      <c r="FA23">
        <v>1995</v>
      </c>
      <c r="FB23">
        <v>1</v>
      </c>
      <c r="FC23">
        <v>16</v>
      </c>
      <c r="FD23">
        <v>0.5</v>
      </c>
      <c r="FE23">
        <v>0.5</v>
      </c>
      <c r="FF23">
        <v>1.0803199999999999</v>
      </c>
      <c r="FG23">
        <v>2.6098599999999998</v>
      </c>
      <c r="FH23">
        <v>1.39771</v>
      </c>
      <c r="FI23">
        <v>2.2705099999999998</v>
      </c>
      <c r="FJ23">
        <v>1.3952599999999999</v>
      </c>
      <c r="FK23">
        <v>2.5634800000000002</v>
      </c>
      <c r="FL23">
        <v>35.824399999999997</v>
      </c>
      <c r="FM23">
        <v>15.2178</v>
      </c>
      <c r="FN23">
        <v>18</v>
      </c>
      <c r="FO23">
        <v>604.95799999999997</v>
      </c>
      <c r="FP23">
        <v>376.53</v>
      </c>
      <c r="FQ23">
        <v>26.999300000000002</v>
      </c>
      <c r="FR23">
        <v>27.7837</v>
      </c>
      <c r="FS23">
        <v>30.0001</v>
      </c>
      <c r="FT23">
        <v>27.6007</v>
      </c>
      <c r="FU23">
        <v>27.948799999999999</v>
      </c>
      <c r="FV23">
        <v>21.665099999999999</v>
      </c>
      <c r="FW23">
        <v>0</v>
      </c>
      <c r="FX23">
        <v>100</v>
      </c>
      <c r="FY23">
        <v>27</v>
      </c>
      <c r="FZ23">
        <v>410</v>
      </c>
      <c r="GA23">
        <v>24.587</v>
      </c>
      <c r="GB23">
        <v>98.632400000000004</v>
      </c>
      <c r="GC23">
        <v>93.205200000000005</v>
      </c>
    </row>
    <row r="24" spans="1:185" x14ac:dyDescent="0.25">
      <c r="A24">
        <v>8</v>
      </c>
      <c r="B24">
        <v>1693335133</v>
      </c>
      <c r="C24">
        <v>959.5</v>
      </c>
      <c r="D24" t="s">
        <v>341</v>
      </c>
      <c r="E24" t="s">
        <v>342</v>
      </c>
      <c r="F24">
        <v>5</v>
      </c>
      <c r="H24" t="s">
        <v>305</v>
      </c>
      <c r="I24" t="s">
        <v>609</v>
      </c>
      <c r="K24" t="s">
        <v>606</v>
      </c>
      <c r="L24">
        <v>1693335130.25</v>
      </c>
      <c r="M24">
        <f t="shared" si="0"/>
        <v>3.9495726168237556E-4</v>
      </c>
      <c r="N24">
        <f t="shared" si="1"/>
        <v>0.39495726168237555</v>
      </c>
      <c r="O24">
        <f t="shared" si="2"/>
        <v>-1.3555688042877971</v>
      </c>
      <c r="P24">
        <f t="shared" si="3"/>
        <v>401.23430000000002</v>
      </c>
      <c r="Q24">
        <f t="shared" si="4"/>
        <v>467.17085663284752</v>
      </c>
      <c r="R24">
        <f t="shared" si="5"/>
        <v>47.496861132981998</v>
      </c>
      <c r="S24">
        <f t="shared" si="6"/>
        <v>40.793147856537942</v>
      </c>
      <c r="T24">
        <f t="shared" si="7"/>
        <v>2.8865901764707051E-2</v>
      </c>
      <c r="U24">
        <f t="shared" si="8"/>
        <v>2.9569596461237868</v>
      </c>
      <c r="V24">
        <f t="shared" si="9"/>
        <v>2.8710263367370613E-2</v>
      </c>
      <c r="W24">
        <f t="shared" si="10"/>
        <v>1.7957828000236268E-2</v>
      </c>
      <c r="X24">
        <f t="shared" si="11"/>
        <v>3.9903511277246398E-5</v>
      </c>
      <c r="Y24">
        <f t="shared" si="12"/>
        <v>26.919164329245639</v>
      </c>
      <c r="Z24">
        <f t="shared" si="13"/>
        <v>26.513290000000001</v>
      </c>
      <c r="AA24">
        <f t="shared" si="14"/>
        <v>3.4781145566334977</v>
      </c>
      <c r="AB24">
        <f t="shared" si="15"/>
        <v>59.102406376376273</v>
      </c>
      <c r="AC24">
        <f t="shared" si="16"/>
        <v>2.1179787263146457</v>
      </c>
      <c r="AD24">
        <f t="shared" si="17"/>
        <v>3.5835744365921784</v>
      </c>
      <c r="AE24">
        <f t="shared" si="18"/>
        <v>1.360135830318852</v>
      </c>
      <c r="AF24">
        <f t="shared" si="19"/>
        <v>-17.417615240192763</v>
      </c>
      <c r="AG24">
        <f t="shared" si="20"/>
        <v>80.93530440591482</v>
      </c>
      <c r="AH24">
        <f t="shared" si="21"/>
        <v>5.8932681085851586</v>
      </c>
      <c r="AI24">
        <f t="shared" si="22"/>
        <v>69.410997177818501</v>
      </c>
      <c r="AJ24">
        <f t="shared" si="23"/>
        <v>-1.3555688042877971</v>
      </c>
      <c r="AK24">
        <f t="shared" si="24"/>
        <v>0.39495726168237555</v>
      </c>
      <c r="AL24">
        <f t="shared" si="25"/>
        <v>-1.5806035737493473</v>
      </c>
      <c r="AM24">
        <v>408.38152132914229</v>
      </c>
      <c r="AN24">
        <v>409.70598787878788</v>
      </c>
      <c r="AO24">
        <v>6.3481652945511835E-2</v>
      </c>
      <c r="AP24">
        <v>67.144707801854707</v>
      </c>
      <c r="AQ24">
        <f t="shared" si="26"/>
        <v>0.3838585417200594</v>
      </c>
      <c r="AR24">
        <v>20.44405657952381</v>
      </c>
      <c r="AS24">
        <v>20.819975151515141</v>
      </c>
      <c r="AT24">
        <v>-9.6570356895696782E-6</v>
      </c>
      <c r="AU24">
        <v>78.55</v>
      </c>
      <c r="AV24">
        <v>0</v>
      </c>
      <c r="AW24">
        <v>0</v>
      </c>
      <c r="AX24">
        <f t="shared" si="27"/>
        <v>1</v>
      </c>
      <c r="AY24">
        <f t="shared" si="28"/>
        <v>0</v>
      </c>
      <c r="AZ24">
        <f t="shared" si="29"/>
        <v>53704.027884155374</v>
      </c>
      <c r="BA24" t="s">
        <v>343</v>
      </c>
      <c r="BB24">
        <v>8162.73</v>
      </c>
      <c r="BC24">
        <v>606.68076923076922</v>
      </c>
      <c r="BD24">
        <v>2817.81</v>
      </c>
      <c r="BE24">
        <f t="shared" si="30"/>
        <v>0.78469777265650653</v>
      </c>
      <c r="BF24">
        <v>-1.3555688042877401</v>
      </c>
      <c r="BG24" t="s">
        <v>339</v>
      </c>
      <c r="BH24" t="s">
        <v>339</v>
      </c>
      <c r="BI24">
        <v>0</v>
      </c>
      <c r="BJ24">
        <v>0</v>
      </c>
      <c r="BK24" t="e">
        <f t="shared" si="31"/>
        <v>#DIV/0!</v>
      </c>
      <c r="BL24">
        <v>0.5</v>
      </c>
      <c r="BM24">
        <f t="shared" si="32"/>
        <v>2.1001848040655996E-4</v>
      </c>
      <c r="BN24">
        <f t="shared" si="33"/>
        <v>-1.3555688042877971</v>
      </c>
      <c r="BO24" t="e">
        <f t="shared" si="34"/>
        <v>#DIV/0!</v>
      </c>
      <c r="BP24">
        <f t="shared" si="35"/>
        <v>-2.7171639064935639E-10</v>
      </c>
      <c r="BQ24" t="e">
        <f t="shared" si="36"/>
        <v>#DIV/0!</v>
      </c>
      <c r="BR24" t="e">
        <f t="shared" si="37"/>
        <v>#DIV/0!</v>
      </c>
      <c r="BS24" t="s">
        <v>339</v>
      </c>
      <c r="BT24">
        <v>0</v>
      </c>
      <c r="BU24" t="e">
        <f t="shared" si="38"/>
        <v>#DIV/0!</v>
      </c>
      <c r="BV24" t="e">
        <f t="shared" si="39"/>
        <v>#DIV/0!</v>
      </c>
      <c r="BW24" t="e">
        <f t="shared" si="40"/>
        <v>#DIV/0!</v>
      </c>
      <c r="BX24" t="e">
        <f t="shared" si="41"/>
        <v>#DIV/0!</v>
      </c>
      <c r="BY24">
        <f t="shared" si="42"/>
        <v>0</v>
      </c>
      <c r="BZ24">
        <f t="shared" si="43"/>
        <v>1.2743759888786377</v>
      </c>
      <c r="CA24" t="e">
        <f t="shared" si="44"/>
        <v>#DIV/0!</v>
      </c>
      <c r="CB24" t="e">
        <f t="shared" si="45"/>
        <v>#DIV/0!</v>
      </c>
      <c r="CC24">
        <f t="shared" si="46"/>
        <v>5.0002199999999997E-3</v>
      </c>
      <c r="CD24">
        <f t="shared" si="47"/>
        <v>2.1001848040655996E-4</v>
      </c>
      <c r="CE24">
        <f t="shared" si="48"/>
        <v>4.2001847999999994E-2</v>
      </c>
      <c r="CF24">
        <f t="shared" si="49"/>
        <v>7.9803511199999996E-3</v>
      </c>
      <c r="CG24">
        <v>6</v>
      </c>
      <c r="CH24">
        <v>0.5</v>
      </c>
      <c r="CI24" t="s">
        <v>309</v>
      </c>
      <c r="CJ24">
        <v>2</v>
      </c>
      <c r="CK24" t="b">
        <v>0</v>
      </c>
      <c r="CL24">
        <v>1693335130.25</v>
      </c>
      <c r="CM24">
        <v>401.23430000000002</v>
      </c>
      <c r="CN24">
        <v>400.03719999999998</v>
      </c>
      <c r="CO24">
        <v>20.832070000000002</v>
      </c>
      <c r="CP24">
        <v>20.445340000000002</v>
      </c>
      <c r="CQ24">
        <v>401.54829999999998</v>
      </c>
      <c r="CR24">
        <v>20.68807</v>
      </c>
      <c r="CS24">
        <v>599.99919999999997</v>
      </c>
      <c r="CT24">
        <v>101.5692</v>
      </c>
      <c r="CU24">
        <v>9.9944080000000005E-2</v>
      </c>
      <c r="CV24">
        <v>27.020990000000001</v>
      </c>
      <c r="CW24">
        <v>26.513290000000001</v>
      </c>
      <c r="CX24">
        <v>999.9</v>
      </c>
      <c r="CY24">
        <v>0</v>
      </c>
      <c r="CZ24">
        <v>0</v>
      </c>
      <c r="DA24">
        <v>10000.168</v>
      </c>
      <c r="DB24">
        <v>0</v>
      </c>
      <c r="DC24">
        <v>486.15899999999988</v>
      </c>
      <c r="DD24">
        <v>5.0002199999999997E-3</v>
      </c>
      <c r="DE24">
        <v>0</v>
      </c>
      <c r="DF24">
        <v>0</v>
      </c>
      <c r="DG24">
        <v>0</v>
      </c>
      <c r="DH24">
        <v>608.58999999999992</v>
      </c>
      <c r="DI24">
        <v>5.0002199999999997E-3</v>
      </c>
      <c r="DJ24">
        <v>121.8</v>
      </c>
      <c r="DK24">
        <v>-0.64</v>
      </c>
      <c r="DL24">
        <v>35.2498</v>
      </c>
      <c r="DM24">
        <v>40.811999999999998</v>
      </c>
      <c r="DN24">
        <v>38.125</v>
      </c>
      <c r="DO24">
        <v>36.337200000000003</v>
      </c>
      <c r="DP24">
        <v>37.375</v>
      </c>
      <c r="DQ24">
        <v>0</v>
      </c>
      <c r="DR24">
        <v>0</v>
      </c>
      <c r="DS24">
        <v>0</v>
      </c>
      <c r="DT24">
        <v>334.39999985694891</v>
      </c>
      <c r="DU24">
        <v>0</v>
      </c>
      <c r="DV24">
        <v>606.68076923076922</v>
      </c>
      <c r="DW24">
        <v>-0.92649592837664507</v>
      </c>
      <c r="DX24">
        <v>6.8375959578555315E-2</v>
      </c>
      <c r="DY24">
        <v>124.0615384615384</v>
      </c>
      <c r="DZ24">
        <v>15</v>
      </c>
      <c r="EA24">
        <v>1693335159</v>
      </c>
      <c r="EB24" t="s">
        <v>344</v>
      </c>
      <c r="EC24">
        <v>1693335159</v>
      </c>
      <c r="ED24">
        <v>1693335150</v>
      </c>
      <c r="EE24">
        <v>50</v>
      </c>
      <c r="EF24">
        <v>0.185</v>
      </c>
      <c r="EG24">
        <v>8.9999999999999993E-3</v>
      </c>
      <c r="EH24">
        <v>-0.314</v>
      </c>
      <c r="EI24">
        <v>0.14399999999999999</v>
      </c>
      <c r="EJ24">
        <v>400</v>
      </c>
      <c r="EK24">
        <v>20</v>
      </c>
      <c r="EL24">
        <v>1.1399999999999999</v>
      </c>
      <c r="EM24">
        <v>0.37</v>
      </c>
      <c r="EN24">
        <v>100</v>
      </c>
      <c r="EO24">
        <v>100</v>
      </c>
      <c r="EP24">
        <v>-0.314</v>
      </c>
      <c r="EQ24">
        <v>0.14399999999999999</v>
      </c>
      <c r="ER24">
        <v>-0.87073160717999065</v>
      </c>
      <c r="ES24">
        <v>-1.5763494849013591E-5</v>
      </c>
      <c r="ET24">
        <v>2.5737299311383258E-6</v>
      </c>
      <c r="EU24">
        <v>-5.4755643384777521E-10</v>
      </c>
      <c r="EV24">
        <v>0.1347399999999972</v>
      </c>
      <c r="EW24">
        <v>0</v>
      </c>
      <c r="EX24">
        <v>0</v>
      </c>
      <c r="EY24">
        <v>0</v>
      </c>
      <c r="EZ24">
        <v>21</v>
      </c>
      <c r="FA24">
        <v>1995</v>
      </c>
      <c r="FB24">
        <v>1</v>
      </c>
      <c r="FC24">
        <v>16</v>
      </c>
      <c r="FD24">
        <v>6.1</v>
      </c>
      <c r="FE24">
        <v>6</v>
      </c>
      <c r="FF24">
        <v>1.0607899999999999</v>
      </c>
      <c r="FG24">
        <v>2.63184</v>
      </c>
      <c r="FH24">
        <v>1.39771</v>
      </c>
      <c r="FI24">
        <v>2.2705099999999998</v>
      </c>
      <c r="FJ24">
        <v>1.3952599999999999</v>
      </c>
      <c r="FK24">
        <v>2.3974600000000001</v>
      </c>
      <c r="FL24">
        <v>35.568300000000001</v>
      </c>
      <c r="FM24">
        <v>15.173999999999999</v>
      </c>
      <c r="FN24">
        <v>18</v>
      </c>
      <c r="FO24">
        <v>606.101</v>
      </c>
      <c r="FP24">
        <v>377.07400000000001</v>
      </c>
      <c r="FQ24">
        <v>26.998100000000001</v>
      </c>
      <c r="FR24">
        <v>27.4193</v>
      </c>
      <c r="FS24">
        <v>29.9998</v>
      </c>
      <c r="FT24">
        <v>27.268000000000001</v>
      </c>
      <c r="FU24">
        <v>27.615600000000001</v>
      </c>
      <c r="FV24">
        <v>21.253299999999999</v>
      </c>
      <c r="FW24">
        <v>0</v>
      </c>
      <c r="FX24">
        <v>100</v>
      </c>
      <c r="FY24">
        <v>27</v>
      </c>
      <c r="FZ24">
        <v>400</v>
      </c>
      <c r="GA24">
        <v>24.584099999999999</v>
      </c>
      <c r="GB24">
        <v>98.704899999999995</v>
      </c>
      <c r="GC24">
        <v>93.267799999999994</v>
      </c>
    </row>
    <row r="25" spans="1:185" x14ac:dyDescent="0.25">
      <c r="A25">
        <v>9</v>
      </c>
      <c r="B25">
        <v>1693335235</v>
      </c>
      <c r="C25">
        <v>1061.5</v>
      </c>
      <c r="D25" t="s">
        <v>345</v>
      </c>
      <c r="E25" t="s">
        <v>346</v>
      </c>
      <c r="F25">
        <v>5</v>
      </c>
      <c r="H25" t="s">
        <v>305</v>
      </c>
      <c r="I25" t="s">
        <v>609</v>
      </c>
      <c r="K25" t="s">
        <v>606</v>
      </c>
      <c r="L25">
        <v>1693335232</v>
      </c>
      <c r="M25">
        <f t="shared" si="0"/>
        <v>4.216384268236694E-4</v>
      </c>
      <c r="N25">
        <f t="shared" si="1"/>
        <v>0.42163842682366942</v>
      </c>
      <c r="O25">
        <f t="shared" si="2"/>
        <v>-1.2750574466383904</v>
      </c>
      <c r="P25">
        <f t="shared" si="3"/>
        <v>301.1224545454545</v>
      </c>
      <c r="Q25">
        <f t="shared" si="4"/>
        <v>361.10417717846474</v>
      </c>
      <c r="R25">
        <f t="shared" si="5"/>
        <v>36.713800924846844</v>
      </c>
      <c r="S25">
        <f t="shared" si="6"/>
        <v>30.615402836282588</v>
      </c>
      <c r="T25">
        <f t="shared" si="7"/>
        <v>3.0435987530066502E-2</v>
      </c>
      <c r="U25">
        <f t="shared" si="8"/>
        <v>2.9584751832048726</v>
      </c>
      <c r="V25">
        <f t="shared" si="9"/>
        <v>3.0263100399719293E-2</v>
      </c>
      <c r="W25">
        <f t="shared" si="10"/>
        <v>1.8929888959426208E-2</v>
      </c>
      <c r="X25">
        <f t="shared" si="11"/>
        <v>3.9903511277246398E-5</v>
      </c>
      <c r="Y25">
        <f t="shared" si="12"/>
        <v>27.008727273922254</v>
      </c>
      <c r="Z25">
        <f t="shared" si="13"/>
        <v>26.618172727272729</v>
      </c>
      <c r="AA25">
        <f t="shared" si="14"/>
        <v>3.4996759890671401</v>
      </c>
      <c r="AB25">
        <f t="shared" si="15"/>
        <v>58.889335883146877</v>
      </c>
      <c r="AC25">
        <f t="shared" si="16"/>
        <v>2.1223170851368596</v>
      </c>
      <c r="AD25">
        <f t="shared" si="17"/>
        <v>3.6039073175288268</v>
      </c>
      <c r="AE25">
        <f t="shared" si="18"/>
        <v>1.3773589039302805</v>
      </c>
      <c r="AF25">
        <f t="shared" si="19"/>
        <v>-18.59425462292382</v>
      </c>
      <c r="AG25">
        <f t="shared" si="20"/>
        <v>79.621059187207592</v>
      </c>
      <c r="AH25">
        <f t="shared" si="21"/>
        <v>5.8004396229588746</v>
      </c>
      <c r="AI25">
        <f t="shared" si="22"/>
        <v>66.827284090753921</v>
      </c>
      <c r="AJ25">
        <f t="shared" si="23"/>
        <v>-1.2750574466383904</v>
      </c>
      <c r="AK25">
        <f t="shared" si="24"/>
        <v>0.42163842682366942</v>
      </c>
      <c r="AL25">
        <f t="shared" si="25"/>
        <v>-0.96976297639977549</v>
      </c>
      <c r="AM25">
        <v>306.25427923400042</v>
      </c>
      <c r="AN25">
        <v>307.51563030303038</v>
      </c>
      <c r="AO25">
        <v>-5.9577579086420689E-2</v>
      </c>
      <c r="AP25">
        <v>67.161332957314059</v>
      </c>
      <c r="AQ25">
        <f t="shared" si="26"/>
        <v>0.42614261433799827</v>
      </c>
      <c r="AR25">
        <v>20.461281461342011</v>
      </c>
      <c r="AS25">
        <v>20.878513333333331</v>
      </c>
      <c r="AT25">
        <v>2.4191866527314722E-6</v>
      </c>
      <c r="AU25">
        <v>78.55</v>
      </c>
      <c r="AV25">
        <v>0</v>
      </c>
      <c r="AW25">
        <v>0</v>
      </c>
      <c r="AX25">
        <f t="shared" si="27"/>
        <v>1</v>
      </c>
      <c r="AY25">
        <f t="shared" si="28"/>
        <v>0</v>
      </c>
      <c r="AZ25">
        <f t="shared" si="29"/>
        <v>53731.097123994223</v>
      </c>
      <c r="BA25" t="s">
        <v>347</v>
      </c>
      <c r="BB25">
        <v>8162.33</v>
      </c>
      <c r="BC25">
        <v>627.26800000000003</v>
      </c>
      <c r="BD25">
        <v>2850.54</v>
      </c>
      <c r="BE25">
        <f t="shared" si="30"/>
        <v>0.77994765904004149</v>
      </c>
      <c r="BF25">
        <v>-1.275057446638334</v>
      </c>
      <c r="BG25" t="s">
        <v>339</v>
      </c>
      <c r="BH25" t="s">
        <v>339</v>
      </c>
      <c r="BI25">
        <v>0</v>
      </c>
      <c r="BJ25">
        <v>0</v>
      </c>
      <c r="BK25" t="e">
        <f t="shared" si="31"/>
        <v>#DIV/0!</v>
      </c>
      <c r="BL25">
        <v>0.5</v>
      </c>
      <c r="BM25">
        <f t="shared" si="32"/>
        <v>2.1001848040655996E-4</v>
      </c>
      <c r="BN25">
        <f t="shared" si="33"/>
        <v>-1.2750574466383904</v>
      </c>
      <c r="BO25" t="e">
        <f t="shared" si="34"/>
        <v>#DIV/0!</v>
      </c>
      <c r="BP25">
        <f t="shared" si="35"/>
        <v>-2.6854460398807984E-10</v>
      </c>
      <c r="BQ25" t="e">
        <f t="shared" si="36"/>
        <v>#DIV/0!</v>
      </c>
      <c r="BR25" t="e">
        <f t="shared" si="37"/>
        <v>#DIV/0!</v>
      </c>
      <c r="BS25" t="s">
        <v>339</v>
      </c>
      <c r="BT25">
        <v>0</v>
      </c>
      <c r="BU25" t="e">
        <f t="shared" si="38"/>
        <v>#DIV/0!</v>
      </c>
      <c r="BV25" t="e">
        <f t="shared" si="39"/>
        <v>#DIV/0!</v>
      </c>
      <c r="BW25" t="e">
        <f t="shared" si="40"/>
        <v>#DIV/0!</v>
      </c>
      <c r="BX25" t="e">
        <f t="shared" si="41"/>
        <v>#DIV/0!</v>
      </c>
      <c r="BY25">
        <f t="shared" si="42"/>
        <v>0</v>
      </c>
      <c r="BZ25">
        <f t="shared" si="43"/>
        <v>1.2821373183308205</v>
      </c>
      <c r="CA25" t="e">
        <f t="shared" si="44"/>
        <v>#DIV/0!</v>
      </c>
      <c r="CB25" t="e">
        <f t="shared" si="45"/>
        <v>#DIV/0!</v>
      </c>
      <c r="CC25">
        <f t="shared" si="46"/>
        <v>5.0002199999999997E-3</v>
      </c>
      <c r="CD25">
        <f t="shared" si="47"/>
        <v>2.1001848040655996E-4</v>
      </c>
      <c r="CE25">
        <f t="shared" si="48"/>
        <v>4.2001847999999994E-2</v>
      </c>
      <c r="CF25">
        <f t="shared" si="49"/>
        <v>7.9803511199999996E-3</v>
      </c>
      <c r="CG25">
        <v>6</v>
      </c>
      <c r="CH25">
        <v>0.5</v>
      </c>
      <c r="CI25" t="s">
        <v>309</v>
      </c>
      <c r="CJ25">
        <v>2</v>
      </c>
      <c r="CK25" t="b">
        <v>0</v>
      </c>
      <c r="CL25">
        <v>1693335232</v>
      </c>
      <c r="CM25">
        <v>301.1224545454545</v>
      </c>
      <c r="CN25">
        <v>299.97436363636359</v>
      </c>
      <c r="CO25">
        <v>20.874372727272728</v>
      </c>
      <c r="CP25">
        <v>20.461536363636359</v>
      </c>
      <c r="CQ25">
        <v>301.69345454545447</v>
      </c>
      <c r="CR25">
        <v>20.731372727272731</v>
      </c>
      <c r="CS25">
        <v>600.00090909090898</v>
      </c>
      <c r="CT25">
        <v>101.5709090909091</v>
      </c>
      <c r="CU25">
        <v>0.1000303363636364</v>
      </c>
      <c r="CV25">
        <v>27.11737272727272</v>
      </c>
      <c r="CW25">
        <v>26.618172727272729</v>
      </c>
      <c r="CX25">
        <v>999.9</v>
      </c>
      <c r="CY25">
        <v>0</v>
      </c>
      <c r="CZ25">
        <v>0</v>
      </c>
      <c r="DA25">
        <v>10008.6</v>
      </c>
      <c r="DB25">
        <v>0</v>
      </c>
      <c r="DC25">
        <v>496.22427272727282</v>
      </c>
      <c r="DD25">
        <v>5.0002199999999997E-3</v>
      </c>
      <c r="DE25">
        <v>0</v>
      </c>
      <c r="DF25">
        <v>0</v>
      </c>
      <c r="DG25">
        <v>0</v>
      </c>
      <c r="DH25">
        <v>624.4909090909091</v>
      </c>
      <c r="DI25">
        <v>5.0002199999999997E-3</v>
      </c>
      <c r="DJ25">
        <v>118.7090909090909</v>
      </c>
      <c r="DK25">
        <v>-1.009090909090909</v>
      </c>
      <c r="DL25">
        <v>35.511272727272733</v>
      </c>
      <c r="DM25">
        <v>40.936999999999998</v>
      </c>
      <c r="DN25">
        <v>38.25</v>
      </c>
      <c r="DO25">
        <v>37.494090909090907</v>
      </c>
      <c r="DP25">
        <v>37.625</v>
      </c>
      <c r="DQ25">
        <v>0</v>
      </c>
      <c r="DR25">
        <v>0</v>
      </c>
      <c r="DS25">
        <v>0</v>
      </c>
      <c r="DT25">
        <v>101.19999980926509</v>
      </c>
      <c r="DU25">
        <v>0</v>
      </c>
      <c r="DV25">
        <v>627.26800000000003</v>
      </c>
      <c r="DW25">
        <v>-15.8076923352248</v>
      </c>
      <c r="DX25">
        <v>-7.6307692748793254</v>
      </c>
      <c r="DY25">
        <v>120.264</v>
      </c>
      <c r="DZ25">
        <v>15</v>
      </c>
      <c r="EA25">
        <v>1693335257</v>
      </c>
      <c r="EB25" t="s">
        <v>348</v>
      </c>
      <c r="EC25">
        <v>1693335251.5</v>
      </c>
      <c r="ED25">
        <v>1693335257</v>
      </c>
      <c r="EE25">
        <v>51</v>
      </c>
      <c r="EF25">
        <v>-9.9000000000000005E-2</v>
      </c>
      <c r="EG25">
        <v>-1E-3</v>
      </c>
      <c r="EH25">
        <v>-0.57099999999999995</v>
      </c>
      <c r="EI25">
        <v>0.14299999999999999</v>
      </c>
      <c r="EJ25">
        <v>300</v>
      </c>
      <c r="EK25">
        <v>20</v>
      </c>
      <c r="EL25">
        <v>0.84</v>
      </c>
      <c r="EM25">
        <v>0.22</v>
      </c>
      <c r="EN25">
        <v>100</v>
      </c>
      <c r="EO25">
        <v>100</v>
      </c>
      <c r="EP25">
        <v>-0.57099999999999995</v>
      </c>
      <c r="EQ25">
        <v>0.14299999999999999</v>
      </c>
      <c r="ER25">
        <v>-0.68529148636692727</v>
      </c>
      <c r="ES25">
        <v>-1.5763494849013591E-5</v>
      </c>
      <c r="ET25">
        <v>2.5737299311383258E-6</v>
      </c>
      <c r="EU25">
        <v>-5.4755643384777521E-10</v>
      </c>
      <c r="EV25">
        <v>0.14392500000000299</v>
      </c>
      <c r="EW25">
        <v>0</v>
      </c>
      <c r="EX25">
        <v>0</v>
      </c>
      <c r="EY25">
        <v>0</v>
      </c>
      <c r="EZ25">
        <v>21</v>
      </c>
      <c r="FA25">
        <v>1995</v>
      </c>
      <c r="FB25">
        <v>1</v>
      </c>
      <c r="FC25">
        <v>16</v>
      </c>
      <c r="FD25">
        <v>1.3</v>
      </c>
      <c r="FE25">
        <v>1.4</v>
      </c>
      <c r="FF25">
        <v>0.845947</v>
      </c>
      <c r="FG25">
        <v>2.6355</v>
      </c>
      <c r="FH25">
        <v>1.39771</v>
      </c>
      <c r="FI25">
        <v>2.2705099999999998</v>
      </c>
      <c r="FJ25">
        <v>1.3952599999999999</v>
      </c>
      <c r="FK25">
        <v>2.65259</v>
      </c>
      <c r="FL25">
        <v>35.452300000000001</v>
      </c>
      <c r="FM25">
        <v>15.173999999999999</v>
      </c>
      <c r="FN25">
        <v>18</v>
      </c>
      <c r="FO25">
        <v>606.06600000000003</v>
      </c>
      <c r="FP25">
        <v>376.71899999999999</v>
      </c>
      <c r="FQ25">
        <v>26.999700000000001</v>
      </c>
      <c r="FR25">
        <v>27.309000000000001</v>
      </c>
      <c r="FS25">
        <v>29.999700000000001</v>
      </c>
      <c r="FT25">
        <v>27.161100000000001</v>
      </c>
      <c r="FU25">
        <v>27.51</v>
      </c>
      <c r="FV25">
        <v>16.949400000000001</v>
      </c>
      <c r="FW25">
        <v>0</v>
      </c>
      <c r="FX25">
        <v>100</v>
      </c>
      <c r="FY25">
        <v>27</v>
      </c>
      <c r="FZ25">
        <v>300</v>
      </c>
      <c r="GA25">
        <v>24.584099999999999</v>
      </c>
      <c r="GB25">
        <v>98.719399999999993</v>
      </c>
      <c r="GC25">
        <v>93.278800000000004</v>
      </c>
    </row>
    <row r="26" spans="1:185" x14ac:dyDescent="0.25">
      <c r="A26">
        <v>10</v>
      </c>
      <c r="B26">
        <v>1693335333</v>
      </c>
      <c r="C26">
        <v>1159.5</v>
      </c>
      <c r="D26" t="s">
        <v>349</v>
      </c>
      <c r="E26" t="s">
        <v>350</v>
      </c>
      <c r="F26">
        <v>5</v>
      </c>
      <c r="H26" t="s">
        <v>305</v>
      </c>
      <c r="I26" t="s">
        <v>609</v>
      </c>
      <c r="K26" t="s">
        <v>606</v>
      </c>
      <c r="L26">
        <v>1693335330</v>
      </c>
      <c r="M26">
        <f t="shared" si="0"/>
        <v>4.0563792145438928E-4</v>
      </c>
      <c r="N26">
        <f t="shared" si="1"/>
        <v>0.40563792145438926</v>
      </c>
      <c r="O26">
        <f t="shared" si="2"/>
        <v>-1.1709864377954096</v>
      </c>
      <c r="P26">
        <f t="shared" si="3"/>
        <v>201.07190909090909</v>
      </c>
      <c r="Q26">
        <f t="shared" si="4"/>
        <v>261.25968911870069</v>
      </c>
      <c r="R26">
        <f t="shared" si="5"/>
        <v>26.56152735181017</v>
      </c>
      <c r="S26">
        <f t="shared" si="6"/>
        <v>20.442407441479968</v>
      </c>
      <c r="T26">
        <f t="shared" si="7"/>
        <v>2.8768626758866316E-2</v>
      </c>
      <c r="U26">
        <f t="shared" si="8"/>
        <v>2.9573034658919313</v>
      </c>
      <c r="V26">
        <f t="shared" si="9"/>
        <v>2.8614050400798369E-2</v>
      </c>
      <c r="W26">
        <f t="shared" si="10"/>
        <v>1.7897600194554282E-2</v>
      </c>
      <c r="X26">
        <f t="shared" si="11"/>
        <v>3.9903511277246398E-5</v>
      </c>
      <c r="Y26">
        <f t="shared" si="12"/>
        <v>27.125756014123361</v>
      </c>
      <c r="Z26">
        <f t="shared" si="13"/>
        <v>26.75850909090909</v>
      </c>
      <c r="AA26">
        <f t="shared" si="14"/>
        <v>3.5287083516701125</v>
      </c>
      <c r="AB26">
        <f t="shared" si="15"/>
        <v>58.644721930308883</v>
      </c>
      <c r="AC26">
        <f t="shared" si="16"/>
        <v>2.1275486533105368</v>
      </c>
      <c r="AD26">
        <f t="shared" si="17"/>
        <v>3.6278604165586006</v>
      </c>
      <c r="AE26">
        <f t="shared" si="18"/>
        <v>1.4011596983595758</v>
      </c>
      <c r="AF26">
        <f t="shared" si="19"/>
        <v>-17.888632336138567</v>
      </c>
      <c r="AG26">
        <f t="shared" si="20"/>
        <v>75.221029353003345</v>
      </c>
      <c r="AH26">
        <f t="shared" si="21"/>
        <v>5.4890140090595567</v>
      </c>
      <c r="AI26">
        <f t="shared" si="22"/>
        <v>62.821450929435613</v>
      </c>
      <c r="AJ26">
        <f t="shared" si="23"/>
        <v>-1.1709864377954096</v>
      </c>
      <c r="AK26">
        <f t="shared" si="24"/>
        <v>0.40563792145438926</v>
      </c>
      <c r="AL26">
        <f t="shared" si="25"/>
        <v>-1.3482586817417328</v>
      </c>
      <c r="AM26">
        <v>204.1755295799741</v>
      </c>
      <c r="AN26">
        <v>205.54449696969709</v>
      </c>
      <c r="AO26">
        <v>1.642213860711926E-3</v>
      </c>
      <c r="AP26">
        <v>67.148532856016601</v>
      </c>
      <c r="AQ26">
        <f t="shared" si="26"/>
        <v>0.4080399432593842</v>
      </c>
      <c r="AR26">
        <v>20.529326893549779</v>
      </c>
      <c r="AS26">
        <v>20.928506060606061</v>
      </c>
      <c r="AT26">
        <v>5.6152124418786743E-5</v>
      </c>
      <c r="AU26">
        <v>78.55</v>
      </c>
      <c r="AV26">
        <v>0</v>
      </c>
      <c r="AW26">
        <v>0</v>
      </c>
      <c r="AX26">
        <f t="shared" si="27"/>
        <v>1</v>
      </c>
      <c r="AY26">
        <f t="shared" si="28"/>
        <v>0</v>
      </c>
      <c r="AZ26">
        <f t="shared" si="29"/>
        <v>53676.58026034393</v>
      </c>
      <c r="BA26" t="s">
        <v>351</v>
      </c>
      <c r="BB26">
        <v>8161.5</v>
      </c>
      <c r="BC26">
        <v>628.24800000000005</v>
      </c>
      <c r="BD26">
        <v>2879.54</v>
      </c>
      <c r="BE26">
        <f t="shared" si="30"/>
        <v>0.78182348569563187</v>
      </c>
      <c r="BF26">
        <v>-1.170986437795438</v>
      </c>
      <c r="BG26" t="s">
        <v>339</v>
      </c>
      <c r="BH26" t="s">
        <v>339</v>
      </c>
      <c r="BI26">
        <v>0</v>
      </c>
      <c r="BJ26">
        <v>0</v>
      </c>
      <c r="BK26" t="e">
        <f t="shared" si="31"/>
        <v>#DIV/0!</v>
      </c>
      <c r="BL26">
        <v>0.5</v>
      </c>
      <c r="BM26">
        <f t="shared" si="32"/>
        <v>2.1001848040655996E-4</v>
      </c>
      <c r="BN26">
        <f t="shared" si="33"/>
        <v>-1.1709864377954096</v>
      </c>
      <c r="BO26" t="e">
        <f t="shared" si="34"/>
        <v>#DIV/0!</v>
      </c>
      <c r="BP26">
        <f t="shared" si="35"/>
        <v>1.3532956421446544E-10</v>
      </c>
      <c r="BQ26" t="e">
        <f t="shared" si="36"/>
        <v>#DIV/0!</v>
      </c>
      <c r="BR26" t="e">
        <f t="shared" si="37"/>
        <v>#DIV/0!</v>
      </c>
      <c r="BS26" t="s">
        <v>339</v>
      </c>
      <c r="BT26">
        <v>0</v>
      </c>
      <c r="BU26" t="e">
        <f t="shared" si="38"/>
        <v>#DIV/0!</v>
      </c>
      <c r="BV26" t="e">
        <f t="shared" si="39"/>
        <v>#DIV/0!</v>
      </c>
      <c r="BW26" t="e">
        <f t="shared" si="40"/>
        <v>#DIV/0!</v>
      </c>
      <c r="BX26" t="e">
        <f t="shared" si="41"/>
        <v>#DIV/0!</v>
      </c>
      <c r="BY26">
        <f t="shared" si="42"/>
        <v>0</v>
      </c>
      <c r="BZ26">
        <f t="shared" si="43"/>
        <v>1.2790610902539521</v>
      </c>
      <c r="CA26" t="e">
        <f t="shared" si="44"/>
        <v>#DIV/0!</v>
      </c>
      <c r="CB26" t="e">
        <f t="shared" si="45"/>
        <v>#DIV/0!</v>
      </c>
      <c r="CC26">
        <f t="shared" si="46"/>
        <v>5.0002199999999997E-3</v>
      </c>
      <c r="CD26">
        <f t="shared" si="47"/>
        <v>2.1001848040655996E-4</v>
      </c>
      <c r="CE26">
        <f t="shared" si="48"/>
        <v>4.2001847999999994E-2</v>
      </c>
      <c r="CF26">
        <f t="shared" si="49"/>
        <v>7.9803511199999996E-3</v>
      </c>
      <c r="CG26">
        <v>6</v>
      </c>
      <c r="CH26">
        <v>0.5</v>
      </c>
      <c r="CI26" t="s">
        <v>309</v>
      </c>
      <c r="CJ26">
        <v>2</v>
      </c>
      <c r="CK26" t="b">
        <v>0</v>
      </c>
      <c r="CL26">
        <v>1693335330</v>
      </c>
      <c r="CM26">
        <v>201.07190909090909</v>
      </c>
      <c r="CN26">
        <v>199.98254545454549</v>
      </c>
      <c r="CO26">
        <v>20.926609090909089</v>
      </c>
      <c r="CP26">
        <v>20.529481818181821</v>
      </c>
      <c r="CQ26">
        <v>201.9129090909091</v>
      </c>
      <c r="CR26">
        <v>20.778609090909089</v>
      </c>
      <c r="CS26">
        <v>600.03327272727267</v>
      </c>
      <c r="CT26">
        <v>101.56709090909089</v>
      </c>
      <c r="CU26">
        <v>0.1000566</v>
      </c>
      <c r="CV26">
        <v>27.230309090909088</v>
      </c>
      <c r="CW26">
        <v>26.75850909090909</v>
      </c>
      <c r="CX26">
        <v>999.9</v>
      </c>
      <c r="CY26">
        <v>0</v>
      </c>
      <c r="CZ26">
        <v>0</v>
      </c>
      <c r="DA26">
        <v>10002.326363636361</v>
      </c>
      <c r="DB26">
        <v>0</v>
      </c>
      <c r="DC26">
        <v>589.34900000000005</v>
      </c>
      <c r="DD26">
        <v>5.0002199999999997E-3</v>
      </c>
      <c r="DE26">
        <v>0</v>
      </c>
      <c r="DF26">
        <v>0</v>
      </c>
      <c r="DG26">
        <v>0</v>
      </c>
      <c r="DH26">
        <v>628.04545454545462</v>
      </c>
      <c r="DI26">
        <v>5.0002199999999997E-3</v>
      </c>
      <c r="DJ26">
        <v>122.0090909090909</v>
      </c>
      <c r="DK26">
        <v>-1.036363636363637</v>
      </c>
      <c r="DL26">
        <v>35.772545454545451</v>
      </c>
      <c r="DM26">
        <v>41.186999999999998</v>
      </c>
      <c r="DN26">
        <v>38.561999999999998</v>
      </c>
      <c r="DO26">
        <v>37.999727272727277</v>
      </c>
      <c r="DP26">
        <v>37.936999999999998</v>
      </c>
      <c r="DQ26">
        <v>0</v>
      </c>
      <c r="DR26">
        <v>0</v>
      </c>
      <c r="DS26">
        <v>0</v>
      </c>
      <c r="DT26">
        <v>97.399999856948853</v>
      </c>
      <c r="DU26">
        <v>0</v>
      </c>
      <c r="DV26">
        <v>628.24800000000005</v>
      </c>
      <c r="DW26">
        <v>-8.6769232825658662</v>
      </c>
      <c r="DX26">
        <v>-6.5384612252722896</v>
      </c>
      <c r="DY26">
        <v>126.22</v>
      </c>
      <c r="DZ26">
        <v>15</v>
      </c>
      <c r="EA26">
        <v>1693335356.5</v>
      </c>
      <c r="EB26" t="s">
        <v>352</v>
      </c>
      <c r="EC26">
        <v>1693335356.5</v>
      </c>
      <c r="ED26">
        <v>1693335352</v>
      </c>
      <c r="EE26">
        <v>52</v>
      </c>
      <c r="EF26">
        <v>-0.153</v>
      </c>
      <c r="EG26">
        <v>6.0000000000000001E-3</v>
      </c>
      <c r="EH26">
        <v>-0.84099999999999997</v>
      </c>
      <c r="EI26">
        <v>0.14799999999999999</v>
      </c>
      <c r="EJ26">
        <v>200</v>
      </c>
      <c r="EK26">
        <v>21</v>
      </c>
      <c r="EL26">
        <v>0.85</v>
      </c>
      <c r="EM26">
        <v>0.3</v>
      </c>
      <c r="EN26">
        <v>100</v>
      </c>
      <c r="EO26">
        <v>100</v>
      </c>
      <c r="EP26">
        <v>-0.84099999999999997</v>
      </c>
      <c r="EQ26">
        <v>0.14799999999999999</v>
      </c>
      <c r="ER26">
        <v>-0.78421745711553603</v>
      </c>
      <c r="ES26">
        <v>-1.5763494849013591E-5</v>
      </c>
      <c r="ET26">
        <v>2.5737299311383258E-6</v>
      </c>
      <c r="EU26">
        <v>-5.4755643384777521E-10</v>
      </c>
      <c r="EV26">
        <v>0.14277500000000029</v>
      </c>
      <c r="EW26">
        <v>0</v>
      </c>
      <c r="EX26">
        <v>0</v>
      </c>
      <c r="EY26">
        <v>0</v>
      </c>
      <c r="EZ26">
        <v>21</v>
      </c>
      <c r="FA26">
        <v>1995</v>
      </c>
      <c r="FB26">
        <v>1</v>
      </c>
      <c r="FC26">
        <v>16</v>
      </c>
      <c r="FD26">
        <v>1.4</v>
      </c>
      <c r="FE26">
        <v>1.3</v>
      </c>
      <c r="FF26">
        <v>0.62133799999999995</v>
      </c>
      <c r="FG26">
        <v>2.6245099999999999</v>
      </c>
      <c r="FH26">
        <v>1.39771</v>
      </c>
      <c r="FI26">
        <v>2.2705099999999998</v>
      </c>
      <c r="FJ26">
        <v>1.3952599999999999</v>
      </c>
      <c r="FK26">
        <v>2.65869</v>
      </c>
      <c r="FL26">
        <v>35.405900000000003</v>
      </c>
      <c r="FM26">
        <v>15.1652</v>
      </c>
      <c r="FN26">
        <v>18</v>
      </c>
      <c r="FO26">
        <v>605.88900000000001</v>
      </c>
      <c r="FP26">
        <v>376.90600000000001</v>
      </c>
      <c r="FQ26">
        <v>27.000499999999999</v>
      </c>
      <c r="FR26">
        <v>27.229399999999998</v>
      </c>
      <c r="FS26">
        <v>29.999700000000001</v>
      </c>
      <c r="FT26">
        <v>27.078499999999998</v>
      </c>
      <c r="FU26">
        <v>27.4282</v>
      </c>
      <c r="FV26">
        <v>12.4443</v>
      </c>
      <c r="FW26">
        <v>0</v>
      </c>
      <c r="FX26">
        <v>100</v>
      </c>
      <c r="FY26">
        <v>27</v>
      </c>
      <c r="FZ26">
        <v>200</v>
      </c>
      <c r="GA26">
        <v>24.584099999999999</v>
      </c>
      <c r="GB26">
        <v>98.732200000000006</v>
      </c>
      <c r="GC26">
        <v>93.289400000000001</v>
      </c>
    </row>
    <row r="27" spans="1:185" x14ac:dyDescent="0.25">
      <c r="A27">
        <v>11</v>
      </c>
      <c r="B27">
        <v>1693335432.5</v>
      </c>
      <c r="C27">
        <v>1259</v>
      </c>
      <c r="D27" t="s">
        <v>353</v>
      </c>
      <c r="E27" t="s">
        <v>354</v>
      </c>
      <c r="F27">
        <v>5</v>
      </c>
      <c r="H27" t="s">
        <v>305</v>
      </c>
      <c r="I27" t="s">
        <v>609</v>
      </c>
      <c r="K27" t="s">
        <v>606</v>
      </c>
      <c r="L27">
        <v>1693335429.5</v>
      </c>
      <c r="M27">
        <f t="shared" si="0"/>
        <v>4.1006891770633571E-4</v>
      </c>
      <c r="N27">
        <f t="shared" si="1"/>
        <v>0.41006891770633569</v>
      </c>
      <c r="O27">
        <f t="shared" si="2"/>
        <v>-1.2477942847541372</v>
      </c>
      <c r="P27">
        <f t="shared" si="3"/>
        <v>101.1905454545454</v>
      </c>
      <c r="Q27">
        <f t="shared" si="4"/>
        <v>168.57515117847018</v>
      </c>
      <c r="R27">
        <f t="shared" si="5"/>
        <v>17.139150438383037</v>
      </c>
      <c r="S27">
        <f t="shared" si="6"/>
        <v>10.288111678164057</v>
      </c>
      <c r="T27">
        <f t="shared" si="7"/>
        <v>2.8444207142917941E-2</v>
      </c>
      <c r="U27">
        <f t="shared" si="8"/>
        <v>2.9565050794676351</v>
      </c>
      <c r="V27">
        <f t="shared" si="9"/>
        <v>2.8293046939624519E-2</v>
      </c>
      <c r="W27">
        <f t="shared" si="10"/>
        <v>1.7696668375763017E-2</v>
      </c>
      <c r="X27">
        <f t="shared" si="11"/>
        <v>3.9903511277246398E-5</v>
      </c>
      <c r="Y27">
        <f t="shared" si="12"/>
        <v>27.294017715930998</v>
      </c>
      <c r="Z27">
        <f t="shared" si="13"/>
        <v>26.94743636363636</v>
      </c>
      <c r="AA27">
        <f t="shared" si="14"/>
        <v>3.5681250152562516</v>
      </c>
      <c r="AB27">
        <f t="shared" si="15"/>
        <v>58.29292044387455</v>
      </c>
      <c r="AC27">
        <f t="shared" si="16"/>
        <v>2.135883804555994</v>
      </c>
      <c r="AD27">
        <f t="shared" si="17"/>
        <v>3.6640535219237478</v>
      </c>
      <c r="AE27">
        <f t="shared" si="18"/>
        <v>1.4322412107002576</v>
      </c>
      <c r="AF27">
        <f t="shared" si="19"/>
        <v>-18.084039270849406</v>
      </c>
      <c r="AG27">
        <f t="shared" si="20"/>
        <v>72.0911463541416</v>
      </c>
      <c r="AH27">
        <f t="shared" si="21"/>
        <v>5.2714750911940014</v>
      </c>
      <c r="AI27">
        <f t="shared" si="22"/>
        <v>59.278622077997468</v>
      </c>
      <c r="AJ27">
        <f t="shared" si="23"/>
        <v>-1.2477942847541372</v>
      </c>
      <c r="AK27">
        <f t="shared" si="24"/>
        <v>0.41006891770633569</v>
      </c>
      <c r="AL27">
        <f t="shared" si="25"/>
        <v>-1.3473734897296605</v>
      </c>
      <c r="AM27">
        <v>102.1066518252197</v>
      </c>
      <c r="AN27">
        <v>103.4917333333332</v>
      </c>
      <c r="AO27">
        <v>-2.06957639302934E-3</v>
      </c>
      <c r="AP27">
        <v>67.193070565987114</v>
      </c>
      <c r="AQ27">
        <f t="shared" si="26"/>
        <v>0.41173143924532074</v>
      </c>
      <c r="AR27">
        <v>20.607532420216451</v>
      </c>
      <c r="AS27">
        <v>21.010202424242419</v>
      </c>
      <c r="AT27">
        <v>7.3839036875693494E-5</v>
      </c>
      <c r="AU27">
        <v>78.55</v>
      </c>
      <c r="AV27">
        <v>0</v>
      </c>
      <c r="AW27">
        <v>0</v>
      </c>
      <c r="AX27">
        <f t="shared" si="27"/>
        <v>1</v>
      </c>
      <c r="AY27">
        <f t="shared" si="28"/>
        <v>0</v>
      </c>
      <c r="AZ27">
        <f t="shared" si="29"/>
        <v>53623.086470547867</v>
      </c>
      <c r="BA27" t="s">
        <v>355</v>
      </c>
      <c r="BB27">
        <v>8159.16</v>
      </c>
      <c r="BC27">
        <v>628.17600000000004</v>
      </c>
      <c r="BD27">
        <v>2912.49</v>
      </c>
      <c r="BE27">
        <f t="shared" si="30"/>
        <v>0.78431651267472158</v>
      </c>
      <c r="BF27">
        <v>-1.2477942847541801</v>
      </c>
      <c r="BG27" t="s">
        <v>339</v>
      </c>
      <c r="BH27" t="s">
        <v>339</v>
      </c>
      <c r="BI27">
        <v>0</v>
      </c>
      <c r="BJ27">
        <v>0</v>
      </c>
      <c r="BK27" t="e">
        <f t="shared" si="31"/>
        <v>#DIV/0!</v>
      </c>
      <c r="BL27">
        <v>0.5</v>
      </c>
      <c r="BM27">
        <f t="shared" si="32"/>
        <v>2.1001848040655996E-4</v>
      </c>
      <c r="BN27">
        <f t="shared" si="33"/>
        <v>-1.2477942847541372</v>
      </c>
      <c r="BO27" t="e">
        <f t="shared" si="34"/>
        <v>#DIV/0!</v>
      </c>
      <c r="BP27">
        <f t="shared" si="35"/>
        <v>2.0405160854212366E-10</v>
      </c>
      <c r="BQ27" t="e">
        <f t="shared" si="36"/>
        <v>#DIV/0!</v>
      </c>
      <c r="BR27" t="e">
        <f t="shared" si="37"/>
        <v>#DIV/0!</v>
      </c>
      <c r="BS27" t="s">
        <v>339</v>
      </c>
      <c r="BT27">
        <v>0</v>
      </c>
      <c r="BU27" t="e">
        <f t="shared" si="38"/>
        <v>#DIV/0!</v>
      </c>
      <c r="BV27" t="e">
        <f t="shared" si="39"/>
        <v>#DIV/0!</v>
      </c>
      <c r="BW27" t="e">
        <f t="shared" si="40"/>
        <v>#DIV/0!</v>
      </c>
      <c r="BX27" t="e">
        <f t="shared" si="41"/>
        <v>#DIV/0!</v>
      </c>
      <c r="BY27">
        <f t="shared" si="42"/>
        <v>0</v>
      </c>
      <c r="BZ27">
        <f t="shared" si="43"/>
        <v>1.2749954690992569</v>
      </c>
      <c r="CA27" t="e">
        <f t="shared" si="44"/>
        <v>#DIV/0!</v>
      </c>
      <c r="CB27" t="e">
        <f t="shared" si="45"/>
        <v>#DIV/0!</v>
      </c>
      <c r="CC27">
        <f t="shared" si="46"/>
        <v>5.0002199999999997E-3</v>
      </c>
      <c r="CD27">
        <f t="shared" si="47"/>
        <v>2.1001848040655996E-4</v>
      </c>
      <c r="CE27">
        <f t="shared" si="48"/>
        <v>4.2001847999999994E-2</v>
      </c>
      <c r="CF27">
        <f t="shared" si="49"/>
        <v>7.9803511199999996E-3</v>
      </c>
      <c r="CG27">
        <v>6</v>
      </c>
      <c r="CH27">
        <v>0.5</v>
      </c>
      <c r="CI27" t="s">
        <v>309</v>
      </c>
      <c r="CJ27">
        <v>2</v>
      </c>
      <c r="CK27" t="b">
        <v>0</v>
      </c>
      <c r="CL27">
        <v>1693335429.5</v>
      </c>
      <c r="CM27">
        <v>101.1905454545454</v>
      </c>
      <c r="CN27">
        <v>99.98429999999999</v>
      </c>
      <c r="CO27">
        <v>21.007863636363631</v>
      </c>
      <c r="CP27">
        <v>20.60642727272727</v>
      </c>
      <c r="CQ27">
        <v>102.2285454545454</v>
      </c>
      <c r="CR27">
        <v>20.857863636363639</v>
      </c>
      <c r="CS27">
        <v>600.02672727272738</v>
      </c>
      <c r="CT27">
        <v>101.5707272727273</v>
      </c>
      <c r="CU27">
        <v>9.9953836363636361E-2</v>
      </c>
      <c r="CV27">
        <v>27.399727272727269</v>
      </c>
      <c r="CW27">
        <v>26.94743636363636</v>
      </c>
      <c r="CX27">
        <v>999.9</v>
      </c>
      <c r="CY27">
        <v>0</v>
      </c>
      <c r="CZ27">
        <v>0</v>
      </c>
      <c r="DA27">
        <v>9997.4390909090907</v>
      </c>
      <c r="DB27">
        <v>0</v>
      </c>
      <c r="DC27">
        <v>537.7193636363636</v>
      </c>
      <c r="DD27">
        <v>5.0002199999999997E-3</v>
      </c>
      <c r="DE27">
        <v>0</v>
      </c>
      <c r="DF27">
        <v>0</v>
      </c>
      <c r="DG27">
        <v>0</v>
      </c>
      <c r="DH27">
        <v>626.67272727272734</v>
      </c>
      <c r="DI27">
        <v>5.0002199999999997E-3</v>
      </c>
      <c r="DJ27">
        <v>120.4454545454545</v>
      </c>
      <c r="DK27">
        <v>-0.63636363636363635</v>
      </c>
      <c r="DL27">
        <v>36.136272727272733</v>
      </c>
      <c r="DM27">
        <v>41.561999999999998</v>
      </c>
      <c r="DN27">
        <v>38.795090909090909</v>
      </c>
      <c r="DO27">
        <v>39.840727272727271</v>
      </c>
      <c r="DP27">
        <v>38.431363636363628</v>
      </c>
      <c r="DQ27">
        <v>0</v>
      </c>
      <c r="DR27">
        <v>0</v>
      </c>
      <c r="DS27">
        <v>0</v>
      </c>
      <c r="DT27">
        <v>98.799999952316284</v>
      </c>
      <c r="DU27">
        <v>0</v>
      </c>
      <c r="DV27">
        <v>628.17600000000004</v>
      </c>
      <c r="DW27">
        <v>-23.853846155681492</v>
      </c>
      <c r="DX27">
        <v>-7.3923072631540094</v>
      </c>
      <c r="DY27">
        <v>123.384</v>
      </c>
      <c r="DZ27">
        <v>15</v>
      </c>
      <c r="EA27">
        <v>1693335457</v>
      </c>
      <c r="EB27" t="s">
        <v>356</v>
      </c>
      <c r="EC27">
        <v>1693335457</v>
      </c>
      <c r="ED27">
        <v>1693335453</v>
      </c>
      <c r="EE27">
        <v>53</v>
      </c>
      <c r="EF27">
        <v>-0.125</v>
      </c>
      <c r="EG27">
        <v>2E-3</v>
      </c>
      <c r="EH27">
        <v>-1.038</v>
      </c>
      <c r="EI27">
        <v>0.15</v>
      </c>
      <c r="EJ27">
        <v>100</v>
      </c>
      <c r="EK27">
        <v>21</v>
      </c>
      <c r="EL27">
        <v>0.62</v>
      </c>
      <c r="EM27">
        <v>0.47</v>
      </c>
      <c r="EN27">
        <v>100</v>
      </c>
      <c r="EO27">
        <v>100</v>
      </c>
      <c r="EP27">
        <v>-1.038</v>
      </c>
      <c r="EQ27">
        <v>0.15</v>
      </c>
      <c r="ER27">
        <v>-0.93760089239751365</v>
      </c>
      <c r="ES27">
        <v>-1.5763494849013591E-5</v>
      </c>
      <c r="ET27">
        <v>2.5737299311383258E-6</v>
      </c>
      <c r="EU27">
        <v>-5.4755643384777521E-10</v>
      </c>
      <c r="EV27">
        <v>0.14836999999999989</v>
      </c>
      <c r="EW27">
        <v>0</v>
      </c>
      <c r="EX27">
        <v>0</v>
      </c>
      <c r="EY27">
        <v>0</v>
      </c>
      <c r="EZ27">
        <v>21</v>
      </c>
      <c r="FA27">
        <v>1995</v>
      </c>
      <c r="FB27">
        <v>1</v>
      </c>
      <c r="FC27">
        <v>16</v>
      </c>
      <c r="FD27">
        <v>1.3</v>
      </c>
      <c r="FE27">
        <v>1.3</v>
      </c>
      <c r="FF27">
        <v>0.386963</v>
      </c>
      <c r="FG27">
        <v>2.63916</v>
      </c>
      <c r="FH27">
        <v>1.39771</v>
      </c>
      <c r="FI27">
        <v>2.2705099999999998</v>
      </c>
      <c r="FJ27">
        <v>1.3952599999999999</v>
      </c>
      <c r="FK27">
        <v>2.6684600000000001</v>
      </c>
      <c r="FL27">
        <v>35.3827</v>
      </c>
      <c r="FM27">
        <v>15.156499999999999</v>
      </c>
      <c r="FN27">
        <v>18</v>
      </c>
      <c r="FO27">
        <v>605.78800000000001</v>
      </c>
      <c r="FP27">
        <v>376.483</v>
      </c>
      <c r="FQ27">
        <v>27.000800000000002</v>
      </c>
      <c r="FR27">
        <v>27.184100000000001</v>
      </c>
      <c r="FS27">
        <v>30</v>
      </c>
      <c r="FT27">
        <v>27.022500000000001</v>
      </c>
      <c r="FU27">
        <v>27.372800000000002</v>
      </c>
      <c r="FV27">
        <v>7.7671700000000001</v>
      </c>
      <c r="FW27">
        <v>0</v>
      </c>
      <c r="FX27">
        <v>100</v>
      </c>
      <c r="FY27">
        <v>27</v>
      </c>
      <c r="FZ27">
        <v>100</v>
      </c>
      <c r="GA27">
        <v>24.584099999999999</v>
      </c>
      <c r="GB27">
        <v>98.7363</v>
      </c>
      <c r="GC27">
        <v>93.289199999999994</v>
      </c>
    </row>
    <row r="28" spans="1:185" x14ac:dyDescent="0.25">
      <c r="A28">
        <v>12</v>
      </c>
      <c r="B28">
        <v>1693335533</v>
      </c>
      <c r="C28">
        <v>1359.5</v>
      </c>
      <c r="D28" t="s">
        <v>357</v>
      </c>
      <c r="E28" t="s">
        <v>358</v>
      </c>
      <c r="F28">
        <v>5</v>
      </c>
      <c r="H28" t="s">
        <v>305</v>
      </c>
      <c r="I28" t="s">
        <v>609</v>
      </c>
      <c r="K28" t="s">
        <v>606</v>
      </c>
      <c r="L28">
        <v>1693335530</v>
      </c>
      <c r="M28">
        <f t="shared" si="0"/>
        <v>3.4827148477642071E-4</v>
      </c>
      <c r="N28">
        <f t="shared" si="1"/>
        <v>0.34827148477642073</v>
      </c>
      <c r="O28">
        <f t="shared" si="2"/>
        <v>-1.3698925453798922</v>
      </c>
      <c r="P28">
        <f t="shared" si="3"/>
        <v>51.338481818181819</v>
      </c>
      <c r="Q28">
        <f t="shared" si="4"/>
        <v>136.84115066520889</v>
      </c>
      <c r="R28">
        <f t="shared" si="5"/>
        <v>13.912340215484756</v>
      </c>
      <c r="S28">
        <f t="shared" si="6"/>
        <v>5.2194710562501507</v>
      </c>
      <c r="T28">
        <f t="shared" si="7"/>
        <v>2.512250593374973E-2</v>
      </c>
      <c r="U28">
        <f t="shared" si="8"/>
        <v>2.9570754506767787</v>
      </c>
      <c r="V28">
        <f t="shared" si="9"/>
        <v>2.5004532725152951E-2</v>
      </c>
      <c r="W28">
        <f t="shared" si="10"/>
        <v>1.5638386069179975E-2</v>
      </c>
      <c r="X28">
        <f t="shared" si="11"/>
        <v>3.9903511277246398E-5</v>
      </c>
      <c r="Y28">
        <f t="shared" si="12"/>
        <v>27.110388484750196</v>
      </c>
      <c r="Z28">
        <f t="shared" si="13"/>
        <v>26.635290909090909</v>
      </c>
      <c r="AA28">
        <f t="shared" si="14"/>
        <v>3.5032061415628428</v>
      </c>
      <c r="AB28">
        <f t="shared" si="15"/>
        <v>58.715326398106036</v>
      </c>
      <c r="AC28">
        <f t="shared" si="16"/>
        <v>2.1263480655274587</v>
      </c>
      <c r="AD28">
        <f t="shared" si="17"/>
        <v>3.6214531979439828</v>
      </c>
      <c r="AE28">
        <f t="shared" si="18"/>
        <v>1.3768580760353841</v>
      </c>
      <c r="AF28">
        <f t="shared" si="19"/>
        <v>-15.358772478640153</v>
      </c>
      <c r="AG28">
        <f t="shared" si="20"/>
        <v>90.053056154889305</v>
      </c>
      <c r="AH28">
        <f t="shared" si="21"/>
        <v>6.5668039771888935</v>
      </c>
      <c r="AI28">
        <f t="shared" si="22"/>
        <v>81.261127556949319</v>
      </c>
      <c r="AJ28">
        <f t="shared" si="23"/>
        <v>-1.3698925453798922</v>
      </c>
      <c r="AK28">
        <f t="shared" si="24"/>
        <v>0.34827148477642073</v>
      </c>
      <c r="AL28">
        <f t="shared" si="25"/>
        <v>-1.3140000135953496</v>
      </c>
      <c r="AM28">
        <v>51.036384433453527</v>
      </c>
      <c r="AN28">
        <v>52.419109696969677</v>
      </c>
      <c r="AO28">
        <v>-9.0450598451136364E-3</v>
      </c>
      <c r="AP28">
        <v>67.225404014490039</v>
      </c>
      <c r="AQ28">
        <f t="shared" si="26"/>
        <v>0.35603799647079137</v>
      </c>
      <c r="AR28">
        <v>20.574095102554121</v>
      </c>
      <c r="AS28">
        <v>20.92095696969697</v>
      </c>
      <c r="AT28">
        <v>3.1985355596726831E-4</v>
      </c>
      <c r="AU28">
        <v>78.55</v>
      </c>
      <c r="AV28">
        <v>0</v>
      </c>
      <c r="AW28">
        <v>0</v>
      </c>
      <c r="AX28">
        <f t="shared" si="27"/>
        <v>1</v>
      </c>
      <c r="AY28">
        <f t="shared" si="28"/>
        <v>0</v>
      </c>
      <c r="AZ28">
        <f t="shared" si="29"/>
        <v>53675.324915114914</v>
      </c>
      <c r="BA28" t="s">
        <v>359</v>
      </c>
      <c r="BB28">
        <v>8159.16</v>
      </c>
      <c r="BC28">
        <v>629.85599999999999</v>
      </c>
      <c r="BD28">
        <v>2940.69</v>
      </c>
      <c r="BE28">
        <f t="shared" si="30"/>
        <v>0.78581353355845063</v>
      </c>
      <c r="BF28">
        <v>-1.369892545379892</v>
      </c>
      <c r="BG28" t="s">
        <v>339</v>
      </c>
      <c r="BH28" t="s">
        <v>339</v>
      </c>
      <c r="BI28">
        <v>0</v>
      </c>
      <c r="BJ28">
        <v>0</v>
      </c>
      <c r="BK28" t="e">
        <f t="shared" si="31"/>
        <v>#DIV/0!</v>
      </c>
      <c r="BL28">
        <v>0.5</v>
      </c>
      <c r="BM28">
        <f t="shared" si="32"/>
        <v>2.1001848040655996E-4</v>
      </c>
      <c r="BN28">
        <f t="shared" si="33"/>
        <v>-1.3698925453798922</v>
      </c>
      <c r="BO28" t="e">
        <f t="shared" si="34"/>
        <v>#DIV/0!</v>
      </c>
      <c r="BP28">
        <f t="shared" si="35"/>
        <v>-1.0572622204255112E-12</v>
      </c>
      <c r="BQ28" t="e">
        <f t="shared" si="36"/>
        <v>#DIV/0!</v>
      </c>
      <c r="BR28" t="e">
        <f t="shared" si="37"/>
        <v>#DIV/0!</v>
      </c>
      <c r="BS28" t="s">
        <v>339</v>
      </c>
      <c r="BT28">
        <v>0</v>
      </c>
      <c r="BU28" t="e">
        <f t="shared" si="38"/>
        <v>#DIV/0!</v>
      </c>
      <c r="BV28" t="e">
        <f t="shared" si="39"/>
        <v>#DIV/0!</v>
      </c>
      <c r="BW28" t="e">
        <f t="shared" si="40"/>
        <v>#DIV/0!</v>
      </c>
      <c r="BX28" t="e">
        <f t="shared" si="41"/>
        <v>#DIV/0!</v>
      </c>
      <c r="BY28">
        <f t="shared" si="42"/>
        <v>0</v>
      </c>
      <c r="BZ28">
        <f t="shared" si="43"/>
        <v>1.2725665279288778</v>
      </c>
      <c r="CA28" t="e">
        <f t="shared" si="44"/>
        <v>#DIV/0!</v>
      </c>
      <c r="CB28" t="e">
        <f t="shared" si="45"/>
        <v>#DIV/0!</v>
      </c>
      <c r="CC28">
        <f t="shared" si="46"/>
        <v>5.0002199999999997E-3</v>
      </c>
      <c r="CD28">
        <f t="shared" si="47"/>
        <v>2.1001848040655996E-4</v>
      </c>
      <c r="CE28">
        <f t="shared" si="48"/>
        <v>4.2001847999999994E-2</v>
      </c>
      <c r="CF28">
        <f t="shared" si="49"/>
        <v>7.9803511199999996E-3</v>
      </c>
      <c r="CG28">
        <v>6</v>
      </c>
      <c r="CH28">
        <v>0.5</v>
      </c>
      <c r="CI28" t="s">
        <v>309</v>
      </c>
      <c r="CJ28">
        <v>2</v>
      </c>
      <c r="CK28" t="b">
        <v>0</v>
      </c>
      <c r="CL28">
        <v>1693335530</v>
      </c>
      <c r="CM28">
        <v>51.338481818181819</v>
      </c>
      <c r="CN28">
        <v>49.986563636363641</v>
      </c>
      <c r="CO28">
        <v>20.914663636363638</v>
      </c>
      <c r="CP28">
        <v>20.573699999999999</v>
      </c>
      <c r="CQ28">
        <v>52.393481818181819</v>
      </c>
      <c r="CR28">
        <v>20.763663636363638</v>
      </c>
      <c r="CS28">
        <v>600.04200000000003</v>
      </c>
      <c r="CT28">
        <v>101.5677272727273</v>
      </c>
      <c r="CU28">
        <v>0.1000835272727273</v>
      </c>
      <c r="CV28">
        <v>27.200163636363641</v>
      </c>
      <c r="CW28">
        <v>26.635290909090909</v>
      </c>
      <c r="CX28">
        <v>999.9</v>
      </c>
      <c r="CY28">
        <v>0</v>
      </c>
      <c r="CZ28">
        <v>0</v>
      </c>
      <c r="DA28">
        <v>10000.969999999999</v>
      </c>
      <c r="DB28">
        <v>0</v>
      </c>
      <c r="DC28">
        <v>487.88754545454537</v>
      </c>
      <c r="DD28">
        <v>5.0002199999999997E-3</v>
      </c>
      <c r="DE28">
        <v>0</v>
      </c>
      <c r="DF28">
        <v>0</v>
      </c>
      <c r="DG28">
        <v>0</v>
      </c>
      <c r="DH28">
        <v>629.36363636363637</v>
      </c>
      <c r="DI28">
        <v>5.0002199999999997E-3</v>
      </c>
      <c r="DJ28">
        <v>120.3363636363636</v>
      </c>
      <c r="DK28">
        <v>-0.50909090909090904</v>
      </c>
      <c r="DL28">
        <v>36</v>
      </c>
      <c r="DM28">
        <v>41.75</v>
      </c>
      <c r="DN28">
        <v>38.397545454545451</v>
      </c>
      <c r="DO28">
        <v>38.636272727272733</v>
      </c>
      <c r="DP28">
        <v>38.24427272727273</v>
      </c>
      <c r="DQ28">
        <v>0</v>
      </c>
      <c r="DR28">
        <v>0</v>
      </c>
      <c r="DS28">
        <v>0</v>
      </c>
      <c r="DT28">
        <v>100</v>
      </c>
      <c r="DU28">
        <v>0</v>
      </c>
      <c r="DV28">
        <v>629.85599999999999</v>
      </c>
      <c r="DW28">
        <v>-13.14615407067471</v>
      </c>
      <c r="DX28">
        <v>2.0461538778019088</v>
      </c>
      <c r="DY28">
        <v>119.256</v>
      </c>
      <c r="DZ28">
        <v>15</v>
      </c>
      <c r="EA28">
        <v>1693335552</v>
      </c>
      <c r="EB28" t="s">
        <v>360</v>
      </c>
      <c r="EC28">
        <v>1693335549</v>
      </c>
      <c r="ED28">
        <v>1693335552</v>
      </c>
      <c r="EE28">
        <v>54</v>
      </c>
      <c r="EF28">
        <v>2E-3</v>
      </c>
      <c r="EG28">
        <v>1E-3</v>
      </c>
      <c r="EH28">
        <v>-1.0549999999999999</v>
      </c>
      <c r="EI28">
        <v>0.151</v>
      </c>
      <c r="EJ28">
        <v>50</v>
      </c>
      <c r="EK28">
        <v>21</v>
      </c>
      <c r="EL28">
        <v>0.82</v>
      </c>
      <c r="EM28">
        <v>0.27</v>
      </c>
      <c r="EN28">
        <v>100</v>
      </c>
      <c r="EO28">
        <v>100</v>
      </c>
      <c r="EP28">
        <v>-1.0549999999999999</v>
      </c>
      <c r="EQ28">
        <v>0.151</v>
      </c>
      <c r="ER28">
        <v>-1.062137809988716</v>
      </c>
      <c r="ES28">
        <v>-1.5763494849013591E-5</v>
      </c>
      <c r="ET28">
        <v>2.5737299311383258E-6</v>
      </c>
      <c r="EU28">
        <v>-5.4755643384777521E-10</v>
      </c>
      <c r="EV28">
        <v>0.1504000000000012</v>
      </c>
      <c r="EW28">
        <v>0</v>
      </c>
      <c r="EX28">
        <v>0</v>
      </c>
      <c r="EY28">
        <v>0</v>
      </c>
      <c r="EZ28">
        <v>21</v>
      </c>
      <c r="FA28">
        <v>1995</v>
      </c>
      <c r="FB28">
        <v>1</v>
      </c>
      <c r="FC28">
        <v>16</v>
      </c>
      <c r="FD28">
        <v>1.3</v>
      </c>
      <c r="FE28">
        <v>1.3</v>
      </c>
      <c r="FF28">
        <v>0.27099600000000001</v>
      </c>
      <c r="FG28">
        <v>2.67944</v>
      </c>
      <c r="FH28">
        <v>1.39771</v>
      </c>
      <c r="FI28">
        <v>2.2705099999999998</v>
      </c>
      <c r="FJ28">
        <v>1.3952599999999999</v>
      </c>
      <c r="FK28">
        <v>2.5659200000000002</v>
      </c>
      <c r="FL28">
        <v>35.429099999999998</v>
      </c>
      <c r="FM28">
        <v>15.138999999999999</v>
      </c>
      <c r="FN28">
        <v>18</v>
      </c>
      <c r="FO28">
        <v>605.68200000000002</v>
      </c>
      <c r="FP28">
        <v>375.98399999999998</v>
      </c>
      <c r="FQ28">
        <v>26.999500000000001</v>
      </c>
      <c r="FR28">
        <v>27.1678</v>
      </c>
      <c r="FS28">
        <v>30.0002</v>
      </c>
      <c r="FT28">
        <v>26.991700000000002</v>
      </c>
      <c r="FU28">
        <v>27.340900000000001</v>
      </c>
      <c r="FV28">
        <v>5.4487899999999998</v>
      </c>
      <c r="FW28">
        <v>0</v>
      </c>
      <c r="FX28">
        <v>100</v>
      </c>
      <c r="FY28">
        <v>27</v>
      </c>
      <c r="FZ28">
        <v>50</v>
      </c>
      <c r="GA28">
        <v>24.584099999999999</v>
      </c>
      <c r="GB28">
        <v>98.735600000000005</v>
      </c>
      <c r="GC28">
        <v>93.282399999999996</v>
      </c>
    </row>
    <row r="29" spans="1:185" x14ac:dyDescent="0.25">
      <c r="A29">
        <v>13</v>
      </c>
      <c r="B29">
        <v>1693335628.0999999</v>
      </c>
      <c r="C29">
        <v>1454.599999904633</v>
      </c>
      <c r="D29" t="s">
        <v>361</v>
      </c>
      <c r="E29" t="s">
        <v>362</v>
      </c>
      <c r="F29">
        <v>5</v>
      </c>
      <c r="H29" t="s">
        <v>305</v>
      </c>
      <c r="I29" t="s">
        <v>609</v>
      </c>
      <c r="K29" t="s">
        <v>606</v>
      </c>
      <c r="L29">
        <v>1693335625.3545461</v>
      </c>
      <c r="M29">
        <f t="shared" si="0"/>
        <v>4.0587455524099822E-4</v>
      </c>
      <c r="N29">
        <f t="shared" si="1"/>
        <v>0.40587455524099825</v>
      </c>
      <c r="O29">
        <f t="shared" si="2"/>
        <v>-1.4151678863116335</v>
      </c>
      <c r="P29">
        <f t="shared" si="3"/>
        <v>0.33609818181818191</v>
      </c>
      <c r="Q29">
        <f t="shared" si="4"/>
        <v>75.331405730306173</v>
      </c>
      <c r="R29">
        <f t="shared" si="5"/>
        <v>7.6592710287538539</v>
      </c>
      <c r="S29">
        <f t="shared" si="6"/>
        <v>3.4172561123218315E-2</v>
      </c>
      <c r="T29">
        <f t="shared" si="7"/>
        <v>3.0008633389997312E-2</v>
      </c>
      <c r="U29">
        <f t="shared" si="8"/>
        <v>2.9571978364116278</v>
      </c>
      <c r="V29">
        <f t="shared" si="9"/>
        <v>2.9840480586659609E-2</v>
      </c>
      <c r="W29">
        <f t="shared" si="10"/>
        <v>1.8665329536228972E-2</v>
      </c>
      <c r="X29">
        <f t="shared" si="11"/>
        <v>3.9903511277246398E-5</v>
      </c>
      <c r="Y29">
        <f t="shared" si="12"/>
        <v>26.926577360528061</v>
      </c>
      <c r="Z29">
        <f t="shared" si="13"/>
        <v>26.439854545454541</v>
      </c>
      <c r="AA29">
        <f t="shared" si="14"/>
        <v>3.4630870694543585</v>
      </c>
      <c r="AB29">
        <f t="shared" si="15"/>
        <v>59.070957607168431</v>
      </c>
      <c r="AC29">
        <f t="shared" si="16"/>
        <v>2.1181223885576959</v>
      </c>
      <c r="AD29">
        <f t="shared" si="17"/>
        <v>3.5857254975339283</v>
      </c>
      <c r="AE29">
        <f t="shared" si="18"/>
        <v>1.3449646808966627</v>
      </c>
      <c r="AF29">
        <f t="shared" si="19"/>
        <v>-17.899067886128023</v>
      </c>
      <c r="AG29">
        <f t="shared" si="20"/>
        <v>94.278738438351766</v>
      </c>
      <c r="AH29">
        <f t="shared" si="21"/>
        <v>6.8621419882321293</v>
      </c>
      <c r="AI29">
        <f t="shared" si="22"/>
        <v>83.241852443967147</v>
      </c>
      <c r="AJ29">
        <f t="shared" si="23"/>
        <v>-1.4151678863116335</v>
      </c>
      <c r="AK29">
        <f t="shared" si="24"/>
        <v>0.40587455524099825</v>
      </c>
      <c r="AL29">
        <f t="shared" si="25"/>
        <v>-1.551393546791066</v>
      </c>
      <c r="AM29">
        <v>-1.1042817208270901</v>
      </c>
      <c r="AN29">
        <v>0.35409795677528511</v>
      </c>
      <c r="AO29">
        <v>2.7485654777048112E-2</v>
      </c>
      <c r="AP29">
        <v>67.227537983642691</v>
      </c>
      <c r="AQ29">
        <f t="shared" si="26"/>
        <v>0.40976072856677781</v>
      </c>
      <c r="AR29">
        <v>20.434539027654271</v>
      </c>
      <c r="AS29">
        <v>20.835644965631872</v>
      </c>
      <c r="AT29">
        <v>2.0072505767114601E-5</v>
      </c>
      <c r="AU29">
        <v>78.55</v>
      </c>
      <c r="AV29">
        <v>0</v>
      </c>
      <c r="AW29">
        <v>0</v>
      </c>
      <c r="AX29">
        <f t="shared" si="27"/>
        <v>1</v>
      </c>
      <c r="AY29">
        <f t="shared" si="28"/>
        <v>0</v>
      </c>
      <c r="AZ29">
        <f t="shared" si="29"/>
        <v>53709.270533259303</v>
      </c>
      <c r="BA29" t="s">
        <v>363</v>
      </c>
      <c r="BB29">
        <v>8161.86</v>
      </c>
      <c r="BC29">
        <v>635.45000000000005</v>
      </c>
      <c r="BD29">
        <v>2952.53</v>
      </c>
      <c r="BE29">
        <f t="shared" si="30"/>
        <v>0.78477780073360814</v>
      </c>
      <c r="BF29">
        <v>-1.415167886311633</v>
      </c>
      <c r="BG29" t="s">
        <v>339</v>
      </c>
      <c r="BH29" t="s">
        <v>339</v>
      </c>
      <c r="BI29">
        <v>0</v>
      </c>
      <c r="BJ29">
        <v>0</v>
      </c>
      <c r="BK29" t="e">
        <f t="shared" si="31"/>
        <v>#DIV/0!</v>
      </c>
      <c r="BL29">
        <v>0.5</v>
      </c>
      <c r="BM29">
        <f t="shared" si="32"/>
        <v>2.1001848040655996E-4</v>
      </c>
      <c r="BN29">
        <f t="shared" si="33"/>
        <v>-1.4151678863116335</v>
      </c>
      <c r="BO29" t="e">
        <f t="shared" si="34"/>
        <v>#DIV/0!</v>
      </c>
      <c r="BP29">
        <f t="shared" si="35"/>
        <v>-2.1145244408510225E-12</v>
      </c>
      <c r="BQ29" t="e">
        <f t="shared" si="36"/>
        <v>#DIV/0!</v>
      </c>
      <c r="BR29" t="e">
        <f t="shared" si="37"/>
        <v>#DIV/0!</v>
      </c>
      <c r="BS29" t="s">
        <v>339</v>
      </c>
      <c r="BT29">
        <v>0</v>
      </c>
      <c r="BU29" t="e">
        <f t="shared" si="38"/>
        <v>#DIV/0!</v>
      </c>
      <c r="BV29" t="e">
        <f t="shared" si="39"/>
        <v>#DIV/0!</v>
      </c>
      <c r="BW29" t="e">
        <f t="shared" si="40"/>
        <v>#DIV/0!</v>
      </c>
      <c r="BX29" t="e">
        <f t="shared" si="41"/>
        <v>#DIV/0!</v>
      </c>
      <c r="BY29">
        <f t="shared" si="42"/>
        <v>0</v>
      </c>
      <c r="BZ29">
        <f t="shared" si="43"/>
        <v>1.2742460338011636</v>
      </c>
      <c r="CA29" t="e">
        <f t="shared" si="44"/>
        <v>#DIV/0!</v>
      </c>
      <c r="CB29" t="e">
        <f t="shared" si="45"/>
        <v>#DIV/0!</v>
      </c>
      <c r="CC29">
        <f t="shared" si="46"/>
        <v>5.0002199999999997E-3</v>
      </c>
      <c r="CD29">
        <f t="shared" si="47"/>
        <v>2.1001848040655996E-4</v>
      </c>
      <c r="CE29">
        <f t="shared" si="48"/>
        <v>4.2001847999999994E-2</v>
      </c>
      <c r="CF29">
        <f t="shared" si="49"/>
        <v>7.9803511199999996E-3</v>
      </c>
      <c r="CG29">
        <v>6</v>
      </c>
      <c r="CH29">
        <v>0.5</v>
      </c>
      <c r="CI29" t="s">
        <v>309</v>
      </c>
      <c r="CJ29">
        <v>2</v>
      </c>
      <c r="CK29" t="b">
        <v>0</v>
      </c>
      <c r="CL29">
        <v>1693335625.3545461</v>
      </c>
      <c r="CM29">
        <v>0.33609818181818191</v>
      </c>
      <c r="CN29">
        <v>-1.078897272727273</v>
      </c>
      <c r="CO29">
        <v>20.832418181818181</v>
      </c>
      <c r="CP29">
        <v>20.435009090909091</v>
      </c>
      <c r="CQ29">
        <v>1.349098181818182</v>
      </c>
      <c r="CR29">
        <v>20.684418181818181</v>
      </c>
      <c r="CS29">
        <v>600.01527272727276</v>
      </c>
      <c r="CT29">
        <v>101.5743636363636</v>
      </c>
      <c r="CU29">
        <v>9.9977290909090896E-2</v>
      </c>
      <c r="CV29">
        <v>27.031209090909091</v>
      </c>
      <c r="CW29">
        <v>26.439854545454541</v>
      </c>
      <c r="CX29">
        <v>999.9</v>
      </c>
      <c r="CY29">
        <v>0</v>
      </c>
      <c r="CZ29">
        <v>0</v>
      </c>
      <c r="DA29">
        <v>10001.01090909091</v>
      </c>
      <c r="DB29">
        <v>0</v>
      </c>
      <c r="DC29">
        <v>448.10727272727269</v>
      </c>
      <c r="DD29">
        <v>5.0002199999999997E-3</v>
      </c>
      <c r="DE29">
        <v>0</v>
      </c>
      <c r="DF29">
        <v>0</v>
      </c>
      <c r="DG29">
        <v>0</v>
      </c>
      <c r="DH29">
        <v>637.05454545454552</v>
      </c>
      <c r="DI29">
        <v>5.0002199999999997E-3</v>
      </c>
      <c r="DJ29">
        <v>108.91818181818179</v>
      </c>
      <c r="DK29">
        <v>-1.3909090909090911</v>
      </c>
      <c r="DL29">
        <v>35.875</v>
      </c>
      <c r="DM29">
        <v>41.471363636363641</v>
      </c>
      <c r="DN29">
        <v>38.686999999999998</v>
      </c>
      <c r="DO29">
        <v>37.448545454545453</v>
      </c>
      <c r="DP29">
        <v>37.75</v>
      </c>
      <c r="DQ29">
        <v>0</v>
      </c>
      <c r="DR29">
        <v>0</v>
      </c>
      <c r="DS29">
        <v>0</v>
      </c>
      <c r="DT29">
        <v>94.599999904632568</v>
      </c>
      <c r="DU29">
        <v>0</v>
      </c>
      <c r="DV29">
        <v>635.45000000000005</v>
      </c>
      <c r="DW29">
        <v>-4.4820515111436068</v>
      </c>
      <c r="DX29">
        <v>-8.379487346367533</v>
      </c>
      <c r="DY29">
        <v>110.3653846153846</v>
      </c>
      <c r="DZ29">
        <v>15</v>
      </c>
      <c r="EA29">
        <v>1693335651.5999999</v>
      </c>
      <c r="EB29" t="s">
        <v>364</v>
      </c>
      <c r="EC29">
        <v>1693335648.5999999</v>
      </c>
      <c r="ED29">
        <v>1693335651.5999999</v>
      </c>
      <c r="EE29">
        <v>55</v>
      </c>
      <c r="EF29">
        <v>4.7E-2</v>
      </c>
      <c r="EG29">
        <v>-3.0000000000000001E-3</v>
      </c>
      <c r="EH29">
        <v>-1.0129999999999999</v>
      </c>
      <c r="EI29">
        <v>0.14799999999999999</v>
      </c>
      <c r="EJ29">
        <v>-1</v>
      </c>
      <c r="EK29">
        <v>20</v>
      </c>
      <c r="EL29">
        <v>0.61</v>
      </c>
      <c r="EM29">
        <v>0.38</v>
      </c>
      <c r="EN29">
        <v>100</v>
      </c>
      <c r="EO29">
        <v>100</v>
      </c>
      <c r="EP29">
        <v>-1.0129999999999999</v>
      </c>
      <c r="EQ29">
        <v>0.14799999999999999</v>
      </c>
      <c r="ER29">
        <v>-1.0604898827636471</v>
      </c>
      <c r="ES29">
        <v>-1.5763494849013591E-5</v>
      </c>
      <c r="ET29">
        <v>2.5737299311383258E-6</v>
      </c>
      <c r="EU29">
        <v>-5.4755643384777521E-10</v>
      </c>
      <c r="EV29">
        <v>0.15120999999999901</v>
      </c>
      <c r="EW29">
        <v>0</v>
      </c>
      <c r="EX29">
        <v>0</v>
      </c>
      <c r="EY29">
        <v>0</v>
      </c>
      <c r="EZ29">
        <v>21</v>
      </c>
      <c r="FA29">
        <v>1995</v>
      </c>
      <c r="FB29">
        <v>1</v>
      </c>
      <c r="FC29">
        <v>16</v>
      </c>
      <c r="FD29">
        <v>1.3</v>
      </c>
      <c r="FE29">
        <v>1.3</v>
      </c>
      <c r="FF29">
        <v>3.1738299999999997E-2</v>
      </c>
      <c r="FG29">
        <v>4.99878</v>
      </c>
      <c r="FH29">
        <v>1.39771</v>
      </c>
      <c r="FI29">
        <v>2.2692899999999998</v>
      </c>
      <c r="FJ29">
        <v>1.3952599999999999</v>
      </c>
      <c r="FK29">
        <v>2.5927699999999998</v>
      </c>
      <c r="FL29">
        <v>35.336500000000001</v>
      </c>
      <c r="FM29">
        <v>15.121499999999999</v>
      </c>
      <c r="FN29">
        <v>18</v>
      </c>
      <c r="FO29">
        <v>605.24099999999999</v>
      </c>
      <c r="FP29">
        <v>375.779</v>
      </c>
      <c r="FQ29">
        <v>26.999500000000001</v>
      </c>
      <c r="FR29">
        <v>27.133800000000001</v>
      </c>
      <c r="FS29">
        <v>29.9999</v>
      </c>
      <c r="FT29">
        <v>26.9495</v>
      </c>
      <c r="FU29">
        <v>27.296700000000001</v>
      </c>
      <c r="FV29">
        <v>0</v>
      </c>
      <c r="FW29">
        <v>0</v>
      </c>
      <c r="FX29">
        <v>100</v>
      </c>
      <c r="FY29">
        <v>27</v>
      </c>
      <c r="FZ29">
        <v>0</v>
      </c>
      <c r="GA29">
        <v>24.584099999999999</v>
      </c>
      <c r="GB29">
        <v>98.740099999999998</v>
      </c>
      <c r="GC29">
        <v>93.282200000000003</v>
      </c>
    </row>
    <row r="30" spans="1:185" x14ac:dyDescent="0.25">
      <c r="A30">
        <v>14</v>
      </c>
      <c r="B30">
        <v>1693335727.5999999</v>
      </c>
      <c r="C30">
        <v>1554.099999904633</v>
      </c>
      <c r="D30" t="s">
        <v>365</v>
      </c>
      <c r="E30" t="s">
        <v>366</v>
      </c>
      <c r="F30">
        <v>5</v>
      </c>
      <c r="H30" t="s">
        <v>305</v>
      </c>
      <c r="I30" t="s">
        <v>609</v>
      </c>
      <c r="K30" t="s">
        <v>606</v>
      </c>
      <c r="L30">
        <v>1693335724.5999999</v>
      </c>
      <c r="M30">
        <f t="shared" si="0"/>
        <v>4.4786774889863989E-4</v>
      </c>
      <c r="N30">
        <f t="shared" si="1"/>
        <v>0.44786774889863989</v>
      </c>
      <c r="O30">
        <f t="shared" si="2"/>
        <v>-1.1460402964895877</v>
      </c>
      <c r="P30">
        <f t="shared" si="3"/>
        <v>401.16899999999998</v>
      </c>
      <c r="Q30">
        <f t="shared" si="4"/>
        <v>447.9028992643706</v>
      </c>
      <c r="R30">
        <f t="shared" si="5"/>
        <v>45.540085707452029</v>
      </c>
      <c r="S30">
        <f t="shared" si="6"/>
        <v>40.788462573423871</v>
      </c>
      <c r="T30">
        <f t="shared" si="7"/>
        <v>3.2899885857198732E-2</v>
      </c>
      <c r="U30">
        <f t="shared" si="8"/>
        <v>2.9564017486444665</v>
      </c>
      <c r="V30">
        <f t="shared" si="9"/>
        <v>3.269783363984409E-2</v>
      </c>
      <c r="W30">
        <f t="shared" si="10"/>
        <v>2.0454196021474354E-2</v>
      </c>
      <c r="X30">
        <f t="shared" si="11"/>
        <v>3.9903511277246398E-5</v>
      </c>
      <c r="Y30">
        <f t="shared" si="12"/>
        <v>26.944734170046846</v>
      </c>
      <c r="Z30">
        <f t="shared" si="13"/>
        <v>26.474163636363642</v>
      </c>
      <c r="AA30">
        <f t="shared" si="14"/>
        <v>3.470100849837058</v>
      </c>
      <c r="AB30">
        <f t="shared" si="15"/>
        <v>58.903259798792696</v>
      </c>
      <c r="AC30">
        <f t="shared" si="16"/>
        <v>2.1157096036254965</v>
      </c>
      <c r="AD30">
        <f t="shared" si="17"/>
        <v>3.5918378895370764</v>
      </c>
      <c r="AE30">
        <f t="shared" si="18"/>
        <v>1.3543912462115615</v>
      </c>
      <c r="AF30">
        <f t="shared" si="19"/>
        <v>-19.750967726430019</v>
      </c>
      <c r="AG30">
        <f t="shared" si="20"/>
        <v>93.408614964970454</v>
      </c>
      <c r="AH30">
        <f t="shared" si="21"/>
        <v>6.8027952447203877</v>
      </c>
      <c r="AI30">
        <f t="shared" si="22"/>
        <v>80.4604823867721</v>
      </c>
      <c r="AJ30">
        <f t="shared" si="23"/>
        <v>-1.1460402964895877</v>
      </c>
      <c r="AK30">
        <f t="shared" si="24"/>
        <v>0.44786774889863989</v>
      </c>
      <c r="AL30">
        <f t="shared" si="25"/>
        <v>-0.92112753975427797</v>
      </c>
      <c r="AM30">
        <v>408.53320803086052</v>
      </c>
      <c r="AN30">
        <v>409.47707878787878</v>
      </c>
      <c r="AO30">
        <v>-7.884842199825659E-4</v>
      </c>
      <c r="AP30">
        <v>67.228422891259726</v>
      </c>
      <c r="AQ30">
        <f t="shared" si="26"/>
        <v>0.44413766239736996</v>
      </c>
      <c r="AR30">
        <v>20.369698381731599</v>
      </c>
      <c r="AS30">
        <v>20.805463030303041</v>
      </c>
      <c r="AT30">
        <v>-1.6333097205809989E-4</v>
      </c>
      <c r="AU30">
        <v>78.55</v>
      </c>
      <c r="AV30">
        <v>0</v>
      </c>
      <c r="AW30">
        <v>0</v>
      </c>
      <c r="AX30">
        <f t="shared" si="27"/>
        <v>1</v>
      </c>
      <c r="AY30">
        <f t="shared" si="28"/>
        <v>0</v>
      </c>
      <c r="AZ30">
        <f t="shared" si="29"/>
        <v>53680.811230257568</v>
      </c>
      <c r="BA30" t="s">
        <v>367</v>
      </c>
      <c r="BB30">
        <v>8161.54</v>
      </c>
      <c r="BC30">
        <v>634.30399999999997</v>
      </c>
      <c r="BD30">
        <v>2968.18</v>
      </c>
      <c r="BE30">
        <f t="shared" si="30"/>
        <v>0.78629867460868275</v>
      </c>
      <c r="BF30">
        <v>-1.1460402964895879</v>
      </c>
      <c r="BG30" t="s">
        <v>339</v>
      </c>
      <c r="BH30" t="s">
        <v>339</v>
      </c>
      <c r="BI30">
        <v>0</v>
      </c>
      <c r="BJ30">
        <v>0</v>
      </c>
      <c r="BK30" t="e">
        <f t="shared" si="31"/>
        <v>#DIV/0!</v>
      </c>
      <c r="BL30">
        <v>0.5</v>
      </c>
      <c r="BM30">
        <f t="shared" si="32"/>
        <v>2.1001848040655996E-4</v>
      </c>
      <c r="BN30">
        <f t="shared" si="33"/>
        <v>-1.1460402964895877</v>
      </c>
      <c r="BO30" t="e">
        <f t="shared" si="34"/>
        <v>#DIV/0!</v>
      </c>
      <c r="BP30">
        <f t="shared" si="35"/>
        <v>1.0572622204255112E-12</v>
      </c>
      <c r="BQ30" t="e">
        <f t="shared" si="36"/>
        <v>#DIV/0!</v>
      </c>
      <c r="BR30" t="e">
        <f t="shared" si="37"/>
        <v>#DIV/0!</v>
      </c>
      <c r="BS30" t="s">
        <v>339</v>
      </c>
      <c r="BT30">
        <v>0</v>
      </c>
      <c r="BU30" t="e">
        <f t="shared" si="38"/>
        <v>#DIV/0!</v>
      </c>
      <c r="BV30" t="e">
        <f t="shared" si="39"/>
        <v>#DIV/0!</v>
      </c>
      <c r="BW30" t="e">
        <f t="shared" si="40"/>
        <v>#DIV/0!</v>
      </c>
      <c r="BX30" t="e">
        <f t="shared" si="41"/>
        <v>#DIV/0!</v>
      </c>
      <c r="BY30">
        <f t="shared" si="42"/>
        <v>0</v>
      </c>
      <c r="BZ30">
        <f t="shared" si="43"/>
        <v>1.2717813628487546</v>
      </c>
      <c r="CA30" t="e">
        <f t="shared" si="44"/>
        <v>#DIV/0!</v>
      </c>
      <c r="CB30" t="e">
        <f t="shared" si="45"/>
        <v>#DIV/0!</v>
      </c>
      <c r="CC30">
        <f t="shared" si="46"/>
        <v>5.0002199999999997E-3</v>
      </c>
      <c r="CD30">
        <f t="shared" si="47"/>
        <v>2.1001848040655996E-4</v>
      </c>
      <c r="CE30">
        <f t="shared" si="48"/>
        <v>4.2001847999999994E-2</v>
      </c>
      <c r="CF30">
        <f t="shared" si="49"/>
        <v>7.9803511199999996E-3</v>
      </c>
      <c r="CG30">
        <v>6</v>
      </c>
      <c r="CH30">
        <v>0.5</v>
      </c>
      <c r="CI30" t="s">
        <v>309</v>
      </c>
      <c r="CJ30">
        <v>2</v>
      </c>
      <c r="CK30" t="b">
        <v>0</v>
      </c>
      <c r="CL30">
        <v>1693335724.5999999</v>
      </c>
      <c r="CM30">
        <v>401.16899999999998</v>
      </c>
      <c r="CN30">
        <v>400.20263636363637</v>
      </c>
      <c r="CO30">
        <v>20.808754545454551</v>
      </c>
      <c r="CP30">
        <v>20.370209090909089</v>
      </c>
      <c r="CQ30">
        <v>401.63799999999998</v>
      </c>
      <c r="CR30">
        <v>20.65675454545455</v>
      </c>
      <c r="CS30">
        <v>600.00372727272725</v>
      </c>
      <c r="CT30">
        <v>101.574</v>
      </c>
      <c r="CU30">
        <v>0.10001412727272729</v>
      </c>
      <c r="CV30">
        <v>27.060218181818179</v>
      </c>
      <c r="CW30">
        <v>26.474163636363642</v>
      </c>
      <c r="CX30">
        <v>999.9</v>
      </c>
      <c r="CY30">
        <v>0</v>
      </c>
      <c r="CZ30">
        <v>0</v>
      </c>
      <c r="DA30">
        <v>9996.5309090909086</v>
      </c>
      <c r="DB30">
        <v>0</v>
      </c>
      <c r="DC30">
        <v>477.73972727272718</v>
      </c>
      <c r="DD30">
        <v>5.0002199999999997E-3</v>
      </c>
      <c r="DE30">
        <v>0</v>
      </c>
      <c r="DF30">
        <v>0</v>
      </c>
      <c r="DG30">
        <v>0</v>
      </c>
      <c r="DH30">
        <v>633.30000000000007</v>
      </c>
      <c r="DI30">
        <v>5.0002199999999997E-3</v>
      </c>
      <c r="DJ30">
        <v>112.9454545454545</v>
      </c>
      <c r="DK30">
        <v>-0.45454545454545459</v>
      </c>
      <c r="DL30">
        <v>35.903181818181821</v>
      </c>
      <c r="DM30">
        <v>41.311999999999998</v>
      </c>
      <c r="DN30">
        <v>38.686999999999998</v>
      </c>
      <c r="DO30">
        <v>37.329363636363638</v>
      </c>
      <c r="DP30">
        <v>37.75</v>
      </c>
      <c r="DQ30">
        <v>0</v>
      </c>
      <c r="DR30">
        <v>0</v>
      </c>
      <c r="DS30">
        <v>0</v>
      </c>
      <c r="DT30">
        <v>98.799999952316284</v>
      </c>
      <c r="DU30">
        <v>0</v>
      </c>
      <c r="DV30">
        <v>634.30399999999997</v>
      </c>
      <c r="DW30">
        <v>-19.17692330120876</v>
      </c>
      <c r="DX30">
        <v>-3.7153844629046788</v>
      </c>
      <c r="DY30">
        <v>113.376</v>
      </c>
      <c r="DZ30">
        <v>15</v>
      </c>
      <c r="EA30">
        <v>1693335750.5999999</v>
      </c>
      <c r="EB30" t="s">
        <v>368</v>
      </c>
      <c r="EC30">
        <v>1693335749.5999999</v>
      </c>
      <c r="ED30">
        <v>1693335750.5999999</v>
      </c>
      <c r="EE30">
        <v>56</v>
      </c>
      <c r="EF30">
        <v>0.17199999999999999</v>
      </c>
      <c r="EG30">
        <v>4.0000000000000001E-3</v>
      </c>
      <c r="EH30">
        <v>-0.46899999999999997</v>
      </c>
      <c r="EI30">
        <v>0.152</v>
      </c>
      <c r="EJ30">
        <v>401</v>
      </c>
      <c r="EK30">
        <v>20</v>
      </c>
      <c r="EL30">
        <v>0.52</v>
      </c>
      <c r="EM30">
        <v>0.24</v>
      </c>
      <c r="EN30">
        <v>100</v>
      </c>
      <c r="EO30">
        <v>100</v>
      </c>
      <c r="EP30">
        <v>-0.46899999999999997</v>
      </c>
      <c r="EQ30">
        <v>0.152</v>
      </c>
      <c r="ER30">
        <v>-1.0131578479779031</v>
      </c>
      <c r="ES30">
        <v>-1.5763494849013591E-5</v>
      </c>
      <c r="ET30">
        <v>2.5737299311383258E-6</v>
      </c>
      <c r="EU30">
        <v>-5.4755643384777521E-10</v>
      </c>
      <c r="EV30">
        <v>0.14811428571428559</v>
      </c>
      <c r="EW30">
        <v>0</v>
      </c>
      <c r="EX30">
        <v>0</v>
      </c>
      <c r="EY30">
        <v>0</v>
      </c>
      <c r="EZ30">
        <v>21</v>
      </c>
      <c r="FA30">
        <v>1995</v>
      </c>
      <c r="FB30">
        <v>1</v>
      </c>
      <c r="FC30">
        <v>16</v>
      </c>
      <c r="FD30">
        <v>1.3</v>
      </c>
      <c r="FE30">
        <v>1.3</v>
      </c>
      <c r="FF30">
        <v>1.06812</v>
      </c>
      <c r="FG30">
        <v>2.66113</v>
      </c>
      <c r="FH30">
        <v>1.39771</v>
      </c>
      <c r="FI30">
        <v>2.2705099999999998</v>
      </c>
      <c r="FJ30">
        <v>1.3952599999999999</v>
      </c>
      <c r="FK30">
        <v>2.5671400000000002</v>
      </c>
      <c r="FL30">
        <v>35.290199999999999</v>
      </c>
      <c r="FM30">
        <v>15.121499999999999</v>
      </c>
      <c r="FN30">
        <v>18</v>
      </c>
      <c r="FO30">
        <v>605.02</v>
      </c>
      <c r="FP30">
        <v>377.012</v>
      </c>
      <c r="FQ30">
        <v>26.999300000000002</v>
      </c>
      <c r="FR30">
        <v>27.102499999999999</v>
      </c>
      <c r="FS30">
        <v>29.9999</v>
      </c>
      <c r="FT30">
        <v>26.911100000000001</v>
      </c>
      <c r="FU30">
        <v>27.2591</v>
      </c>
      <c r="FV30">
        <v>21.3919</v>
      </c>
      <c r="FW30">
        <v>0</v>
      </c>
      <c r="FX30">
        <v>100</v>
      </c>
      <c r="FY30">
        <v>27</v>
      </c>
      <c r="FZ30">
        <v>400</v>
      </c>
      <c r="GA30">
        <v>24.584099999999999</v>
      </c>
      <c r="GB30">
        <v>98.746300000000005</v>
      </c>
      <c r="GC30">
        <v>93.287099999999995</v>
      </c>
    </row>
    <row r="31" spans="1:185" x14ac:dyDescent="0.25">
      <c r="A31">
        <v>15</v>
      </c>
      <c r="B31">
        <v>1693335826.5999999</v>
      </c>
      <c r="C31">
        <v>1653.099999904633</v>
      </c>
      <c r="D31" t="s">
        <v>369</v>
      </c>
      <c r="E31" t="s">
        <v>370</v>
      </c>
      <c r="F31">
        <v>5</v>
      </c>
      <c r="H31" t="s">
        <v>305</v>
      </c>
      <c r="I31" t="s">
        <v>609</v>
      </c>
      <c r="K31" t="s">
        <v>606</v>
      </c>
      <c r="L31">
        <v>1693335823.5999999</v>
      </c>
      <c r="M31">
        <f t="shared" si="0"/>
        <v>5.100201878059286E-4</v>
      </c>
      <c r="N31">
        <f t="shared" si="1"/>
        <v>0.51002018780592862</v>
      </c>
      <c r="O31">
        <f t="shared" si="2"/>
        <v>-1.1529387487831642</v>
      </c>
      <c r="P31">
        <f t="shared" si="3"/>
        <v>400.99599999999998</v>
      </c>
      <c r="Q31">
        <f t="shared" si="4"/>
        <v>442.43042054267465</v>
      </c>
      <c r="R31">
        <f t="shared" si="5"/>
        <v>44.98250287969114</v>
      </c>
      <c r="S31">
        <f t="shared" si="6"/>
        <v>40.769808962548019</v>
      </c>
      <c r="T31">
        <f t="shared" si="7"/>
        <v>3.6427640747832397E-2</v>
      </c>
      <c r="U31">
        <f t="shared" si="8"/>
        <v>2.9575575708518067</v>
      </c>
      <c r="V31">
        <f t="shared" si="9"/>
        <v>3.6180206469293333E-2</v>
      </c>
      <c r="W31">
        <f t="shared" si="10"/>
        <v>2.2634719776385072E-2</v>
      </c>
      <c r="X31">
        <f t="shared" si="11"/>
        <v>3.9903511277246398E-5</v>
      </c>
      <c r="Y31">
        <f t="shared" si="12"/>
        <v>27.100553035207813</v>
      </c>
      <c r="Z31">
        <f t="shared" si="13"/>
        <v>26.728236363636359</v>
      </c>
      <c r="AA31">
        <f t="shared" si="14"/>
        <v>3.5224278971924292</v>
      </c>
      <c r="AB31">
        <f t="shared" si="15"/>
        <v>58.679856272618217</v>
      </c>
      <c r="AC31">
        <f t="shared" si="16"/>
        <v>2.1290343405575274</v>
      </c>
      <c r="AD31">
        <f t="shared" si="17"/>
        <v>3.6282201010621744</v>
      </c>
      <c r="AE31">
        <f t="shared" si="18"/>
        <v>1.3933935566349018</v>
      </c>
      <c r="AF31">
        <f t="shared" si="19"/>
        <v>-22.491890282241453</v>
      </c>
      <c r="AG31">
        <f t="shared" si="20"/>
        <v>80.32402558275956</v>
      </c>
      <c r="AH31">
        <f t="shared" si="21"/>
        <v>5.860048200675287</v>
      </c>
      <c r="AI31">
        <f t="shared" si="22"/>
        <v>63.69222340470467</v>
      </c>
      <c r="AJ31">
        <f t="shared" si="23"/>
        <v>-1.1529387487831642</v>
      </c>
      <c r="AK31">
        <f t="shared" si="24"/>
        <v>0.51002018780592862</v>
      </c>
      <c r="AL31">
        <f t="shared" si="25"/>
        <v>-1.0633228657641378</v>
      </c>
      <c r="AM31">
        <v>408.37905837327992</v>
      </c>
      <c r="AN31">
        <v>409.49793333333321</v>
      </c>
      <c r="AO31">
        <v>-7.3355145920868409E-3</v>
      </c>
      <c r="AP31">
        <v>67.236653026369993</v>
      </c>
      <c r="AQ31">
        <f t="shared" si="26"/>
        <v>0.51148034012718258</v>
      </c>
      <c r="AR31">
        <v>20.44140581926408</v>
      </c>
      <c r="AS31">
        <v>20.94188424242423</v>
      </c>
      <c r="AT31">
        <v>4.8715728715571552E-5</v>
      </c>
      <c r="AU31">
        <v>78.55</v>
      </c>
      <c r="AV31">
        <v>0</v>
      </c>
      <c r="AW31">
        <v>0</v>
      </c>
      <c r="AX31">
        <f t="shared" si="27"/>
        <v>1</v>
      </c>
      <c r="AY31">
        <f t="shared" si="28"/>
        <v>0</v>
      </c>
      <c r="AZ31">
        <f t="shared" si="29"/>
        <v>53683.789245961001</v>
      </c>
      <c r="BA31" t="s">
        <v>371</v>
      </c>
      <c r="BB31">
        <v>8160.41</v>
      </c>
      <c r="BC31">
        <v>640.35384615384623</v>
      </c>
      <c r="BD31">
        <v>2967.36</v>
      </c>
      <c r="BE31">
        <f t="shared" si="30"/>
        <v>0.78420082290189053</v>
      </c>
      <c r="BF31">
        <v>-1.152938748783221</v>
      </c>
      <c r="BG31" t="s">
        <v>339</v>
      </c>
      <c r="BH31" t="s">
        <v>339</v>
      </c>
      <c r="BI31">
        <v>0</v>
      </c>
      <c r="BJ31">
        <v>0</v>
      </c>
      <c r="BK31" t="e">
        <f t="shared" si="31"/>
        <v>#DIV/0!</v>
      </c>
      <c r="BL31">
        <v>0.5</v>
      </c>
      <c r="BM31">
        <f t="shared" si="32"/>
        <v>2.1001848040655996E-4</v>
      </c>
      <c r="BN31">
        <f t="shared" si="33"/>
        <v>-1.1529387487831642</v>
      </c>
      <c r="BO31" t="e">
        <f t="shared" si="34"/>
        <v>#DIV/0!</v>
      </c>
      <c r="BP31">
        <f t="shared" si="35"/>
        <v>2.7065912842893087E-10</v>
      </c>
      <c r="BQ31" t="e">
        <f t="shared" si="36"/>
        <v>#DIV/0!</v>
      </c>
      <c r="BR31" t="e">
        <f t="shared" si="37"/>
        <v>#DIV/0!</v>
      </c>
      <c r="BS31" t="s">
        <v>339</v>
      </c>
      <c r="BT31">
        <v>0</v>
      </c>
      <c r="BU31" t="e">
        <f t="shared" si="38"/>
        <v>#DIV/0!</v>
      </c>
      <c r="BV31" t="e">
        <f t="shared" si="39"/>
        <v>#DIV/0!</v>
      </c>
      <c r="BW31" t="e">
        <f t="shared" si="40"/>
        <v>#DIV/0!</v>
      </c>
      <c r="BX31" t="e">
        <f t="shared" si="41"/>
        <v>#DIV/0!</v>
      </c>
      <c r="BY31">
        <f t="shared" si="42"/>
        <v>0</v>
      </c>
      <c r="BZ31">
        <f t="shared" si="43"/>
        <v>1.2751835636942548</v>
      </c>
      <c r="CA31" t="e">
        <f t="shared" si="44"/>
        <v>#DIV/0!</v>
      </c>
      <c r="CB31" t="e">
        <f t="shared" si="45"/>
        <v>#DIV/0!</v>
      </c>
      <c r="CC31">
        <f t="shared" si="46"/>
        <v>5.0002199999999997E-3</v>
      </c>
      <c r="CD31">
        <f t="shared" si="47"/>
        <v>2.1001848040655996E-4</v>
      </c>
      <c r="CE31">
        <f t="shared" si="48"/>
        <v>4.2001847999999994E-2</v>
      </c>
      <c r="CF31">
        <f t="shared" si="49"/>
        <v>7.9803511199999996E-3</v>
      </c>
      <c r="CG31">
        <v>6</v>
      </c>
      <c r="CH31">
        <v>0.5</v>
      </c>
      <c r="CI31" t="s">
        <v>309</v>
      </c>
      <c r="CJ31">
        <v>2</v>
      </c>
      <c r="CK31" t="b">
        <v>0</v>
      </c>
      <c r="CL31">
        <v>1693335823.5999999</v>
      </c>
      <c r="CM31">
        <v>400.99599999999998</v>
      </c>
      <c r="CN31">
        <v>400.04763636363629</v>
      </c>
      <c r="CO31">
        <v>20.94035454545455</v>
      </c>
      <c r="CP31">
        <v>20.44104545454546</v>
      </c>
      <c r="CQ31">
        <v>401.42399999999998</v>
      </c>
      <c r="CR31">
        <v>20.78635454545455</v>
      </c>
      <c r="CS31">
        <v>600.03736363636369</v>
      </c>
      <c r="CT31">
        <v>101.5712727272727</v>
      </c>
      <c r="CU31">
        <v>0.1000879909090909</v>
      </c>
      <c r="CV31">
        <v>27.231999999999999</v>
      </c>
      <c r="CW31">
        <v>26.728236363636359</v>
      </c>
      <c r="CX31">
        <v>999.9</v>
      </c>
      <c r="CY31">
        <v>0</v>
      </c>
      <c r="CZ31">
        <v>0</v>
      </c>
      <c r="DA31">
        <v>10003.35636363636</v>
      </c>
      <c r="DB31">
        <v>0</v>
      </c>
      <c r="DC31">
        <v>497.32681818181823</v>
      </c>
      <c r="DD31">
        <v>5.0002199999999997E-3</v>
      </c>
      <c r="DE31">
        <v>0</v>
      </c>
      <c r="DF31">
        <v>0</v>
      </c>
      <c r="DG31">
        <v>0</v>
      </c>
      <c r="DH31">
        <v>638.27272727272725</v>
      </c>
      <c r="DI31">
        <v>5.0002199999999997E-3</v>
      </c>
      <c r="DJ31">
        <v>112.0363636363636</v>
      </c>
      <c r="DK31">
        <v>-1.0909090909090911</v>
      </c>
      <c r="DL31">
        <v>36.107818181818182</v>
      </c>
      <c r="DM31">
        <v>41.375</v>
      </c>
      <c r="DN31">
        <v>38.811999999999998</v>
      </c>
      <c r="DO31">
        <v>38.085000000000001</v>
      </c>
      <c r="DP31">
        <v>38.125</v>
      </c>
      <c r="DQ31">
        <v>0</v>
      </c>
      <c r="DR31">
        <v>0</v>
      </c>
      <c r="DS31">
        <v>0</v>
      </c>
      <c r="DT31">
        <v>98.200000047683716</v>
      </c>
      <c r="DU31">
        <v>0</v>
      </c>
      <c r="DV31">
        <v>640.35384615384623</v>
      </c>
      <c r="DW31">
        <v>-21.080341634854111</v>
      </c>
      <c r="DX31">
        <v>-16.136752508542731</v>
      </c>
      <c r="DY31">
        <v>114.0846153846154</v>
      </c>
      <c r="DZ31">
        <v>15</v>
      </c>
      <c r="EA31">
        <v>1693335846.5999999</v>
      </c>
      <c r="EB31" t="s">
        <v>372</v>
      </c>
      <c r="EC31">
        <v>1693335845.5999999</v>
      </c>
      <c r="ED31">
        <v>1693335846.5999999</v>
      </c>
      <c r="EE31">
        <v>57</v>
      </c>
      <c r="EF31">
        <v>4.1000000000000002E-2</v>
      </c>
      <c r="EG31">
        <v>2E-3</v>
      </c>
      <c r="EH31">
        <v>-0.42799999999999999</v>
      </c>
      <c r="EI31">
        <v>0.154</v>
      </c>
      <c r="EJ31">
        <v>400</v>
      </c>
      <c r="EK31">
        <v>20</v>
      </c>
      <c r="EL31">
        <v>0.55000000000000004</v>
      </c>
      <c r="EM31">
        <v>0.21</v>
      </c>
      <c r="EN31">
        <v>100</v>
      </c>
      <c r="EO31">
        <v>100</v>
      </c>
      <c r="EP31">
        <v>-0.42799999999999999</v>
      </c>
      <c r="EQ31">
        <v>0.154</v>
      </c>
      <c r="ER31">
        <v>-0.8409543518505378</v>
      </c>
      <c r="ES31">
        <v>-1.5763494849013591E-5</v>
      </c>
      <c r="ET31">
        <v>2.5737299311383258E-6</v>
      </c>
      <c r="EU31">
        <v>-5.4755643384777521E-10</v>
      </c>
      <c r="EV31">
        <v>0.15204000000000309</v>
      </c>
      <c r="EW31">
        <v>0</v>
      </c>
      <c r="EX31">
        <v>0</v>
      </c>
      <c r="EY31">
        <v>0</v>
      </c>
      <c r="EZ31">
        <v>21</v>
      </c>
      <c r="FA31">
        <v>1995</v>
      </c>
      <c r="FB31">
        <v>1</v>
      </c>
      <c r="FC31">
        <v>16</v>
      </c>
      <c r="FD31">
        <v>1.3</v>
      </c>
      <c r="FE31">
        <v>1.3</v>
      </c>
      <c r="FF31">
        <v>1.0644499999999999</v>
      </c>
      <c r="FG31">
        <v>2.65625</v>
      </c>
      <c r="FH31">
        <v>1.39771</v>
      </c>
      <c r="FI31">
        <v>2.2705099999999998</v>
      </c>
      <c r="FJ31">
        <v>1.3952599999999999</v>
      </c>
      <c r="FK31">
        <v>2.50488</v>
      </c>
      <c r="FL31">
        <v>35.267099999999999</v>
      </c>
      <c r="FM31">
        <v>15.1127</v>
      </c>
      <c r="FN31">
        <v>18</v>
      </c>
      <c r="FO31">
        <v>605.53700000000003</v>
      </c>
      <c r="FP31">
        <v>377.25099999999998</v>
      </c>
      <c r="FQ31">
        <v>27</v>
      </c>
      <c r="FR31">
        <v>27.0596</v>
      </c>
      <c r="FS31">
        <v>30</v>
      </c>
      <c r="FT31">
        <v>26.867899999999999</v>
      </c>
      <c r="FU31">
        <v>27.216100000000001</v>
      </c>
      <c r="FV31">
        <v>21.335100000000001</v>
      </c>
      <c r="FW31">
        <v>0</v>
      </c>
      <c r="FX31">
        <v>100</v>
      </c>
      <c r="FY31">
        <v>27</v>
      </c>
      <c r="FZ31">
        <v>400</v>
      </c>
      <c r="GA31">
        <v>24.584099999999999</v>
      </c>
      <c r="GB31">
        <v>98.754800000000003</v>
      </c>
      <c r="GC31">
        <v>93.292299999999997</v>
      </c>
    </row>
    <row r="32" spans="1:185" x14ac:dyDescent="0.25">
      <c r="A32">
        <v>16</v>
      </c>
      <c r="B32">
        <v>1693335922.5999999</v>
      </c>
      <c r="C32">
        <v>1749.099999904633</v>
      </c>
      <c r="D32" t="s">
        <v>373</v>
      </c>
      <c r="E32" t="s">
        <v>374</v>
      </c>
      <c r="F32">
        <v>5</v>
      </c>
      <c r="H32" t="s">
        <v>305</v>
      </c>
      <c r="I32" t="s">
        <v>609</v>
      </c>
      <c r="K32" t="s">
        <v>606</v>
      </c>
      <c r="L32">
        <v>1693335919.5999999</v>
      </c>
      <c r="M32">
        <f t="shared" si="0"/>
        <v>4.9507798763079075E-4</v>
      </c>
      <c r="N32">
        <f t="shared" si="1"/>
        <v>0.49507798763079081</v>
      </c>
      <c r="O32">
        <f t="shared" si="2"/>
        <v>-1.0578874483950855</v>
      </c>
      <c r="P32">
        <f t="shared" si="3"/>
        <v>600.78618181818183</v>
      </c>
      <c r="Q32">
        <f t="shared" si="4"/>
        <v>635.1255309375349</v>
      </c>
      <c r="R32">
        <f t="shared" si="5"/>
        <v>64.576563404444045</v>
      </c>
      <c r="S32">
        <f t="shared" si="6"/>
        <v>61.085100618497016</v>
      </c>
      <c r="T32">
        <f t="shared" si="7"/>
        <v>3.5234711200508896E-2</v>
      </c>
      <c r="U32">
        <f t="shared" si="8"/>
        <v>2.9575269963849657</v>
      </c>
      <c r="V32">
        <f t="shared" si="9"/>
        <v>3.5003159520600728E-2</v>
      </c>
      <c r="W32">
        <f t="shared" si="10"/>
        <v>2.1897651698677259E-2</v>
      </c>
      <c r="X32">
        <f t="shared" si="11"/>
        <v>3.9903511277246398E-5</v>
      </c>
      <c r="Y32">
        <f t="shared" si="12"/>
        <v>27.132050707371963</v>
      </c>
      <c r="Z32">
        <f t="shared" si="13"/>
        <v>26.746009090909091</v>
      </c>
      <c r="AA32">
        <f t="shared" si="14"/>
        <v>3.5261138869564252</v>
      </c>
      <c r="AB32">
        <f t="shared" si="15"/>
        <v>58.557022317607746</v>
      </c>
      <c r="AC32">
        <f t="shared" si="16"/>
        <v>2.1280237727087155</v>
      </c>
      <c r="AD32">
        <f t="shared" si="17"/>
        <v>3.6341051653318641</v>
      </c>
      <c r="AE32">
        <f t="shared" si="18"/>
        <v>1.3980901142477098</v>
      </c>
      <c r="AF32">
        <f t="shared" si="19"/>
        <v>-21.832939254517871</v>
      </c>
      <c r="AG32">
        <f t="shared" si="20"/>
        <v>81.897364015858301</v>
      </c>
      <c r="AH32">
        <f t="shared" si="21"/>
        <v>5.9762502502235719</v>
      </c>
      <c r="AI32">
        <f t="shared" si="22"/>
        <v>66.040714915075284</v>
      </c>
      <c r="AJ32">
        <f t="shared" si="23"/>
        <v>-1.0578874483950855</v>
      </c>
      <c r="AK32">
        <f t="shared" si="24"/>
        <v>0.49507798763079081</v>
      </c>
      <c r="AL32">
        <f t="shared" si="25"/>
        <v>-1.106436613026327</v>
      </c>
      <c r="AM32">
        <v>612.54917580321114</v>
      </c>
      <c r="AN32">
        <v>613.67341212121198</v>
      </c>
      <c r="AO32">
        <v>1.1625818847679609E-3</v>
      </c>
      <c r="AP32">
        <v>67.231943634692797</v>
      </c>
      <c r="AQ32">
        <f t="shared" si="26"/>
        <v>0.48832272356933715</v>
      </c>
      <c r="AR32">
        <v>20.443544243852809</v>
      </c>
      <c r="AS32">
        <v>20.921947878787879</v>
      </c>
      <c r="AT32">
        <v>-5.5522590989225563E-5</v>
      </c>
      <c r="AU32">
        <v>78.55</v>
      </c>
      <c r="AV32">
        <v>0</v>
      </c>
      <c r="AW32">
        <v>0</v>
      </c>
      <c r="AX32">
        <f t="shared" si="27"/>
        <v>1</v>
      </c>
      <c r="AY32">
        <f t="shared" si="28"/>
        <v>0</v>
      </c>
      <c r="AZ32">
        <f t="shared" si="29"/>
        <v>53678.042165300998</v>
      </c>
      <c r="BA32" t="s">
        <v>375</v>
      </c>
      <c r="BB32">
        <v>8159.32</v>
      </c>
      <c r="BC32">
        <v>642.82692307692309</v>
      </c>
      <c r="BD32">
        <v>2961.32</v>
      </c>
      <c r="BE32">
        <f t="shared" si="30"/>
        <v>0.78292554567661621</v>
      </c>
      <c r="BF32">
        <v>-1.057887448395086</v>
      </c>
      <c r="BG32" t="s">
        <v>339</v>
      </c>
      <c r="BH32" t="s">
        <v>339</v>
      </c>
      <c r="BI32">
        <v>0</v>
      </c>
      <c r="BJ32">
        <v>0</v>
      </c>
      <c r="BK32" t="e">
        <f t="shared" si="31"/>
        <v>#DIV/0!</v>
      </c>
      <c r="BL32">
        <v>0.5</v>
      </c>
      <c r="BM32">
        <f t="shared" si="32"/>
        <v>2.1001848040655996E-4</v>
      </c>
      <c r="BN32">
        <f t="shared" si="33"/>
        <v>-1.0578874483950855</v>
      </c>
      <c r="BO32" t="e">
        <f t="shared" si="34"/>
        <v>#DIV/0!</v>
      </c>
      <c r="BP32">
        <f t="shared" si="35"/>
        <v>2.1145244408510225E-12</v>
      </c>
      <c r="BQ32" t="e">
        <f t="shared" si="36"/>
        <v>#DIV/0!</v>
      </c>
      <c r="BR32" t="e">
        <f t="shared" si="37"/>
        <v>#DIV/0!</v>
      </c>
      <c r="BS32" t="s">
        <v>339</v>
      </c>
      <c r="BT32">
        <v>0</v>
      </c>
      <c r="BU32" t="e">
        <f t="shared" si="38"/>
        <v>#DIV/0!</v>
      </c>
      <c r="BV32" t="e">
        <f t="shared" si="39"/>
        <v>#DIV/0!</v>
      </c>
      <c r="BW32" t="e">
        <f t="shared" si="40"/>
        <v>#DIV/0!</v>
      </c>
      <c r="BX32" t="e">
        <f t="shared" si="41"/>
        <v>#DIV/0!</v>
      </c>
      <c r="BY32">
        <f t="shared" si="42"/>
        <v>0</v>
      </c>
      <c r="BZ32">
        <f t="shared" si="43"/>
        <v>1.2772606610195416</v>
      </c>
      <c r="CA32" t="e">
        <f t="shared" si="44"/>
        <v>#DIV/0!</v>
      </c>
      <c r="CB32" t="e">
        <f t="shared" si="45"/>
        <v>#DIV/0!</v>
      </c>
      <c r="CC32">
        <f t="shared" si="46"/>
        <v>5.0002199999999997E-3</v>
      </c>
      <c r="CD32">
        <f t="shared" si="47"/>
        <v>2.1001848040655996E-4</v>
      </c>
      <c r="CE32">
        <f t="shared" si="48"/>
        <v>4.2001847999999994E-2</v>
      </c>
      <c r="CF32">
        <f t="shared" si="49"/>
        <v>7.9803511199999996E-3</v>
      </c>
      <c r="CG32">
        <v>6</v>
      </c>
      <c r="CH32">
        <v>0.5</v>
      </c>
      <c r="CI32" t="s">
        <v>309</v>
      </c>
      <c r="CJ32">
        <v>2</v>
      </c>
      <c r="CK32" t="b">
        <v>0</v>
      </c>
      <c r="CL32">
        <v>1693335919.5999999</v>
      </c>
      <c r="CM32">
        <v>600.78618181818183</v>
      </c>
      <c r="CN32">
        <v>600.02572727272729</v>
      </c>
      <c r="CO32">
        <v>20.929609090909089</v>
      </c>
      <c r="CP32">
        <v>20.444890909090908</v>
      </c>
      <c r="CQ32">
        <v>600.80918181818186</v>
      </c>
      <c r="CR32">
        <v>20.775609090909089</v>
      </c>
      <c r="CS32">
        <v>599.99754545454539</v>
      </c>
      <c r="CT32">
        <v>101.5753636363636</v>
      </c>
      <c r="CU32">
        <v>9.991197272727273E-2</v>
      </c>
      <c r="CV32">
        <v>27.259645454545449</v>
      </c>
      <c r="CW32">
        <v>26.746009090909091</v>
      </c>
      <c r="CX32">
        <v>999.9</v>
      </c>
      <c r="CY32">
        <v>0</v>
      </c>
      <c r="CZ32">
        <v>0</v>
      </c>
      <c r="DA32">
        <v>10002.780000000001</v>
      </c>
      <c r="DB32">
        <v>0</v>
      </c>
      <c r="DC32">
        <v>465.53272727272719</v>
      </c>
      <c r="DD32">
        <v>5.0002199999999997E-3</v>
      </c>
      <c r="DE32">
        <v>0</v>
      </c>
      <c r="DF32">
        <v>0</v>
      </c>
      <c r="DG32">
        <v>0</v>
      </c>
      <c r="DH32">
        <v>643.26363636363646</v>
      </c>
      <c r="DI32">
        <v>5.0002199999999997E-3</v>
      </c>
      <c r="DJ32">
        <v>108.24545454545451</v>
      </c>
      <c r="DK32">
        <v>0.20909090909090899</v>
      </c>
      <c r="DL32">
        <v>36.289454545454539</v>
      </c>
      <c r="DM32">
        <v>41.561999999999998</v>
      </c>
      <c r="DN32">
        <v>39</v>
      </c>
      <c r="DO32">
        <v>37.863454545454537</v>
      </c>
      <c r="DP32">
        <v>38.375</v>
      </c>
      <c r="DQ32">
        <v>0</v>
      </c>
      <c r="DR32">
        <v>0</v>
      </c>
      <c r="DS32">
        <v>0</v>
      </c>
      <c r="DT32">
        <v>95.599999904632568</v>
      </c>
      <c r="DU32">
        <v>0</v>
      </c>
      <c r="DV32">
        <v>642.82692307692309</v>
      </c>
      <c r="DW32">
        <v>-7.7572648727469993</v>
      </c>
      <c r="DX32">
        <v>-3.042734937398444</v>
      </c>
      <c r="DY32">
        <v>108.7923076923077</v>
      </c>
      <c r="DZ32">
        <v>15</v>
      </c>
      <c r="EA32">
        <v>1693335943.0999999</v>
      </c>
      <c r="EB32" t="s">
        <v>376</v>
      </c>
      <c r="EC32">
        <v>1693335943.0999999</v>
      </c>
      <c r="ED32">
        <v>1693335940.5999999</v>
      </c>
      <c r="EE32">
        <v>58</v>
      </c>
      <c r="EF32">
        <v>-2.1999999999999999E-2</v>
      </c>
      <c r="EG32">
        <v>0</v>
      </c>
      <c r="EH32">
        <v>-2.3E-2</v>
      </c>
      <c r="EI32">
        <v>0.154</v>
      </c>
      <c r="EJ32">
        <v>600</v>
      </c>
      <c r="EK32">
        <v>20</v>
      </c>
      <c r="EL32">
        <v>1.5</v>
      </c>
      <c r="EM32">
        <v>0.14000000000000001</v>
      </c>
      <c r="EN32">
        <v>100</v>
      </c>
      <c r="EO32">
        <v>100</v>
      </c>
      <c r="EP32">
        <v>-2.3E-2</v>
      </c>
      <c r="EQ32">
        <v>0.154</v>
      </c>
      <c r="ER32">
        <v>-0.79986527615745939</v>
      </c>
      <c r="ES32">
        <v>-1.5763494849013591E-5</v>
      </c>
      <c r="ET32">
        <v>2.5737299311383258E-6</v>
      </c>
      <c r="EU32">
        <v>-5.4755643384777521E-10</v>
      </c>
      <c r="EV32">
        <v>0.1535400000000067</v>
      </c>
      <c r="EW32">
        <v>0</v>
      </c>
      <c r="EX32">
        <v>0</v>
      </c>
      <c r="EY32">
        <v>0</v>
      </c>
      <c r="EZ32">
        <v>21</v>
      </c>
      <c r="FA32">
        <v>1995</v>
      </c>
      <c r="FB32">
        <v>1</v>
      </c>
      <c r="FC32">
        <v>16</v>
      </c>
      <c r="FD32">
        <v>1.3</v>
      </c>
      <c r="FE32">
        <v>1.3</v>
      </c>
      <c r="FF32">
        <v>1.46973</v>
      </c>
      <c r="FG32">
        <v>2.66235</v>
      </c>
      <c r="FH32">
        <v>1.39771</v>
      </c>
      <c r="FI32">
        <v>2.2705099999999998</v>
      </c>
      <c r="FJ32">
        <v>1.3952599999999999</v>
      </c>
      <c r="FK32">
        <v>2.4291999999999998</v>
      </c>
      <c r="FL32">
        <v>35.244</v>
      </c>
      <c r="FM32">
        <v>15.0952</v>
      </c>
      <c r="FN32">
        <v>18</v>
      </c>
      <c r="FO32">
        <v>605.25900000000001</v>
      </c>
      <c r="FP32">
        <v>377.55</v>
      </c>
      <c r="FQ32">
        <v>27.0002</v>
      </c>
      <c r="FR32">
        <v>27.049800000000001</v>
      </c>
      <c r="FS32">
        <v>30.0001</v>
      </c>
      <c r="FT32">
        <v>26.851700000000001</v>
      </c>
      <c r="FU32">
        <v>27.200199999999999</v>
      </c>
      <c r="FV32">
        <v>29.434999999999999</v>
      </c>
      <c r="FW32">
        <v>0</v>
      </c>
      <c r="FX32">
        <v>100</v>
      </c>
      <c r="FY32">
        <v>27</v>
      </c>
      <c r="FZ32">
        <v>600</v>
      </c>
      <c r="GA32">
        <v>24.584099999999999</v>
      </c>
      <c r="GB32">
        <v>98.753100000000003</v>
      </c>
      <c r="GC32">
        <v>93.294300000000007</v>
      </c>
    </row>
    <row r="33" spans="1:185" x14ac:dyDescent="0.25">
      <c r="A33">
        <v>17</v>
      </c>
      <c r="B33">
        <v>1693336019.0999999</v>
      </c>
      <c r="C33">
        <v>1845.599999904633</v>
      </c>
      <c r="D33" t="s">
        <v>377</v>
      </c>
      <c r="E33" t="s">
        <v>378</v>
      </c>
      <c r="F33">
        <v>5</v>
      </c>
      <c r="H33" t="s">
        <v>305</v>
      </c>
      <c r="I33" t="s">
        <v>609</v>
      </c>
      <c r="K33" t="s">
        <v>606</v>
      </c>
      <c r="L33">
        <v>1693336016.0999999</v>
      </c>
      <c r="M33">
        <f t="shared" si="0"/>
        <v>4.2968713255763197E-4</v>
      </c>
      <c r="N33">
        <f t="shared" si="1"/>
        <v>0.42968713255763197</v>
      </c>
      <c r="O33">
        <f t="shared" si="2"/>
        <v>-1.0365812653893463</v>
      </c>
      <c r="P33">
        <f t="shared" si="3"/>
        <v>800.72627272727266</v>
      </c>
      <c r="Q33">
        <f t="shared" si="4"/>
        <v>836.79577868428669</v>
      </c>
      <c r="R33">
        <f t="shared" si="5"/>
        <v>85.080740670641902</v>
      </c>
      <c r="S33">
        <f t="shared" si="6"/>
        <v>81.413393916966754</v>
      </c>
      <c r="T33">
        <f t="shared" si="7"/>
        <v>3.0524754144726537E-2</v>
      </c>
      <c r="U33">
        <f t="shared" si="8"/>
        <v>2.9556454772994822</v>
      </c>
      <c r="V33">
        <f t="shared" si="9"/>
        <v>3.0350694742271266E-2</v>
      </c>
      <c r="W33">
        <f t="shared" si="10"/>
        <v>1.8984739874728623E-2</v>
      </c>
      <c r="X33">
        <f t="shared" si="11"/>
        <v>3.9903511277246398E-5</v>
      </c>
      <c r="Y33">
        <f t="shared" si="12"/>
        <v>27.122645123740444</v>
      </c>
      <c r="Z33">
        <f t="shared" si="13"/>
        <v>26.721563636363641</v>
      </c>
      <c r="AA33">
        <f t="shared" si="14"/>
        <v>3.5210448701373238</v>
      </c>
      <c r="AB33">
        <f t="shared" si="15"/>
        <v>58.468331510718819</v>
      </c>
      <c r="AC33">
        <f t="shared" si="16"/>
        <v>2.1215406757279665</v>
      </c>
      <c r="AD33">
        <f t="shared" si="17"/>
        <v>3.6285295319895199</v>
      </c>
      <c r="AE33">
        <f t="shared" si="18"/>
        <v>1.3995041944093574</v>
      </c>
      <c r="AF33">
        <f t="shared" si="19"/>
        <v>-18.949202545791568</v>
      </c>
      <c r="AG33">
        <f t="shared" si="20"/>
        <v>81.567133529135646</v>
      </c>
      <c r="AH33">
        <f t="shared" si="21"/>
        <v>5.9544337532812275</v>
      </c>
      <c r="AI33">
        <f t="shared" si="22"/>
        <v>68.572404640136583</v>
      </c>
      <c r="AJ33">
        <f t="shared" si="23"/>
        <v>-1.0365812653893463</v>
      </c>
      <c r="AK33">
        <f t="shared" si="24"/>
        <v>0.42968713255763197</v>
      </c>
      <c r="AL33">
        <f t="shared" si="25"/>
        <v>-0.24999652240748144</v>
      </c>
      <c r="AM33">
        <v>816.73885873891311</v>
      </c>
      <c r="AN33">
        <v>817.4829515151514</v>
      </c>
      <c r="AO33">
        <v>-0.107281102736088</v>
      </c>
      <c r="AP33">
        <v>67.234640362044104</v>
      </c>
      <c r="AQ33">
        <f t="shared" si="26"/>
        <v>0.42463844601276218</v>
      </c>
      <c r="AR33">
        <v>20.444211468658011</v>
      </c>
      <c r="AS33">
        <v>20.86012848484847</v>
      </c>
      <c r="AT33">
        <v>-3.2976827094386839E-5</v>
      </c>
      <c r="AU33">
        <v>78.55</v>
      </c>
      <c r="AV33">
        <v>0</v>
      </c>
      <c r="AW33">
        <v>0</v>
      </c>
      <c r="AX33">
        <f t="shared" si="27"/>
        <v>1</v>
      </c>
      <c r="AY33">
        <f t="shared" si="28"/>
        <v>0</v>
      </c>
      <c r="AZ33">
        <f t="shared" si="29"/>
        <v>53627.764011354717</v>
      </c>
      <c r="BA33" t="s">
        <v>379</v>
      </c>
      <c r="BB33">
        <v>8158.14</v>
      </c>
      <c r="BC33">
        <v>642.94399999999996</v>
      </c>
      <c r="BD33">
        <v>2951.54</v>
      </c>
      <c r="BE33">
        <f t="shared" si="30"/>
        <v>0.78216659777607622</v>
      </c>
      <c r="BF33">
        <v>-1.036581265389346</v>
      </c>
      <c r="BG33" t="s">
        <v>339</v>
      </c>
      <c r="BH33" t="s">
        <v>339</v>
      </c>
      <c r="BI33">
        <v>0</v>
      </c>
      <c r="BJ33">
        <v>0</v>
      </c>
      <c r="BK33" t="e">
        <f t="shared" si="31"/>
        <v>#DIV/0!</v>
      </c>
      <c r="BL33">
        <v>0.5</v>
      </c>
      <c r="BM33">
        <f t="shared" si="32"/>
        <v>2.1001848040655996E-4</v>
      </c>
      <c r="BN33">
        <f t="shared" si="33"/>
        <v>-1.0365812653893463</v>
      </c>
      <c r="BO33" t="e">
        <f t="shared" si="34"/>
        <v>#DIV/0!</v>
      </c>
      <c r="BP33">
        <f t="shared" si="35"/>
        <v>-1.0572622204255112E-12</v>
      </c>
      <c r="BQ33" t="e">
        <f t="shared" si="36"/>
        <v>#DIV/0!</v>
      </c>
      <c r="BR33" t="e">
        <f t="shared" si="37"/>
        <v>#DIV/0!</v>
      </c>
      <c r="BS33" t="s">
        <v>339</v>
      </c>
      <c r="BT33">
        <v>0</v>
      </c>
      <c r="BU33" t="e">
        <f t="shared" si="38"/>
        <v>#DIV/0!</v>
      </c>
      <c r="BV33" t="e">
        <f t="shared" si="39"/>
        <v>#DIV/0!</v>
      </c>
      <c r="BW33" t="e">
        <f t="shared" si="40"/>
        <v>#DIV/0!</v>
      </c>
      <c r="BX33" t="e">
        <f t="shared" si="41"/>
        <v>#DIV/0!</v>
      </c>
      <c r="BY33">
        <f t="shared" si="42"/>
        <v>0</v>
      </c>
      <c r="BZ33">
        <f t="shared" si="43"/>
        <v>1.2785000060642919</v>
      </c>
      <c r="CA33" t="e">
        <f t="shared" si="44"/>
        <v>#DIV/0!</v>
      </c>
      <c r="CB33" t="e">
        <f t="shared" si="45"/>
        <v>#DIV/0!</v>
      </c>
      <c r="CC33">
        <f t="shared" si="46"/>
        <v>5.0002199999999997E-3</v>
      </c>
      <c r="CD33">
        <f t="shared" si="47"/>
        <v>2.1001848040655996E-4</v>
      </c>
      <c r="CE33">
        <f t="shared" si="48"/>
        <v>4.2001847999999994E-2</v>
      </c>
      <c r="CF33">
        <f t="shared" si="49"/>
        <v>7.9803511199999996E-3</v>
      </c>
      <c r="CG33">
        <v>6</v>
      </c>
      <c r="CH33">
        <v>0.5</v>
      </c>
      <c r="CI33" t="s">
        <v>309</v>
      </c>
      <c r="CJ33">
        <v>2</v>
      </c>
      <c r="CK33" t="b">
        <v>0</v>
      </c>
      <c r="CL33">
        <v>1693336016.0999999</v>
      </c>
      <c r="CM33">
        <v>800.72627272727266</v>
      </c>
      <c r="CN33">
        <v>800.03381818181811</v>
      </c>
      <c r="CO33">
        <v>20.86601818181818</v>
      </c>
      <c r="CP33">
        <v>20.445336363636361</v>
      </c>
      <c r="CQ33">
        <v>800.11927272727269</v>
      </c>
      <c r="CR33">
        <v>20.708018181818179</v>
      </c>
      <c r="CS33">
        <v>600.0562727272727</v>
      </c>
      <c r="CT33">
        <v>101.5742727272727</v>
      </c>
      <c r="CU33">
        <v>0.1001654545454545</v>
      </c>
      <c r="CV33">
        <v>27.233454545454549</v>
      </c>
      <c r="CW33">
        <v>26.721563636363641</v>
      </c>
      <c r="CX33">
        <v>999.9</v>
      </c>
      <c r="CY33">
        <v>0</v>
      </c>
      <c r="CZ33">
        <v>0</v>
      </c>
      <c r="DA33">
        <v>9992.2154545454559</v>
      </c>
      <c r="DB33">
        <v>0</v>
      </c>
      <c r="DC33">
        <v>417.66763636363629</v>
      </c>
      <c r="DD33">
        <v>5.0002199999999997E-3</v>
      </c>
      <c r="DE33">
        <v>0</v>
      </c>
      <c r="DF33">
        <v>0</v>
      </c>
      <c r="DG33">
        <v>0</v>
      </c>
      <c r="DH33">
        <v>640.61818181818182</v>
      </c>
      <c r="DI33">
        <v>5.0002199999999997E-3</v>
      </c>
      <c r="DJ33">
        <v>104.1363636363636</v>
      </c>
      <c r="DK33">
        <v>0.13636363636363641</v>
      </c>
      <c r="DL33">
        <v>36.363545454545459</v>
      </c>
      <c r="DM33">
        <v>41.625</v>
      </c>
      <c r="DN33">
        <v>39.125</v>
      </c>
      <c r="DO33">
        <v>38.465727272727271</v>
      </c>
      <c r="DP33">
        <v>38.375</v>
      </c>
      <c r="DQ33">
        <v>0</v>
      </c>
      <c r="DR33">
        <v>0</v>
      </c>
      <c r="DS33">
        <v>0</v>
      </c>
      <c r="DT33">
        <v>96</v>
      </c>
      <c r="DU33">
        <v>0</v>
      </c>
      <c r="DV33">
        <v>642.94399999999996</v>
      </c>
      <c r="DW33">
        <v>-9.9692307320372517</v>
      </c>
      <c r="DX33">
        <v>19.184615597404729</v>
      </c>
      <c r="DY33">
        <v>101.33199999999999</v>
      </c>
      <c r="DZ33">
        <v>15</v>
      </c>
      <c r="EA33">
        <v>1693336059.0999999</v>
      </c>
      <c r="EB33" t="s">
        <v>380</v>
      </c>
      <c r="EC33">
        <v>1693336059.0999999</v>
      </c>
      <c r="ED33">
        <v>1693336037.0999999</v>
      </c>
      <c r="EE33">
        <v>59</v>
      </c>
      <c r="EF33">
        <v>7.5999999999999998E-2</v>
      </c>
      <c r="EG33">
        <v>4.0000000000000001E-3</v>
      </c>
      <c r="EH33">
        <v>0.60699999999999998</v>
      </c>
      <c r="EI33">
        <v>0.158</v>
      </c>
      <c r="EJ33">
        <v>800</v>
      </c>
      <c r="EK33">
        <v>20</v>
      </c>
      <c r="EL33">
        <v>1.1200000000000001</v>
      </c>
      <c r="EM33">
        <v>0.37</v>
      </c>
      <c r="EN33">
        <v>100</v>
      </c>
      <c r="EO33">
        <v>100</v>
      </c>
      <c r="EP33">
        <v>0.60699999999999998</v>
      </c>
      <c r="EQ33">
        <v>0.158</v>
      </c>
      <c r="ER33">
        <v>-0.82214584546100367</v>
      </c>
      <c r="ES33">
        <v>-1.5763494849013591E-5</v>
      </c>
      <c r="ET33">
        <v>2.5737299311383258E-6</v>
      </c>
      <c r="EU33">
        <v>-5.4755643384777521E-10</v>
      </c>
      <c r="EV33">
        <v>0.15379499999999169</v>
      </c>
      <c r="EW33">
        <v>0</v>
      </c>
      <c r="EX33">
        <v>0</v>
      </c>
      <c r="EY33">
        <v>0</v>
      </c>
      <c r="EZ33">
        <v>21</v>
      </c>
      <c r="FA33">
        <v>1995</v>
      </c>
      <c r="FB33">
        <v>1</v>
      </c>
      <c r="FC33">
        <v>16</v>
      </c>
      <c r="FD33">
        <v>1.3</v>
      </c>
      <c r="FE33">
        <v>1.3</v>
      </c>
      <c r="FF33">
        <v>1.85425</v>
      </c>
      <c r="FG33">
        <v>2.64893</v>
      </c>
      <c r="FH33">
        <v>1.39771</v>
      </c>
      <c r="FI33">
        <v>2.2717299999999998</v>
      </c>
      <c r="FJ33">
        <v>1.3952599999999999</v>
      </c>
      <c r="FK33">
        <v>2.63428</v>
      </c>
      <c r="FL33">
        <v>35.244</v>
      </c>
      <c r="FM33">
        <v>15.0952</v>
      </c>
      <c r="FN33">
        <v>18</v>
      </c>
      <c r="FO33">
        <v>605.25699999999995</v>
      </c>
      <c r="FP33">
        <v>377.71</v>
      </c>
      <c r="FQ33">
        <v>27.0002</v>
      </c>
      <c r="FR33">
        <v>27.0413</v>
      </c>
      <c r="FS33">
        <v>30</v>
      </c>
      <c r="FT33">
        <v>26.839400000000001</v>
      </c>
      <c r="FU33">
        <v>27.186699999999998</v>
      </c>
      <c r="FV33">
        <v>37.126100000000001</v>
      </c>
      <c r="FW33">
        <v>0</v>
      </c>
      <c r="FX33">
        <v>100</v>
      </c>
      <c r="FY33">
        <v>27</v>
      </c>
      <c r="FZ33">
        <v>800</v>
      </c>
      <c r="GA33">
        <v>24.584099999999999</v>
      </c>
      <c r="GB33">
        <v>98.753699999999995</v>
      </c>
      <c r="GC33">
        <v>93.290400000000005</v>
      </c>
    </row>
    <row r="34" spans="1:185" x14ac:dyDescent="0.25">
      <c r="A34">
        <v>18</v>
      </c>
      <c r="B34">
        <v>1693336135.0999999</v>
      </c>
      <c r="C34">
        <v>1961.599999904633</v>
      </c>
      <c r="D34" t="s">
        <v>381</v>
      </c>
      <c r="E34" t="s">
        <v>382</v>
      </c>
      <c r="F34">
        <v>5</v>
      </c>
      <c r="H34" t="s">
        <v>305</v>
      </c>
      <c r="I34" t="s">
        <v>609</v>
      </c>
      <c r="K34" t="s">
        <v>606</v>
      </c>
      <c r="L34">
        <v>1693336132.0999999</v>
      </c>
      <c r="M34">
        <f t="shared" si="0"/>
        <v>3.3150927032282105E-4</v>
      </c>
      <c r="N34">
        <f t="shared" si="1"/>
        <v>0.33150927032282107</v>
      </c>
      <c r="O34">
        <f t="shared" si="2"/>
        <v>-0.83338112482327731</v>
      </c>
      <c r="P34">
        <f t="shared" si="3"/>
        <v>1000.4877272727271</v>
      </c>
      <c r="Q34">
        <f t="shared" si="4"/>
        <v>1033.9841925314624</v>
      </c>
      <c r="R34">
        <f t="shared" si="5"/>
        <v>105.12961111902192</v>
      </c>
      <c r="S34">
        <f t="shared" si="6"/>
        <v>101.72388171624333</v>
      </c>
      <c r="T34">
        <f t="shared" si="7"/>
        <v>2.3790300442502042E-2</v>
      </c>
      <c r="U34">
        <f t="shared" si="8"/>
        <v>2.9560855633291241</v>
      </c>
      <c r="V34">
        <f t="shared" si="9"/>
        <v>2.3684443634557767E-2</v>
      </c>
      <c r="W34">
        <f t="shared" si="10"/>
        <v>1.4812248700797215E-2</v>
      </c>
      <c r="X34">
        <f t="shared" si="11"/>
        <v>3.9903511277246398E-5</v>
      </c>
      <c r="Y34">
        <f t="shared" si="12"/>
        <v>27.056170187941934</v>
      </c>
      <c r="Z34">
        <f t="shared" si="13"/>
        <v>26.596509090909091</v>
      </c>
      <c r="AA34">
        <f t="shared" si="14"/>
        <v>3.4952129147912618</v>
      </c>
      <c r="AB34">
        <f t="shared" si="15"/>
        <v>58.500868784851924</v>
      </c>
      <c r="AC34">
        <f t="shared" si="16"/>
        <v>2.1113230645139165</v>
      </c>
      <c r="AD34">
        <f t="shared" si="17"/>
        <v>3.6090456575588798</v>
      </c>
      <c r="AE34">
        <f t="shared" si="18"/>
        <v>1.3838898502773453</v>
      </c>
      <c r="AF34">
        <f t="shared" si="19"/>
        <v>-14.619558821236408</v>
      </c>
      <c r="AG34">
        <f t="shared" si="20"/>
        <v>86.879005135689027</v>
      </c>
      <c r="AH34">
        <f t="shared" si="21"/>
        <v>6.3343852756728909</v>
      </c>
      <c r="AI34">
        <f t="shared" si="22"/>
        <v>78.593871493636783</v>
      </c>
      <c r="AJ34">
        <f t="shared" si="23"/>
        <v>-0.83338112482327731</v>
      </c>
      <c r="AK34">
        <f t="shared" si="24"/>
        <v>0.33150927032282107</v>
      </c>
      <c r="AL34">
        <f t="shared" si="25"/>
        <v>-1.3434818424292629</v>
      </c>
      <c r="AM34">
        <v>1020.948723809431</v>
      </c>
      <c r="AN34">
        <v>1021.961878787878</v>
      </c>
      <c r="AO34">
        <v>7.8740409640421644E-2</v>
      </c>
      <c r="AP34">
        <v>67.125396403380336</v>
      </c>
      <c r="AQ34">
        <f t="shared" si="26"/>
        <v>0.33551803803763947</v>
      </c>
      <c r="AR34">
        <v>20.441938701558449</v>
      </c>
      <c r="AS34">
        <v>20.76954666666667</v>
      </c>
      <c r="AT34">
        <v>1.788641975311712E-4</v>
      </c>
      <c r="AU34">
        <v>78.55</v>
      </c>
      <c r="AV34">
        <v>0</v>
      </c>
      <c r="AW34">
        <v>0</v>
      </c>
      <c r="AX34">
        <f t="shared" si="27"/>
        <v>1</v>
      </c>
      <c r="AY34">
        <f t="shared" si="28"/>
        <v>0</v>
      </c>
      <c r="AZ34">
        <f t="shared" si="29"/>
        <v>53657.017917926401</v>
      </c>
      <c r="BA34" t="s">
        <v>383</v>
      </c>
      <c r="BB34">
        <v>8158.46</v>
      </c>
      <c r="BC34">
        <v>641.20800000000008</v>
      </c>
      <c r="BD34">
        <v>2952.81</v>
      </c>
      <c r="BE34">
        <f t="shared" si="30"/>
        <v>0.78284820222093532</v>
      </c>
      <c r="BF34">
        <v>-0.833381124823391</v>
      </c>
      <c r="BG34" t="s">
        <v>339</v>
      </c>
      <c r="BH34" t="s">
        <v>339</v>
      </c>
      <c r="BI34">
        <v>0</v>
      </c>
      <c r="BJ34">
        <v>0</v>
      </c>
      <c r="BK34" t="e">
        <f t="shared" si="31"/>
        <v>#DIV/0!</v>
      </c>
      <c r="BL34">
        <v>0.5</v>
      </c>
      <c r="BM34">
        <f t="shared" si="32"/>
        <v>2.1001848040655996E-4</v>
      </c>
      <c r="BN34">
        <f t="shared" si="33"/>
        <v>-0.83338112482327731</v>
      </c>
      <c r="BO34" t="e">
        <f t="shared" si="34"/>
        <v>#DIV/0!</v>
      </c>
      <c r="BP34">
        <f t="shared" si="35"/>
        <v>5.4131825685786175E-10</v>
      </c>
      <c r="BQ34" t="e">
        <f t="shared" si="36"/>
        <v>#DIV/0!</v>
      </c>
      <c r="BR34" t="e">
        <f t="shared" si="37"/>
        <v>#DIV/0!</v>
      </c>
      <c r="BS34" t="s">
        <v>339</v>
      </c>
      <c r="BT34">
        <v>0</v>
      </c>
      <c r="BU34" t="e">
        <f t="shared" si="38"/>
        <v>#DIV/0!</v>
      </c>
      <c r="BV34" t="e">
        <f t="shared" si="39"/>
        <v>#DIV/0!</v>
      </c>
      <c r="BW34" t="e">
        <f t="shared" si="40"/>
        <v>#DIV/0!</v>
      </c>
      <c r="BX34" t="e">
        <f t="shared" si="41"/>
        <v>#DIV/0!</v>
      </c>
      <c r="BY34">
        <f t="shared" si="42"/>
        <v>0</v>
      </c>
      <c r="BZ34">
        <f t="shared" si="43"/>
        <v>1.2773868511967026</v>
      </c>
      <c r="CA34" t="e">
        <f t="shared" si="44"/>
        <v>#DIV/0!</v>
      </c>
      <c r="CB34" t="e">
        <f t="shared" si="45"/>
        <v>#DIV/0!</v>
      </c>
      <c r="CC34">
        <f t="shared" si="46"/>
        <v>5.0002199999999997E-3</v>
      </c>
      <c r="CD34">
        <f t="shared" si="47"/>
        <v>2.1001848040655996E-4</v>
      </c>
      <c r="CE34">
        <f t="shared" si="48"/>
        <v>4.2001847999999994E-2</v>
      </c>
      <c r="CF34">
        <f t="shared" si="49"/>
        <v>7.9803511199999996E-3</v>
      </c>
      <c r="CG34">
        <v>6</v>
      </c>
      <c r="CH34">
        <v>0.5</v>
      </c>
      <c r="CI34" t="s">
        <v>309</v>
      </c>
      <c r="CJ34">
        <v>2</v>
      </c>
      <c r="CK34" t="b">
        <v>0</v>
      </c>
      <c r="CL34">
        <v>1693336132.0999999</v>
      </c>
      <c r="CM34">
        <v>1000.4877272727271</v>
      </c>
      <c r="CN34">
        <v>999.98599999999999</v>
      </c>
      <c r="CO34">
        <v>20.765554545454549</v>
      </c>
      <c r="CP34">
        <v>20.44091818181818</v>
      </c>
      <c r="CQ34">
        <v>999.32672727272723</v>
      </c>
      <c r="CR34">
        <v>20.60655454545455</v>
      </c>
      <c r="CS34">
        <v>599.97954545454547</v>
      </c>
      <c r="CT34">
        <v>101.5742727272727</v>
      </c>
      <c r="CU34">
        <v>0.1000196636363636</v>
      </c>
      <c r="CV34">
        <v>27.14165454545455</v>
      </c>
      <c r="CW34">
        <v>26.596509090909091</v>
      </c>
      <c r="CX34">
        <v>999.9</v>
      </c>
      <c r="CY34">
        <v>0</v>
      </c>
      <c r="CZ34">
        <v>0</v>
      </c>
      <c r="DA34">
        <v>9994.7109090909089</v>
      </c>
      <c r="DB34">
        <v>0</v>
      </c>
      <c r="DC34">
        <v>363.32163636363629</v>
      </c>
      <c r="DD34">
        <v>5.0002199999999997E-3</v>
      </c>
      <c r="DE34">
        <v>0</v>
      </c>
      <c r="DF34">
        <v>0</v>
      </c>
      <c r="DG34">
        <v>0</v>
      </c>
      <c r="DH34">
        <v>642.08181818181811</v>
      </c>
      <c r="DI34">
        <v>5.0002199999999997E-3</v>
      </c>
      <c r="DJ34">
        <v>92.418181818181836</v>
      </c>
      <c r="DK34">
        <v>-0.19090909090909089</v>
      </c>
      <c r="DL34">
        <v>36.375</v>
      </c>
      <c r="DM34">
        <v>41.686999999999998</v>
      </c>
      <c r="DN34">
        <v>38.982818181818182</v>
      </c>
      <c r="DO34">
        <v>38.130272727272732</v>
      </c>
      <c r="DP34">
        <v>38.482818181818182</v>
      </c>
      <c r="DQ34">
        <v>0</v>
      </c>
      <c r="DR34">
        <v>0</v>
      </c>
      <c r="DS34">
        <v>0</v>
      </c>
      <c r="DT34">
        <v>115.5999999046326</v>
      </c>
      <c r="DU34">
        <v>0</v>
      </c>
      <c r="DV34">
        <v>641.20800000000008</v>
      </c>
      <c r="DW34">
        <v>0.1230768299197105</v>
      </c>
      <c r="DX34">
        <v>-1.430769598883525</v>
      </c>
      <c r="DY34">
        <v>92.095999999999989</v>
      </c>
      <c r="DZ34">
        <v>15</v>
      </c>
      <c r="EA34">
        <v>1693336157.0999999</v>
      </c>
      <c r="EB34" t="s">
        <v>384</v>
      </c>
      <c r="EC34">
        <v>1693336153.5999999</v>
      </c>
      <c r="ED34">
        <v>1693336157.0999999</v>
      </c>
      <c r="EE34">
        <v>60</v>
      </c>
      <c r="EF34">
        <v>-0.1</v>
      </c>
      <c r="EG34">
        <v>1E-3</v>
      </c>
      <c r="EH34">
        <v>1.161</v>
      </c>
      <c r="EI34">
        <v>0.159</v>
      </c>
      <c r="EJ34">
        <v>1000</v>
      </c>
      <c r="EK34">
        <v>20</v>
      </c>
      <c r="EL34">
        <v>1</v>
      </c>
      <c r="EM34">
        <v>0.28999999999999998</v>
      </c>
      <c r="EN34">
        <v>100</v>
      </c>
      <c r="EO34">
        <v>100</v>
      </c>
      <c r="EP34">
        <v>1.161</v>
      </c>
      <c r="EQ34">
        <v>0.159</v>
      </c>
      <c r="ER34">
        <v>-0.74586785891419383</v>
      </c>
      <c r="ES34">
        <v>-1.5763494849013591E-5</v>
      </c>
      <c r="ET34">
        <v>2.5737299311383258E-6</v>
      </c>
      <c r="EU34">
        <v>-5.4755643384777521E-10</v>
      </c>
      <c r="EV34">
        <v>0.15772000000000119</v>
      </c>
      <c r="EW34">
        <v>0</v>
      </c>
      <c r="EX34">
        <v>0</v>
      </c>
      <c r="EY34">
        <v>0</v>
      </c>
      <c r="EZ34">
        <v>21</v>
      </c>
      <c r="FA34">
        <v>1995</v>
      </c>
      <c r="FB34">
        <v>1</v>
      </c>
      <c r="FC34">
        <v>16</v>
      </c>
      <c r="FD34">
        <v>1.3</v>
      </c>
      <c r="FE34">
        <v>1.6</v>
      </c>
      <c r="FF34">
        <v>2.2216800000000001</v>
      </c>
      <c r="FG34">
        <v>2.6428199999999999</v>
      </c>
      <c r="FH34">
        <v>1.39771</v>
      </c>
      <c r="FI34">
        <v>2.2705099999999998</v>
      </c>
      <c r="FJ34">
        <v>1.3952599999999999</v>
      </c>
      <c r="FK34">
        <v>2.64771</v>
      </c>
      <c r="FL34">
        <v>35.2209</v>
      </c>
      <c r="FM34">
        <v>15.086399999999999</v>
      </c>
      <c r="FN34">
        <v>18</v>
      </c>
      <c r="FO34">
        <v>605.44600000000003</v>
      </c>
      <c r="FP34">
        <v>377.971</v>
      </c>
      <c r="FQ34">
        <v>26.998799999999999</v>
      </c>
      <c r="FR34">
        <v>27.034400000000002</v>
      </c>
      <c r="FS34">
        <v>30</v>
      </c>
      <c r="FT34">
        <v>26.826799999999999</v>
      </c>
      <c r="FU34">
        <v>27.1754</v>
      </c>
      <c r="FV34">
        <v>44.499200000000002</v>
      </c>
      <c r="FW34">
        <v>0</v>
      </c>
      <c r="FX34">
        <v>100</v>
      </c>
      <c r="FY34">
        <v>27</v>
      </c>
      <c r="FZ34">
        <v>1000</v>
      </c>
      <c r="GA34">
        <v>24.584099999999999</v>
      </c>
      <c r="GB34">
        <v>98.751499999999993</v>
      </c>
      <c r="GC34">
        <v>93.287700000000001</v>
      </c>
    </row>
    <row r="35" spans="1:185" x14ac:dyDescent="0.25">
      <c r="A35">
        <v>19</v>
      </c>
      <c r="B35">
        <v>1693336233.0999999</v>
      </c>
      <c r="C35">
        <v>2059.599999904633</v>
      </c>
      <c r="D35" t="s">
        <v>385</v>
      </c>
      <c r="E35" t="s">
        <v>386</v>
      </c>
      <c r="F35">
        <v>5</v>
      </c>
      <c r="H35" t="s">
        <v>305</v>
      </c>
      <c r="I35" t="s">
        <v>609</v>
      </c>
      <c r="K35" t="s">
        <v>606</v>
      </c>
      <c r="L35">
        <v>1693336230.0999999</v>
      </c>
      <c r="M35">
        <f t="shared" si="0"/>
        <v>3.3058716507912856E-4</v>
      </c>
      <c r="N35">
        <f t="shared" si="1"/>
        <v>0.33058716507912855</v>
      </c>
      <c r="O35">
        <f t="shared" si="2"/>
        <v>-0.55166981260691172</v>
      </c>
      <c r="P35">
        <f t="shared" si="3"/>
        <v>1200.176727272727</v>
      </c>
      <c r="Q35">
        <f t="shared" si="4"/>
        <v>1210.6406107425503</v>
      </c>
      <c r="R35">
        <f t="shared" si="5"/>
        <v>123.08769399305432</v>
      </c>
      <c r="S35">
        <f t="shared" si="6"/>
        <v>122.02381485742661</v>
      </c>
      <c r="T35">
        <f t="shared" si="7"/>
        <v>2.351042360522498E-2</v>
      </c>
      <c r="U35">
        <f t="shared" si="8"/>
        <v>2.9563981053352593</v>
      </c>
      <c r="V35">
        <f t="shared" si="9"/>
        <v>2.3407047850410447E-2</v>
      </c>
      <c r="W35">
        <f t="shared" si="10"/>
        <v>1.4638654797677945E-2</v>
      </c>
      <c r="X35">
        <f t="shared" si="11"/>
        <v>3.9903511277246398E-5</v>
      </c>
      <c r="Y35">
        <f t="shared" si="12"/>
        <v>27.104210047739926</v>
      </c>
      <c r="Z35">
        <f t="shared" si="13"/>
        <v>26.642727272727271</v>
      </c>
      <c r="AA35">
        <f t="shared" si="14"/>
        <v>3.5047406546947903</v>
      </c>
      <c r="AB35">
        <f t="shared" si="15"/>
        <v>58.257189654670917</v>
      </c>
      <c r="AC35">
        <f t="shared" si="16"/>
        <v>2.1084311001404767</v>
      </c>
      <c r="AD35">
        <f t="shared" si="17"/>
        <v>3.6191775000451432</v>
      </c>
      <c r="AE35">
        <f t="shared" si="18"/>
        <v>1.3963095545543136</v>
      </c>
      <c r="AF35">
        <f t="shared" si="19"/>
        <v>-14.578893979989569</v>
      </c>
      <c r="AG35">
        <f t="shared" si="20"/>
        <v>87.13886037097474</v>
      </c>
      <c r="AH35">
        <f t="shared" si="21"/>
        <v>6.3556476149227494</v>
      </c>
      <c r="AI35">
        <f t="shared" si="22"/>
        <v>78.915653909419206</v>
      </c>
      <c r="AJ35">
        <f t="shared" si="23"/>
        <v>-0.55166981260691172</v>
      </c>
      <c r="AK35">
        <f t="shared" si="24"/>
        <v>0.33058716507912855</v>
      </c>
      <c r="AL35">
        <f t="shared" si="25"/>
        <v>-0.33399784532003246</v>
      </c>
      <c r="AM35">
        <v>1224.998073979714</v>
      </c>
      <c r="AN35">
        <v>1225.5843636363641</v>
      </c>
      <c r="AO35">
        <v>-5.3895907793590297E-2</v>
      </c>
      <c r="AP35">
        <v>67.14036846022374</v>
      </c>
      <c r="AQ35">
        <f t="shared" si="26"/>
        <v>0.32731059492167935</v>
      </c>
      <c r="AR35">
        <v>20.414132126709951</v>
      </c>
      <c r="AS35">
        <v>20.734904848484849</v>
      </c>
      <c r="AT35">
        <v>-4.5841100076315958E-5</v>
      </c>
      <c r="AU35">
        <v>78.55</v>
      </c>
      <c r="AV35">
        <v>0</v>
      </c>
      <c r="AW35">
        <v>0</v>
      </c>
      <c r="AX35">
        <f t="shared" si="27"/>
        <v>1</v>
      </c>
      <c r="AY35">
        <f t="shared" si="28"/>
        <v>0</v>
      </c>
      <c r="AZ35">
        <f t="shared" si="29"/>
        <v>53657.543124997188</v>
      </c>
      <c r="BA35" t="s">
        <v>387</v>
      </c>
      <c r="BB35">
        <v>8157.89</v>
      </c>
      <c r="BC35">
        <v>646.9115384615385</v>
      </c>
      <c r="BD35">
        <v>2941.11</v>
      </c>
      <c r="BE35">
        <f t="shared" si="30"/>
        <v>0.78004510594247123</v>
      </c>
      <c r="BF35">
        <v>-0.5516698126071391</v>
      </c>
      <c r="BG35" t="s">
        <v>339</v>
      </c>
      <c r="BH35" t="s">
        <v>339</v>
      </c>
      <c r="BI35">
        <v>0</v>
      </c>
      <c r="BJ35">
        <v>0</v>
      </c>
      <c r="BK35" t="e">
        <f t="shared" si="31"/>
        <v>#DIV/0!</v>
      </c>
      <c r="BL35">
        <v>0.5</v>
      </c>
      <c r="BM35">
        <f t="shared" si="32"/>
        <v>2.1001848040655996E-4</v>
      </c>
      <c r="BN35">
        <f t="shared" si="33"/>
        <v>-0.55166981260691172</v>
      </c>
      <c r="BO35" t="e">
        <f t="shared" si="34"/>
        <v>#DIV/0!</v>
      </c>
      <c r="BP35">
        <f t="shared" si="35"/>
        <v>1.0826365137157235E-9</v>
      </c>
      <c r="BQ35" t="e">
        <f t="shared" si="36"/>
        <v>#DIV/0!</v>
      </c>
      <c r="BR35" t="e">
        <f t="shared" si="37"/>
        <v>#DIV/0!</v>
      </c>
      <c r="BS35" t="s">
        <v>339</v>
      </c>
      <c r="BT35">
        <v>0</v>
      </c>
      <c r="BU35" t="e">
        <f t="shared" si="38"/>
        <v>#DIV/0!</v>
      </c>
      <c r="BV35" t="e">
        <f t="shared" si="39"/>
        <v>#DIV/0!</v>
      </c>
      <c r="BW35" t="e">
        <f t="shared" si="40"/>
        <v>#DIV/0!</v>
      </c>
      <c r="BX35" t="e">
        <f t="shared" si="41"/>
        <v>#DIV/0!</v>
      </c>
      <c r="BY35">
        <f t="shared" si="42"/>
        <v>0</v>
      </c>
      <c r="BZ35">
        <f t="shared" si="43"/>
        <v>1.2819771477083666</v>
      </c>
      <c r="CA35" t="e">
        <f t="shared" si="44"/>
        <v>#DIV/0!</v>
      </c>
      <c r="CB35" t="e">
        <f t="shared" si="45"/>
        <v>#DIV/0!</v>
      </c>
      <c r="CC35">
        <f t="shared" si="46"/>
        <v>5.0002199999999997E-3</v>
      </c>
      <c r="CD35">
        <f t="shared" si="47"/>
        <v>2.1001848040655996E-4</v>
      </c>
      <c r="CE35">
        <f t="shared" si="48"/>
        <v>4.2001847999999994E-2</v>
      </c>
      <c r="CF35">
        <f t="shared" si="49"/>
        <v>7.9803511199999996E-3</v>
      </c>
      <c r="CG35">
        <v>6</v>
      </c>
      <c r="CH35">
        <v>0.5</v>
      </c>
      <c r="CI35" t="s">
        <v>309</v>
      </c>
      <c r="CJ35">
        <v>2</v>
      </c>
      <c r="CK35" t="b">
        <v>0</v>
      </c>
      <c r="CL35">
        <v>1693336230.0999999</v>
      </c>
      <c r="CM35">
        <v>1200.176727272727</v>
      </c>
      <c r="CN35">
        <v>1200.0218181818179</v>
      </c>
      <c r="CO35">
        <v>20.737672727272731</v>
      </c>
      <c r="CP35">
        <v>20.41393636363636</v>
      </c>
      <c r="CQ35">
        <v>1198.342727272727</v>
      </c>
      <c r="CR35">
        <v>20.577672727272731</v>
      </c>
      <c r="CS35">
        <v>599.99109090909099</v>
      </c>
      <c r="CT35">
        <v>101.5715454545455</v>
      </c>
      <c r="CU35">
        <v>9.9993481818181795E-2</v>
      </c>
      <c r="CV35">
        <v>27.18944545454546</v>
      </c>
      <c r="CW35">
        <v>26.642727272727271</v>
      </c>
      <c r="CX35">
        <v>999.9</v>
      </c>
      <c r="CY35">
        <v>0</v>
      </c>
      <c r="CZ35">
        <v>0</v>
      </c>
      <c r="DA35">
        <v>9996.7518181818177</v>
      </c>
      <c r="DB35">
        <v>0</v>
      </c>
      <c r="DC35">
        <v>327.95763636363631</v>
      </c>
      <c r="DD35">
        <v>5.0002199999999997E-3</v>
      </c>
      <c r="DE35">
        <v>0</v>
      </c>
      <c r="DF35">
        <v>0</v>
      </c>
      <c r="DG35">
        <v>0</v>
      </c>
      <c r="DH35">
        <v>646.17272727272734</v>
      </c>
      <c r="DI35">
        <v>5.0002199999999997E-3</v>
      </c>
      <c r="DJ35">
        <v>86.981818181818184</v>
      </c>
      <c r="DK35">
        <v>-0.70000000000000007</v>
      </c>
      <c r="DL35">
        <v>36.5</v>
      </c>
      <c r="DM35">
        <v>41.686999999999998</v>
      </c>
      <c r="DN35">
        <v>39.186999999999998</v>
      </c>
      <c r="DO35">
        <v>39</v>
      </c>
      <c r="DP35">
        <v>38.511272727272733</v>
      </c>
      <c r="DQ35">
        <v>0</v>
      </c>
      <c r="DR35">
        <v>0</v>
      </c>
      <c r="DS35">
        <v>0</v>
      </c>
      <c r="DT35">
        <v>97.200000047683716</v>
      </c>
      <c r="DU35">
        <v>0</v>
      </c>
      <c r="DV35">
        <v>646.9115384615385</v>
      </c>
      <c r="DW35">
        <v>9.9658119700513019</v>
      </c>
      <c r="DX35">
        <v>-1.8837607189031871</v>
      </c>
      <c r="DY35">
        <v>88.196153846153848</v>
      </c>
      <c r="DZ35">
        <v>15</v>
      </c>
      <c r="EA35">
        <v>1693336258.0999999</v>
      </c>
      <c r="EB35" t="s">
        <v>388</v>
      </c>
      <c r="EC35">
        <v>1693336250.0999999</v>
      </c>
      <c r="ED35">
        <v>1693336258.0999999</v>
      </c>
      <c r="EE35">
        <v>61</v>
      </c>
      <c r="EF35">
        <v>-5.6000000000000001E-2</v>
      </c>
      <c r="EG35">
        <v>1E-3</v>
      </c>
      <c r="EH35">
        <v>1.8340000000000001</v>
      </c>
      <c r="EI35">
        <v>0.16</v>
      </c>
      <c r="EJ35">
        <v>1200</v>
      </c>
      <c r="EK35">
        <v>20</v>
      </c>
      <c r="EL35">
        <v>1.64</v>
      </c>
      <c r="EM35">
        <v>0.22</v>
      </c>
      <c r="EN35">
        <v>100</v>
      </c>
      <c r="EO35">
        <v>100</v>
      </c>
      <c r="EP35">
        <v>1.8340000000000001</v>
      </c>
      <c r="EQ35">
        <v>0.16</v>
      </c>
      <c r="ER35">
        <v>-0.84502507616063038</v>
      </c>
      <c r="ES35">
        <v>-1.5763494849013591E-5</v>
      </c>
      <c r="ET35">
        <v>2.5737299311383258E-6</v>
      </c>
      <c r="EU35">
        <v>-5.4755643384777521E-10</v>
      </c>
      <c r="EV35">
        <v>0.15919000000000241</v>
      </c>
      <c r="EW35">
        <v>0</v>
      </c>
      <c r="EX35">
        <v>0</v>
      </c>
      <c r="EY35">
        <v>0</v>
      </c>
      <c r="EZ35">
        <v>21</v>
      </c>
      <c r="FA35">
        <v>1995</v>
      </c>
      <c r="FB35">
        <v>1</v>
      </c>
      <c r="FC35">
        <v>16</v>
      </c>
      <c r="FD35">
        <v>1.3</v>
      </c>
      <c r="FE35">
        <v>1.3</v>
      </c>
      <c r="FF35">
        <v>2.5781200000000002</v>
      </c>
      <c r="FG35">
        <v>2.6403799999999999</v>
      </c>
      <c r="FH35">
        <v>1.39771</v>
      </c>
      <c r="FI35">
        <v>2.2705099999999998</v>
      </c>
      <c r="FJ35">
        <v>1.3952599999999999</v>
      </c>
      <c r="FK35">
        <v>2.52197</v>
      </c>
      <c r="FL35">
        <v>35.174700000000001</v>
      </c>
      <c r="FM35">
        <v>15.068899999999999</v>
      </c>
      <c r="FN35">
        <v>18</v>
      </c>
      <c r="FO35">
        <v>605.41499999999996</v>
      </c>
      <c r="FP35">
        <v>378.303</v>
      </c>
      <c r="FQ35">
        <v>27.000499999999999</v>
      </c>
      <c r="FR35">
        <v>27.029800000000002</v>
      </c>
      <c r="FS35">
        <v>30</v>
      </c>
      <c r="FT35">
        <v>26.8185</v>
      </c>
      <c r="FU35">
        <v>27.1663</v>
      </c>
      <c r="FV35">
        <v>51.612900000000003</v>
      </c>
      <c r="FW35">
        <v>0</v>
      </c>
      <c r="FX35">
        <v>100</v>
      </c>
      <c r="FY35">
        <v>27</v>
      </c>
      <c r="FZ35">
        <v>1200</v>
      </c>
      <c r="GA35">
        <v>24.584099999999999</v>
      </c>
      <c r="GB35">
        <v>98.750299999999996</v>
      </c>
      <c r="GC35">
        <v>93.286199999999994</v>
      </c>
    </row>
    <row r="36" spans="1:185" x14ac:dyDescent="0.25">
      <c r="A36">
        <v>20</v>
      </c>
      <c r="B36">
        <v>1693336334.0999999</v>
      </c>
      <c r="C36">
        <v>2160.599999904633</v>
      </c>
      <c r="D36" t="s">
        <v>389</v>
      </c>
      <c r="E36" t="s">
        <v>390</v>
      </c>
      <c r="F36">
        <v>5</v>
      </c>
      <c r="H36" t="s">
        <v>305</v>
      </c>
      <c r="I36" t="s">
        <v>609</v>
      </c>
      <c r="K36" t="s">
        <v>606</v>
      </c>
      <c r="L36">
        <v>1693336331.0999999</v>
      </c>
      <c r="M36">
        <f t="shared" si="0"/>
        <v>2.7406674041834041E-4</v>
      </c>
      <c r="N36">
        <f t="shared" si="1"/>
        <v>0.27406674041834039</v>
      </c>
      <c r="O36">
        <f t="shared" si="2"/>
        <v>-0.59690207910883719</v>
      </c>
      <c r="P36">
        <f t="shared" si="3"/>
        <v>1500.2320909090911</v>
      </c>
      <c r="Q36">
        <f t="shared" si="4"/>
        <v>1514.8903160045606</v>
      </c>
      <c r="R36">
        <f t="shared" si="5"/>
        <v>154.01955988438249</v>
      </c>
      <c r="S36">
        <f t="shared" si="6"/>
        <v>152.529251738612</v>
      </c>
      <c r="T36">
        <f t="shared" si="7"/>
        <v>2.0119689882963143E-2</v>
      </c>
      <c r="U36">
        <f t="shared" si="8"/>
        <v>2.9563678199619439</v>
      </c>
      <c r="V36">
        <f t="shared" si="9"/>
        <v>2.0043929494423136E-2</v>
      </c>
      <c r="W36">
        <f t="shared" si="10"/>
        <v>1.2534238824935137E-2</v>
      </c>
      <c r="X36">
        <f t="shared" si="11"/>
        <v>3.9903511277246398E-5</v>
      </c>
      <c r="Y36">
        <f t="shared" si="12"/>
        <v>26.873361199915102</v>
      </c>
      <c r="Z36">
        <f t="shared" si="13"/>
        <v>26.31923636363636</v>
      </c>
      <c r="AA36">
        <f t="shared" si="14"/>
        <v>3.4385273489394721</v>
      </c>
      <c r="AB36">
        <f t="shared" si="15"/>
        <v>58.477309053333926</v>
      </c>
      <c r="AC36">
        <f t="shared" si="16"/>
        <v>2.0861267026766197</v>
      </c>
      <c r="AD36">
        <f t="shared" si="17"/>
        <v>3.5674122774253836</v>
      </c>
      <c r="AE36">
        <f t="shared" si="18"/>
        <v>1.3524006462628524</v>
      </c>
      <c r="AF36">
        <f t="shared" si="19"/>
        <v>-12.086343252448811</v>
      </c>
      <c r="AG36">
        <f t="shared" si="20"/>
        <v>99.582936953235816</v>
      </c>
      <c r="AH36">
        <f t="shared" si="21"/>
        <v>7.2427107686995766</v>
      </c>
      <c r="AI36">
        <f t="shared" si="22"/>
        <v>94.739344372997863</v>
      </c>
      <c r="AJ36">
        <f t="shared" si="23"/>
        <v>-0.59690207910883719</v>
      </c>
      <c r="AK36">
        <f t="shared" si="24"/>
        <v>0.27406674041834039</v>
      </c>
      <c r="AL36">
        <f t="shared" si="25"/>
        <v>0.4691410061214521</v>
      </c>
      <c r="AM36">
        <v>1531.0107475666141</v>
      </c>
      <c r="AN36">
        <v>1531.106</v>
      </c>
      <c r="AO36">
        <v>-0.12602699718882421</v>
      </c>
      <c r="AP36">
        <v>67.138599835095491</v>
      </c>
      <c r="AQ36">
        <f t="shared" si="26"/>
        <v>0.26497291763682446</v>
      </c>
      <c r="AR36">
        <v>20.249165430043291</v>
      </c>
      <c r="AS36">
        <v>20.516984242424229</v>
      </c>
      <c r="AT36">
        <v>-1.557026592452809E-3</v>
      </c>
      <c r="AU36">
        <v>78.55</v>
      </c>
      <c r="AV36">
        <v>0</v>
      </c>
      <c r="AW36">
        <v>0</v>
      </c>
      <c r="AX36">
        <f t="shared" si="27"/>
        <v>1</v>
      </c>
      <c r="AY36">
        <f t="shared" si="28"/>
        <v>0</v>
      </c>
      <c r="AZ36">
        <f t="shared" si="29"/>
        <v>53700.534236943306</v>
      </c>
      <c r="BA36" t="s">
        <v>391</v>
      </c>
      <c r="BB36">
        <v>8159.9</v>
      </c>
      <c r="BC36">
        <v>646.96923076923076</v>
      </c>
      <c r="BD36">
        <v>2943.02</v>
      </c>
      <c r="BE36">
        <f t="shared" si="30"/>
        <v>0.78016825207805907</v>
      </c>
      <c r="BF36">
        <v>-0.59690207910929194</v>
      </c>
      <c r="BG36" t="s">
        <v>339</v>
      </c>
      <c r="BH36" t="s">
        <v>339</v>
      </c>
      <c r="BI36">
        <v>0</v>
      </c>
      <c r="BJ36">
        <v>0</v>
      </c>
      <c r="BK36" t="e">
        <f t="shared" si="31"/>
        <v>#DIV/0!</v>
      </c>
      <c r="BL36">
        <v>0.5</v>
      </c>
      <c r="BM36">
        <f t="shared" si="32"/>
        <v>2.1001848040655996E-4</v>
      </c>
      <c r="BN36">
        <f t="shared" si="33"/>
        <v>-0.59690207910883719</v>
      </c>
      <c r="BO36" t="e">
        <f t="shared" si="34"/>
        <v>#DIV/0!</v>
      </c>
      <c r="BP36">
        <f t="shared" si="35"/>
        <v>2.165273027431447E-9</v>
      </c>
      <c r="BQ36" t="e">
        <f t="shared" si="36"/>
        <v>#DIV/0!</v>
      </c>
      <c r="BR36" t="e">
        <f t="shared" si="37"/>
        <v>#DIV/0!</v>
      </c>
      <c r="BS36" t="s">
        <v>339</v>
      </c>
      <c r="BT36">
        <v>0</v>
      </c>
      <c r="BU36" t="e">
        <f t="shared" si="38"/>
        <v>#DIV/0!</v>
      </c>
      <c r="BV36" t="e">
        <f t="shared" si="39"/>
        <v>#DIV/0!</v>
      </c>
      <c r="BW36" t="e">
        <f t="shared" si="40"/>
        <v>#DIV/0!</v>
      </c>
      <c r="BX36" t="e">
        <f t="shared" si="41"/>
        <v>#DIV/0!</v>
      </c>
      <c r="BY36">
        <f t="shared" si="42"/>
        <v>0</v>
      </c>
      <c r="BZ36">
        <f t="shared" si="43"/>
        <v>1.2817747932402996</v>
      </c>
      <c r="CA36" t="e">
        <f t="shared" si="44"/>
        <v>#DIV/0!</v>
      </c>
      <c r="CB36" t="e">
        <f t="shared" si="45"/>
        <v>#DIV/0!</v>
      </c>
      <c r="CC36">
        <f t="shared" si="46"/>
        <v>5.0002199999999997E-3</v>
      </c>
      <c r="CD36">
        <f t="shared" si="47"/>
        <v>2.1001848040655996E-4</v>
      </c>
      <c r="CE36">
        <f t="shared" si="48"/>
        <v>4.2001847999999994E-2</v>
      </c>
      <c r="CF36">
        <f t="shared" si="49"/>
        <v>7.9803511199999996E-3</v>
      </c>
      <c r="CG36">
        <v>6</v>
      </c>
      <c r="CH36">
        <v>0.5</v>
      </c>
      <c r="CI36" t="s">
        <v>309</v>
      </c>
      <c r="CJ36">
        <v>2</v>
      </c>
      <c r="CK36" t="b">
        <v>0</v>
      </c>
      <c r="CL36">
        <v>1693336331.0999999</v>
      </c>
      <c r="CM36">
        <v>1500.2320909090911</v>
      </c>
      <c r="CN36">
        <v>1500.046363636364</v>
      </c>
      <c r="CO36">
        <v>20.51851818181818</v>
      </c>
      <c r="CP36">
        <v>20.250090909090911</v>
      </c>
      <c r="CQ36">
        <v>1496.869090909091</v>
      </c>
      <c r="CR36">
        <v>20.36151818181818</v>
      </c>
      <c r="CS36">
        <v>600.03581818181817</v>
      </c>
      <c r="CT36">
        <v>101.5703636363636</v>
      </c>
      <c r="CU36">
        <v>0.100073</v>
      </c>
      <c r="CV36">
        <v>26.944036363636361</v>
      </c>
      <c r="CW36">
        <v>26.31923636363636</v>
      </c>
      <c r="CX36">
        <v>999.9</v>
      </c>
      <c r="CY36">
        <v>0</v>
      </c>
      <c r="CZ36">
        <v>0</v>
      </c>
      <c r="DA36">
        <v>9996.6963636363635</v>
      </c>
      <c r="DB36">
        <v>0</v>
      </c>
      <c r="DC36">
        <v>309.11209090909091</v>
      </c>
      <c r="DD36">
        <v>5.0002199999999997E-3</v>
      </c>
      <c r="DE36">
        <v>0</v>
      </c>
      <c r="DF36">
        <v>0</v>
      </c>
      <c r="DG36">
        <v>0</v>
      </c>
      <c r="DH36">
        <v>646.06363636363642</v>
      </c>
      <c r="DI36">
        <v>5.0002199999999997E-3</v>
      </c>
      <c r="DJ36">
        <v>82.927272727272737</v>
      </c>
      <c r="DK36">
        <v>-1.081818181818182</v>
      </c>
      <c r="DL36">
        <v>36.186999999999998</v>
      </c>
      <c r="DM36">
        <v>41.283818181818177</v>
      </c>
      <c r="DN36">
        <v>38.936999999999998</v>
      </c>
      <c r="DO36">
        <v>36.778090909090913</v>
      </c>
      <c r="DP36">
        <v>37.834909090909093</v>
      </c>
      <c r="DQ36">
        <v>0</v>
      </c>
      <c r="DR36">
        <v>0</v>
      </c>
      <c r="DS36">
        <v>0</v>
      </c>
      <c r="DT36">
        <v>100.4000000953674</v>
      </c>
      <c r="DU36">
        <v>0</v>
      </c>
      <c r="DV36">
        <v>646.96923076923076</v>
      </c>
      <c r="DW36">
        <v>-4.1025638935609869</v>
      </c>
      <c r="DX36">
        <v>-12.40000002524733</v>
      </c>
      <c r="DY36">
        <v>82.67307692307692</v>
      </c>
      <c r="DZ36">
        <v>15</v>
      </c>
      <c r="EA36">
        <v>1693336354.5999999</v>
      </c>
      <c r="EB36" t="s">
        <v>392</v>
      </c>
      <c r="EC36">
        <v>1693336354.5999999</v>
      </c>
      <c r="ED36">
        <v>1693336351.5999999</v>
      </c>
      <c r="EE36">
        <v>62</v>
      </c>
      <c r="EF36">
        <v>0.35799999999999998</v>
      </c>
      <c r="EG36">
        <v>-3.0000000000000001E-3</v>
      </c>
      <c r="EH36">
        <v>3.363</v>
      </c>
      <c r="EI36">
        <v>0.157</v>
      </c>
      <c r="EJ36">
        <v>1500</v>
      </c>
      <c r="EK36">
        <v>20</v>
      </c>
      <c r="EL36">
        <v>1.77</v>
      </c>
      <c r="EM36">
        <v>0.35</v>
      </c>
      <c r="EN36">
        <v>100</v>
      </c>
      <c r="EO36">
        <v>100</v>
      </c>
      <c r="EP36">
        <v>3.363</v>
      </c>
      <c r="EQ36">
        <v>0.157</v>
      </c>
      <c r="ER36">
        <v>-0.90033046336532108</v>
      </c>
      <c r="ES36">
        <v>-1.5763494849013591E-5</v>
      </c>
      <c r="ET36">
        <v>2.5737299311383258E-6</v>
      </c>
      <c r="EU36">
        <v>-5.4755643384777521E-10</v>
      </c>
      <c r="EV36">
        <v>0.15993000000000279</v>
      </c>
      <c r="EW36">
        <v>0</v>
      </c>
      <c r="EX36">
        <v>0</v>
      </c>
      <c r="EY36">
        <v>0</v>
      </c>
      <c r="EZ36">
        <v>21</v>
      </c>
      <c r="FA36">
        <v>1995</v>
      </c>
      <c r="FB36">
        <v>1</v>
      </c>
      <c r="FC36">
        <v>16</v>
      </c>
      <c r="FD36">
        <v>1.4</v>
      </c>
      <c r="FE36">
        <v>1.3</v>
      </c>
      <c r="FF36">
        <v>3.0895999999999999</v>
      </c>
      <c r="FG36">
        <v>2.63306</v>
      </c>
      <c r="FH36">
        <v>1.39771</v>
      </c>
      <c r="FI36">
        <v>2.2705099999999998</v>
      </c>
      <c r="FJ36">
        <v>1.3952599999999999</v>
      </c>
      <c r="FK36">
        <v>2.5610400000000002</v>
      </c>
      <c r="FL36">
        <v>35.128599999999999</v>
      </c>
      <c r="FM36">
        <v>15.051399999999999</v>
      </c>
      <c r="FN36">
        <v>18</v>
      </c>
      <c r="FO36">
        <v>605.01</v>
      </c>
      <c r="FP36">
        <v>378.86099999999999</v>
      </c>
      <c r="FQ36">
        <v>26.9984</v>
      </c>
      <c r="FR36">
        <v>27.004000000000001</v>
      </c>
      <c r="FS36">
        <v>29.9999</v>
      </c>
      <c r="FT36">
        <v>26.795300000000001</v>
      </c>
      <c r="FU36">
        <v>27.140699999999999</v>
      </c>
      <c r="FV36">
        <v>61.868899999999996</v>
      </c>
      <c r="FW36">
        <v>0</v>
      </c>
      <c r="FX36">
        <v>100</v>
      </c>
      <c r="FY36">
        <v>27</v>
      </c>
      <c r="FZ36">
        <v>1500</v>
      </c>
      <c r="GA36">
        <v>24.584099999999999</v>
      </c>
      <c r="GB36">
        <v>98.755499999999998</v>
      </c>
      <c r="GC36">
        <v>93.290099999999995</v>
      </c>
    </row>
    <row r="37" spans="1:185" x14ac:dyDescent="0.25">
      <c r="A37">
        <v>21</v>
      </c>
      <c r="B37">
        <v>1693336430.5999999</v>
      </c>
      <c r="C37">
        <v>2257.099999904633</v>
      </c>
      <c r="D37" t="s">
        <v>393</v>
      </c>
      <c r="E37" t="s">
        <v>394</v>
      </c>
      <c r="F37">
        <v>5</v>
      </c>
      <c r="H37" t="s">
        <v>305</v>
      </c>
      <c r="I37" t="s">
        <v>609</v>
      </c>
      <c r="K37" t="s">
        <v>606</v>
      </c>
      <c r="L37">
        <v>1693336427.5999999</v>
      </c>
      <c r="M37">
        <f t="shared" si="0"/>
        <v>2.8832350967897757E-4</v>
      </c>
      <c r="N37">
        <f t="shared" si="1"/>
        <v>0.28832350967897757</v>
      </c>
      <c r="O37">
        <f t="shared" si="2"/>
        <v>-0.6763534353468581</v>
      </c>
      <c r="P37">
        <f t="shared" si="3"/>
        <v>2000.2260000000001</v>
      </c>
      <c r="Q37">
        <f t="shared" si="4"/>
        <v>2007.8440762859213</v>
      </c>
      <c r="R37">
        <f t="shared" si="5"/>
        <v>204.14082742520739</v>
      </c>
      <c r="S37">
        <f t="shared" si="6"/>
        <v>203.36628501189756</v>
      </c>
      <c r="T37">
        <f t="shared" si="7"/>
        <v>2.0765824476317633E-2</v>
      </c>
      <c r="U37">
        <f t="shared" si="8"/>
        <v>2.955687784128453</v>
      </c>
      <c r="V37">
        <f t="shared" si="9"/>
        <v>2.0685111979142447E-2</v>
      </c>
      <c r="W37">
        <f t="shared" si="10"/>
        <v>1.2935420430477126E-2</v>
      </c>
      <c r="X37">
        <f t="shared" si="11"/>
        <v>3.9903511277246398E-5</v>
      </c>
      <c r="Y37">
        <f t="shared" si="12"/>
        <v>26.941436037128337</v>
      </c>
      <c r="Z37">
        <f t="shared" si="13"/>
        <v>26.436672727272729</v>
      </c>
      <c r="AA37">
        <f t="shared" si="14"/>
        <v>3.4624372405430321</v>
      </c>
      <c r="AB37">
        <f t="shared" si="15"/>
        <v>58.169758641924055</v>
      </c>
      <c r="AC37">
        <f t="shared" si="16"/>
        <v>2.0839213667885739</v>
      </c>
      <c r="AD37">
        <f t="shared" si="17"/>
        <v>3.5824824022677859</v>
      </c>
      <c r="AE37">
        <f t="shared" si="18"/>
        <v>1.3785158737544583</v>
      </c>
      <c r="AF37">
        <f t="shared" si="19"/>
        <v>-12.71506677684291</v>
      </c>
      <c r="AG37">
        <f t="shared" si="20"/>
        <v>92.282216586923326</v>
      </c>
      <c r="AH37">
        <f t="shared" si="21"/>
        <v>6.7196299181504298</v>
      </c>
      <c r="AI37">
        <f t="shared" si="22"/>
        <v>86.286819631742119</v>
      </c>
      <c r="AJ37">
        <f t="shared" si="23"/>
        <v>-0.6763534353468581</v>
      </c>
      <c r="AK37">
        <f t="shared" si="24"/>
        <v>0.28832350967897757</v>
      </c>
      <c r="AL37">
        <f t="shared" si="25"/>
        <v>-0.422163099451002</v>
      </c>
      <c r="AM37">
        <v>2041.368411406489</v>
      </c>
      <c r="AN37">
        <v>2041.8570909090899</v>
      </c>
      <c r="AO37">
        <v>-1.269970204740923E-2</v>
      </c>
      <c r="AP37">
        <v>67.129740320076181</v>
      </c>
      <c r="AQ37">
        <f t="shared" si="26"/>
        <v>0.28689301733863742</v>
      </c>
      <c r="AR37">
        <v>20.214023939437229</v>
      </c>
      <c r="AS37">
        <v>20.494997575757569</v>
      </c>
      <c r="AT37">
        <v>4.826239454203214E-6</v>
      </c>
      <c r="AU37">
        <v>78.55</v>
      </c>
      <c r="AV37">
        <v>0</v>
      </c>
      <c r="AW37">
        <v>0</v>
      </c>
      <c r="AX37">
        <f t="shared" si="27"/>
        <v>1</v>
      </c>
      <c r="AY37">
        <f t="shared" si="28"/>
        <v>0</v>
      </c>
      <c r="AZ37">
        <f t="shared" si="29"/>
        <v>53667.846998425062</v>
      </c>
      <c r="BA37" t="s">
        <v>395</v>
      </c>
      <c r="BB37">
        <v>8159.48</v>
      </c>
      <c r="BC37">
        <v>651.06538461538469</v>
      </c>
      <c r="BD37">
        <v>2936.64</v>
      </c>
      <c r="BE37">
        <f t="shared" si="30"/>
        <v>0.77829581269226578</v>
      </c>
      <c r="BF37">
        <v>-0.67635343534754022</v>
      </c>
      <c r="BG37" t="s">
        <v>339</v>
      </c>
      <c r="BH37" t="s">
        <v>339</v>
      </c>
      <c r="BI37">
        <v>0</v>
      </c>
      <c r="BJ37">
        <v>0</v>
      </c>
      <c r="BK37" t="e">
        <f t="shared" si="31"/>
        <v>#DIV/0!</v>
      </c>
      <c r="BL37">
        <v>0.5</v>
      </c>
      <c r="BM37">
        <f t="shared" si="32"/>
        <v>2.1001848040655996E-4</v>
      </c>
      <c r="BN37">
        <f t="shared" si="33"/>
        <v>-0.6763534353468581</v>
      </c>
      <c r="BO37" t="e">
        <f t="shared" si="34"/>
        <v>#DIV/0!</v>
      </c>
      <c r="BP37">
        <f t="shared" si="35"/>
        <v>3.2479095411471707E-9</v>
      </c>
      <c r="BQ37" t="e">
        <f t="shared" si="36"/>
        <v>#DIV/0!</v>
      </c>
      <c r="BR37" t="e">
        <f t="shared" si="37"/>
        <v>#DIV/0!</v>
      </c>
      <c r="BS37" t="s">
        <v>339</v>
      </c>
      <c r="BT37">
        <v>0</v>
      </c>
      <c r="BU37" t="e">
        <f t="shared" si="38"/>
        <v>#DIV/0!</v>
      </c>
      <c r="BV37" t="e">
        <f t="shared" si="39"/>
        <v>#DIV/0!</v>
      </c>
      <c r="BW37" t="e">
        <f t="shared" si="40"/>
        <v>#DIV/0!</v>
      </c>
      <c r="BX37" t="e">
        <f t="shared" si="41"/>
        <v>#DIV/0!</v>
      </c>
      <c r="BY37">
        <f t="shared" si="42"/>
        <v>0</v>
      </c>
      <c r="BZ37">
        <f t="shared" si="43"/>
        <v>1.2848585122677447</v>
      </c>
      <c r="CA37" t="e">
        <f t="shared" si="44"/>
        <v>#DIV/0!</v>
      </c>
      <c r="CB37" t="e">
        <f t="shared" si="45"/>
        <v>#DIV/0!</v>
      </c>
      <c r="CC37">
        <f t="shared" si="46"/>
        <v>5.0002199999999997E-3</v>
      </c>
      <c r="CD37">
        <f t="shared" si="47"/>
        <v>2.1001848040655996E-4</v>
      </c>
      <c r="CE37">
        <f t="shared" si="48"/>
        <v>4.2001847999999994E-2</v>
      </c>
      <c r="CF37">
        <f t="shared" si="49"/>
        <v>7.9803511199999996E-3</v>
      </c>
      <c r="CG37">
        <v>6</v>
      </c>
      <c r="CH37">
        <v>0.5</v>
      </c>
      <c r="CI37" t="s">
        <v>309</v>
      </c>
      <c r="CJ37">
        <v>2</v>
      </c>
      <c r="CK37" t="b">
        <v>0</v>
      </c>
      <c r="CL37">
        <v>1693336427.5999999</v>
      </c>
      <c r="CM37">
        <v>2000.2260000000001</v>
      </c>
      <c r="CN37">
        <v>2000.126363636364</v>
      </c>
      <c r="CO37">
        <v>20.49658181818182</v>
      </c>
      <c r="CP37">
        <v>20.21418181818181</v>
      </c>
      <c r="CQ37">
        <v>1994.68</v>
      </c>
      <c r="CR37">
        <v>20.338581818181819</v>
      </c>
      <c r="CS37">
        <v>600.02945454545454</v>
      </c>
      <c r="CT37">
        <v>101.5715454545455</v>
      </c>
      <c r="CU37">
        <v>0.10010815454545451</v>
      </c>
      <c r="CV37">
        <v>27.015799999999999</v>
      </c>
      <c r="CW37">
        <v>26.436672727272729</v>
      </c>
      <c r="CX37">
        <v>999.9</v>
      </c>
      <c r="CY37">
        <v>0</v>
      </c>
      <c r="CZ37">
        <v>0</v>
      </c>
      <c r="DA37">
        <v>9992.7236363636348</v>
      </c>
      <c r="DB37">
        <v>0</v>
      </c>
      <c r="DC37">
        <v>296.41645454545449</v>
      </c>
      <c r="DD37">
        <v>5.0002199999999997E-3</v>
      </c>
      <c r="DE37">
        <v>0</v>
      </c>
      <c r="DF37">
        <v>0</v>
      </c>
      <c r="DG37">
        <v>0</v>
      </c>
      <c r="DH37">
        <v>651.22727272727275</v>
      </c>
      <c r="DI37">
        <v>5.0002199999999997E-3</v>
      </c>
      <c r="DJ37">
        <v>79.290909090909096</v>
      </c>
      <c r="DK37">
        <v>-0.49090909090909102</v>
      </c>
      <c r="DL37">
        <v>36.175727272727272</v>
      </c>
      <c r="DM37">
        <v>41.061999999999998</v>
      </c>
      <c r="DN37">
        <v>38.75</v>
      </c>
      <c r="DO37">
        <v>37.613545454545459</v>
      </c>
      <c r="DP37">
        <v>38</v>
      </c>
      <c r="DQ37">
        <v>0</v>
      </c>
      <c r="DR37">
        <v>0</v>
      </c>
      <c r="DS37">
        <v>0</v>
      </c>
      <c r="DT37">
        <v>95.799999952316284</v>
      </c>
      <c r="DU37">
        <v>0</v>
      </c>
      <c r="DV37">
        <v>651.06538461538469</v>
      </c>
      <c r="DW37">
        <v>-11.97606801649197</v>
      </c>
      <c r="DX37">
        <v>-6.0273509140899106</v>
      </c>
      <c r="DY37">
        <v>83.634615384615387</v>
      </c>
      <c r="DZ37">
        <v>15</v>
      </c>
      <c r="EA37">
        <v>1693336458.0999999</v>
      </c>
      <c r="EB37" t="s">
        <v>396</v>
      </c>
      <c r="EC37">
        <v>1693336458.0999999</v>
      </c>
      <c r="ED37">
        <v>1693336447.5999999</v>
      </c>
      <c r="EE37">
        <v>63</v>
      </c>
      <c r="EF37">
        <v>0.22600000000000001</v>
      </c>
      <c r="EG37">
        <v>0</v>
      </c>
      <c r="EH37">
        <v>5.5460000000000003</v>
      </c>
      <c r="EI37">
        <v>0.158</v>
      </c>
      <c r="EJ37">
        <v>2000</v>
      </c>
      <c r="EK37">
        <v>20</v>
      </c>
      <c r="EL37">
        <v>3.62</v>
      </c>
      <c r="EM37">
        <v>0.21</v>
      </c>
      <c r="EN37">
        <v>100</v>
      </c>
      <c r="EO37">
        <v>100</v>
      </c>
      <c r="EP37">
        <v>5.5460000000000003</v>
      </c>
      <c r="EQ37">
        <v>0.158</v>
      </c>
      <c r="ER37">
        <v>-0.54220371061702433</v>
      </c>
      <c r="ES37">
        <v>-1.5763494849013591E-5</v>
      </c>
      <c r="ET37">
        <v>2.5737299311383258E-6</v>
      </c>
      <c r="EU37">
        <v>-5.4755643384777521E-10</v>
      </c>
      <c r="EV37">
        <v>0.15731904761904761</v>
      </c>
      <c r="EW37">
        <v>0</v>
      </c>
      <c r="EX37">
        <v>0</v>
      </c>
      <c r="EY37">
        <v>0</v>
      </c>
      <c r="EZ37">
        <v>21</v>
      </c>
      <c r="FA37">
        <v>1995</v>
      </c>
      <c r="FB37">
        <v>1</v>
      </c>
      <c r="FC37">
        <v>16</v>
      </c>
      <c r="FD37">
        <v>1.3</v>
      </c>
      <c r="FE37">
        <v>1.3</v>
      </c>
      <c r="FF37">
        <v>3.88428</v>
      </c>
      <c r="FG37">
        <v>2.6025399999999999</v>
      </c>
      <c r="FH37">
        <v>1.39771</v>
      </c>
      <c r="FI37">
        <v>2.2705099999999998</v>
      </c>
      <c r="FJ37">
        <v>1.3952599999999999</v>
      </c>
      <c r="FK37">
        <v>2.63306</v>
      </c>
      <c r="FL37">
        <v>35.0364</v>
      </c>
      <c r="FM37">
        <v>15.051399999999999</v>
      </c>
      <c r="FN37">
        <v>18</v>
      </c>
      <c r="FO37">
        <v>605.78200000000004</v>
      </c>
      <c r="FP37">
        <v>379.87200000000001</v>
      </c>
      <c r="FQ37">
        <v>27.000399999999999</v>
      </c>
      <c r="FR37">
        <v>26.957599999999999</v>
      </c>
      <c r="FS37">
        <v>29.9999</v>
      </c>
      <c r="FT37">
        <v>26.7561</v>
      </c>
      <c r="FU37">
        <v>27.101099999999999</v>
      </c>
      <c r="FV37">
        <v>77.784700000000001</v>
      </c>
      <c r="FW37">
        <v>0</v>
      </c>
      <c r="FX37">
        <v>100</v>
      </c>
      <c r="FY37">
        <v>27</v>
      </c>
      <c r="FZ37">
        <v>2000</v>
      </c>
      <c r="GA37">
        <v>24.584099999999999</v>
      </c>
      <c r="GB37">
        <v>98.764200000000002</v>
      </c>
      <c r="GC37">
        <v>93.298599999999993</v>
      </c>
    </row>
    <row r="38" spans="1:185" x14ac:dyDescent="0.25">
      <c r="A38">
        <v>22</v>
      </c>
      <c r="B38">
        <v>1693336900.5999999</v>
      </c>
      <c r="C38">
        <v>2727.099999904633</v>
      </c>
      <c r="D38" t="s">
        <v>397</v>
      </c>
      <c r="E38" t="s">
        <v>398</v>
      </c>
      <c r="F38">
        <v>5</v>
      </c>
      <c r="H38" t="s">
        <v>305</v>
      </c>
      <c r="I38" t="s">
        <v>610</v>
      </c>
      <c r="J38" t="s">
        <v>399</v>
      </c>
      <c r="K38" t="s">
        <v>608</v>
      </c>
      <c r="L38">
        <v>1693336897.8499999</v>
      </c>
      <c r="M38">
        <f t="shared" si="0"/>
        <v>3.215549764703036E-3</v>
      </c>
      <c r="N38">
        <f t="shared" si="1"/>
        <v>3.2155497647030358</v>
      </c>
      <c r="O38">
        <f t="shared" si="2"/>
        <v>14.635939595990868</v>
      </c>
      <c r="P38">
        <f t="shared" si="3"/>
        <v>394.10849999999999</v>
      </c>
      <c r="Q38">
        <f t="shared" si="4"/>
        <v>290.77484512115444</v>
      </c>
      <c r="R38">
        <f t="shared" si="5"/>
        <v>29.56355909322404</v>
      </c>
      <c r="S38">
        <f t="shared" si="6"/>
        <v>40.069662573587713</v>
      </c>
      <c r="T38">
        <f t="shared" si="7"/>
        <v>0.25358023652454492</v>
      </c>
      <c r="U38">
        <f t="shared" si="8"/>
        <v>2.9565982822258374</v>
      </c>
      <c r="V38">
        <f t="shared" si="9"/>
        <v>0.24208745296233161</v>
      </c>
      <c r="W38">
        <f t="shared" si="10"/>
        <v>0.15229382773761979</v>
      </c>
      <c r="X38">
        <f t="shared" si="11"/>
        <v>241.74508651508725</v>
      </c>
      <c r="Y38">
        <f t="shared" si="12"/>
        <v>28.126238970268737</v>
      </c>
      <c r="Z38">
        <f t="shared" si="13"/>
        <v>27.059950000000001</v>
      </c>
      <c r="AA38">
        <f t="shared" si="14"/>
        <v>3.5917813403701406</v>
      </c>
      <c r="AB38">
        <f t="shared" si="15"/>
        <v>61.718301110733165</v>
      </c>
      <c r="AC38">
        <f t="shared" si="16"/>
        <v>2.2803162299707895</v>
      </c>
      <c r="AD38">
        <f t="shared" si="17"/>
        <v>3.6947164600002731</v>
      </c>
      <c r="AE38">
        <f t="shared" si="18"/>
        <v>1.3114651103993511</v>
      </c>
      <c r="AF38">
        <f t="shared" si="19"/>
        <v>-141.80574462340388</v>
      </c>
      <c r="AG38">
        <f t="shared" si="20"/>
        <v>76.856030358554037</v>
      </c>
      <c r="AH38">
        <f t="shared" si="21"/>
        <v>5.6268793568666835</v>
      </c>
      <c r="AI38">
        <f t="shared" si="22"/>
        <v>182.4222516071041</v>
      </c>
      <c r="AJ38">
        <f t="shared" si="23"/>
        <v>14.635939595990868</v>
      </c>
      <c r="AK38">
        <f t="shared" si="24"/>
        <v>3.2155497647030358</v>
      </c>
      <c r="AL38">
        <f t="shared" si="25"/>
        <v>14.377222700393963</v>
      </c>
      <c r="AM38">
        <v>418.05973961870649</v>
      </c>
      <c r="AN38">
        <v>403.67993333333328</v>
      </c>
      <c r="AO38">
        <v>-6.1321813703756542E-2</v>
      </c>
      <c r="AP38">
        <v>67.241170909278495</v>
      </c>
      <c r="AQ38">
        <f t="shared" si="26"/>
        <v>3.2371155036868151</v>
      </c>
      <c r="AR38">
        <v>19.28458132978356</v>
      </c>
      <c r="AS38">
        <v>22.453786666666669</v>
      </c>
      <c r="AT38">
        <v>-9.358095238074434E-4</v>
      </c>
      <c r="AU38">
        <v>78.55</v>
      </c>
      <c r="AV38">
        <v>0</v>
      </c>
      <c r="AW38">
        <v>0</v>
      </c>
      <c r="AX38">
        <f t="shared" si="27"/>
        <v>1</v>
      </c>
      <c r="AY38">
        <f t="shared" si="28"/>
        <v>0</v>
      </c>
      <c r="AZ38">
        <f t="shared" si="29"/>
        <v>53600.420061788223</v>
      </c>
      <c r="BA38" t="s">
        <v>395</v>
      </c>
      <c r="BB38">
        <v>8159.48</v>
      </c>
      <c r="BC38">
        <v>651.06538461538469</v>
      </c>
      <c r="BD38">
        <v>2936.64</v>
      </c>
      <c r="BE38">
        <f t="shared" si="30"/>
        <v>0.77829581269226578</v>
      </c>
      <c r="BF38">
        <v>-0.67635343534754022</v>
      </c>
      <c r="BG38" t="s">
        <v>400</v>
      </c>
      <c r="BH38">
        <v>8164.87</v>
      </c>
      <c r="BI38">
        <v>774.90499999999997</v>
      </c>
      <c r="BJ38">
        <v>933.73</v>
      </c>
      <c r="BK38">
        <f t="shared" si="31"/>
        <v>0.17009735148276273</v>
      </c>
      <c r="BL38">
        <v>0.5</v>
      </c>
      <c r="BM38">
        <f t="shared" si="32"/>
        <v>1261.2544506295787</v>
      </c>
      <c r="BN38">
        <f t="shared" si="33"/>
        <v>14.635939595990868</v>
      </c>
      <c r="BO38">
        <f t="shared" si="34"/>
        <v>107.26802079896913</v>
      </c>
      <c r="BP38">
        <f t="shared" si="35"/>
        <v>1.214052646053696E-2</v>
      </c>
      <c r="BQ38">
        <f t="shared" si="36"/>
        <v>2.1450633480770671</v>
      </c>
      <c r="BR38">
        <f t="shared" si="37"/>
        <v>441.22989327649594</v>
      </c>
      <c r="BS38" t="s">
        <v>401</v>
      </c>
      <c r="BT38">
        <v>531.27</v>
      </c>
      <c r="BU38">
        <f t="shared" si="38"/>
        <v>531.27</v>
      </c>
      <c r="BV38">
        <f t="shared" si="39"/>
        <v>0.43102395767513091</v>
      </c>
      <c r="BW38">
        <f t="shared" si="40"/>
        <v>0.39463549172588586</v>
      </c>
      <c r="BX38">
        <f t="shared" si="41"/>
        <v>0.83268270577915249</v>
      </c>
      <c r="BY38">
        <f t="shared" si="42"/>
        <v>0.56188497376613789</v>
      </c>
      <c r="BZ38">
        <f t="shared" si="43"/>
        <v>0.87632667361548866</v>
      </c>
      <c r="CA38">
        <f t="shared" si="44"/>
        <v>0.2705596140032796</v>
      </c>
      <c r="CB38">
        <f t="shared" si="45"/>
        <v>0.72944038599672045</v>
      </c>
      <c r="CC38">
        <f t="shared" si="46"/>
        <v>1500.0519999999999</v>
      </c>
      <c r="CD38">
        <f t="shared" si="47"/>
        <v>1261.2544506295787</v>
      </c>
      <c r="CE38">
        <f t="shared" si="48"/>
        <v>0.84080715243843474</v>
      </c>
      <c r="CF38">
        <f t="shared" si="49"/>
        <v>0.16115780420617903</v>
      </c>
      <c r="CG38">
        <v>6</v>
      </c>
      <c r="CH38">
        <v>0.5</v>
      </c>
      <c r="CI38" t="s">
        <v>309</v>
      </c>
      <c r="CJ38">
        <v>2</v>
      </c>
      <c r="CK38" t="b">
        <v>0</v>
      </c>
      <c r="CL38">
        <v>1693336897.8499999</v>
      </c>
      <c r="CM38">
        <v>394.10849999999999</v>
      </c>
      <c r="CN38">
        <v>410.01069999999999</v>
      </c>
      <c r="CO38">
        <v>22.428239999999999</v>
      </c>
      <c r="CP38">
        <v>19.28501</v>
      </c>
      <c r="CQ38">
        <v>394.68849999999998</v>
      </c>
      <c r="CR38">
        <v>22.30424</v>
      </c>
      <c r="CS38">
        <v>600.03830000000005</v>
      </c>
      <c r="CT38">
        <v>101.57170000000001</v>
      </c>
      <c r="CU38">
        <v>9.995279E-2</v>
      </c>
      <c r="CV38">
        <v>27.54211999999999</v>
      </c>
      <c r="CW38">
        <v>27.059950000000001</v>
      </c>
      <c r="CX38">
        <v>999.9</v>
      </c>
      <c r="CY38">
        <v>0</v>
      </c>
      <c r="CZ38">
        <v>0</v>
      </c>
      <c r="DA38">
        <v>9997.8719999999994</v>
      </c>
      <c r="DB38">
        <v>0</v>
      </c>
      <c r="DC38">
        <v>347.96940000000001</v>
      </c>
      <c r="DD38">
        <v>1500.0519999999999</v>
      </c>
      <c r="DE38">
        <v>0.97300310000000001</v>
      </c>
      <c r="DF38">
        <v>2.6996740000000002E-2</v>
      </c>
      <c r="DG38">
        <v>0</v>
      </c>
      <c r="DH38">
        <v>766.51990000000001</v>
      </c>
      <c r="DI38">
        <v>5.0002199999999997</v>
      </c>
      <c r="DJ38">
        <v>11945.15</v>
      </c>
      <c r="DK38">
        <v>14099.73</v>
      </c>
      <c r="DL38">
        <v>36.224800000000002</v>
      </c>
      <c r="DM38">
        <v>39.937199999999997</v>
      </c>
      <c r="DN38">
        <v>36.962200000000003</v>
      </c>
      <c r="DO38">
        <v>37.974800000000002</v>
      </c>
      <c r="DP38">
        <v>38.349800000000002</v>
      </c>
      <c r="DQ38">
        <v>1454.692</v>
      </c>
      <c r="DR38">
        <v>40.359000000000002</v>
      </c>
      <c r="DS38">
        <v>0</v>
      </c>
      <c r="DT38">
        <v>469.59999990463263</v>
      </c>
      <c r="DU38">
        <v>0</v>
      </c>
      <c r="DV38">
        <v>774.90499999999997</v>
      </c>
      <c r="DW38">
        <v>-119.4400001800359</v>
      </c>
      <c r="DX38">
        <v>-1856.438464453387</v>
      </c>
      <c r="DY38">
        <v>12074.82</v>
      </c>
      <c r="DZ38">
        <v>15</v>
      </c>
      <c r="EA38">
        <v>1693336931.5999999</v>
      </c>
      <c r="EB38" t="s">
        <v>402</v>
      </c>
      <c r="EC38">
        <v>1693336931.0999999</v>
      </c>
      <c r="ED38">
        <v>1693336931.5999999</v>
      </c>
      <c r="EE38">
        <v>64</v>
      </c>
      <c r="EF38">
        <v>-0.65300000000000002</v>
      </c>
      <c r="EG38">
        <v>-3.3000000000000002E-2</v>
      </c>
      <c r="EH38">
        <v>-0.57999999999999996</v>
      </c>
      <c r="EI38">
        <v>0.124</v>
      </c>
      <c r="EJ38">
        <v>410</v>
      </c>
      <c r="EK38">
        <v>19</v>
      </c>
      <c r="EL38">
        <v>0.33</v>
      </c>
      <c r="EM38">
        <v>0.03</v>
      </c>
      <c r="EN38">
        <v>100</v>
      </c>
      <c r="EO38">
        <v>100</v>
      </c>
      <c r="EP38">
        <v>-0.57999999999999996</v>
      </c>
      <c r="EQ38">
        <v>0.124</v>
      </c>
      <c r="ER38">
        <v>-0.31684430152716891</v>
      </c>
      <c r="ES38">
        <v>-1.5763494849013591E-5</v>
      </c>
      <c r="ET38">
        <v>2.5737299311383258E-6</v>
      </c>
      <c r="EU38">
        <v>-5.4755643384777521E-10</v>
      </c>
      <c r="EV38">
        <v>0.1576400000000007</v>
      </c>
      <c r="EW38">
        <v>0</v>
      </c>
      <c r="EX38">
        <v>0</v>
      </c>
      <c r="EY38">
        <v>0</v>
      </c>
      <c r="EZ38">
        <v>21</v>
      </c>
      <c r="FA38">
        <v>1995</v>
      </c>
      <c r="FB38">
        <v>1</v>
      </c>
      <c r="FC38">
        <v>16</v>
      </c>
      <c r="FD38">
        <v>7.4</v>
      </c>
      <c r="FE38">
        <v>7.5</v>
      </c>
      <c r="FF38">
        <v>1.0803199999999999</v>
      </c>
      <c r="FG38">
        <v>2.6281699999999999</v>
      </c>
      <c r="FH38">
        <v>1.39771</v>
      </c>
      <c r="FI38">
        <v>2.2619600000000002</v>
      </c>
      <c r="FJ38">
        <v>1.3952599999999999</v>
      </c>
      <c r="FK38">
        <v>2.65747</v>
      </c>
      <c r="FL38">
        <v>35.059399999999997</v>
      </c>
      <c r="FM38">
        <v>14.9551</v>
      </c>
      <c r="FN38">
        <v>18</v>
      </c>
      <c r="FO38">
        <v>602.86199999999997</v>
      </c>
      <c r="FP38">
        <v>374.20299999999997</v>
      </c>
      <c r="FQ38">
        <v>26.999600000000001</v>
      </c>
      <c r="FR38">
        <v>27.206600000000002</v>
      </c>
      <c r="FS38">
        <v>30.0001</v>
      </c>
      <c r="FT38">
        <v>26.958600000000001</v>
      </c>
      <c r="FU38">
        <v>27.304200000000002</v>
      </c>
      <c r="FV38">
        <v>21.648800000000001</v>
      </c>
      <c r="FW38">
        <v>0</v>
      </c>
      <c r="FX38">
        <v>95.409199999999998</v>
      </c>
      <c r="FY38">
        <v>27</v>
      </c>
      <c r="FZ38">
        <v>410</v>
      </c>
      <c r="GA38">
        <v>19.630700000000001</v>
      </c>
      <c r="GB38">
        <v>98.708699999999993</v>
      </c>
      <c r="GC38">
        <v>93.250399999999999</v>
      </c>
    </row>
    <row r="39" spans="1:185" x14ac:dyDescent="0.25">
      <c r="A39">
        <v>23</v>
      </c>
      <c r="B39">
        <v>1693337029.5999999</v>
      </c>
      <c r="C39">
        <v>2856.099999904633</v>
      </c>
      <c r="D39" t="s">
        <v>403</v>
      </c>
      <c r="E39" t="s">
        <v>404</v>
      </c>
      <c r="F39">
        <v>5</v>
      </c>
      <c r="H39" t="s">
        <v>305</v>
      </c>
      <c r="I39" t="s">
        <v>610</v>
      </c>
      <c r="J39" t="s">
        <v>399</v>
      </c>
      <c r="K39" t="s">
        <v>608</v>
      </c>
      <c r="L39">
        <v>1693337026.5999999</v>
      </c>
      <c r="M39">
        <f t="shared" si="0"/>
        <v>3.015563451221199E-3</v>
      </c>
      <c r="N39">
        <f t="shared" si="1"/>
        <v>3.0155634512211988</v>
      </c>
      <c r="O39">
        <f t="shared" si="2"/>
        <v>15.285620769063311</v>
      </c>
      <c r="P39">
        <f t="shared" si="3"/>
        <v>393.52645454545461</v>
      </c>
      <c r="Q39">
        <f t="shared" si="4"/>
        <v>284.51212522154032</v>
      </c>
      <c r="R39">
        <f t="shared" si="5"/>
        <v>28.926667291322996</v>
      </c>
      <c r="S39">
        <f t="shared" si="6"/>
        <v>40.010276581732391</v>
      </c>
      <c r="T39">
        <f t="shared" si="7"/>
        <v>0.24890548049762876</v>
      </c>
      <c r="U39">
        <f t="shared" si="8"/>
        <v>2.9570428113579843</v>
      </c>
      <c r="V39">
        <f t="shared" si="9"/>
        <v>0.23782416399181289</v>
      </c>
      <c r="W39">
        <f t="shared" si="10"/>
        <v>0.14959459962771618</v>
      </c>
      <c r="X39">
        <f t="shared" si="11"/>
        <v>161.90073125096418</v>
      </c>
      <c r="Y39">
        <f t="shared" si="12"/>
        <v>27.475700366845196</v>
      </c>
      <c r="Z39">
        <f t="shared" si="13"/>
        <v>26.627972727272731</v>
      </c>
      <c r="AA39">
        <f t="shared" si="14"/>
        <v>3.501696588289247</v>
      </c>
      <c r="AB39">
        <f t="shared" si="15"/>
        <v>61.715106460815704</v>
      </c>
      <c r="AC39">
        <f t="shared" si="16"/>
        <v>2.2489855759900634</v>
      </c>
      <c r="AD39">
        <f t="shared" si="17"/>
        <v>3.6441411268049815</v>
      </c>
      <c r="AE39">
        <f t="shared" si="18"/>
        <v>1.2527110122991836</v>
      </c>
      <c r="AF39">
        <f t="shared" si="19"/>
        <v>-132.98634819885487</v>
      </c>
      <c r="AG39">
        <f t="shared" si="20"/>
        <v>108.20276429226531</v>
      </c>
      <c r="AH39">
        <f t="shared" si="21"/>
        <v>7.8943141975055848</v>
      </c>
      <c r="AI39">
        <f t="shared" si="22"/>
        <v>145.01146154188024</v>
      </c>
      <c r="AJ39">
        <f t="shared" si="23"/>
        <v>15.285620769063311</v>
      </c>
      <c r="AK39">
        <f t="shared" si="24"/>
        <v>3.0155634512211988</v>
      </c>
      <c r="AL39">
        <f t="shared" si="25"/>
        <v>15.720100476061331</v>
      </c>
      <c r="AM39">
        <v>418.02072355228569</v>
      </c>
      <c r="AN39">
        <v>402.29398787878768</v>
      </c>
      <c r="AO39">
        <v>-6.6107797117756231E-2</v>
      </c>
      <c r="AP39">
        <v>67.132437972524869</v>
      </c>
      <c r="AQ39">
        <f t="shared" si="26"/>
        <v>3.0124721943832089</v>
      </c>
      <c r="AR39">
        <v>19.172547908354979</v>
      </c>
      <c r="AS39">
        <v>22.118553333333331</v>
      </c>
      <c r="AT39">
        <v>-2.6590476190555969E-5</v>
      </c>
      <c r="AU39">
        <v>78.55</v>
      </c>
      <c r="AV39">
        <v>0</v>
      </c>
      <c r="AW39">
        <v>0</v>
      </c>
      <c r="AX39">
        <f t="shared" si="27"/>
        <v>1</v>
      </c>
      <c r="AY39">
        <f t="shared" si="28"/>
        <v>0</v>
      </c>
      <c r="AZ39">
        <f t="shared" si="29"/>
        <v>53655.402921975132</v>
      </c>
      <c r="BA39" t="s">
        <v>395</v>
      </c>
      <c r="BB39">
        <v>8159.48</v>
      </c>
      <c r="BC39">
        <v>651.06538461538469</v>
      </c>
      <c r="BD39">
        <v>2936.64</v>
      </c>
      <c r="BE39">
        <f t="shared" si="30"/>
        <v>0.77829581269226578</v>
      </c>
      <c r="BF39">
        <v>-0.67635343534754022</v>
      </c>
      <c r="BG39" t="s">
        <v>405</v>
      </c>
      <c r="BH39">
        <v>8177.91</v>
      </c>
      <c r="BI39">
        <v>636.29423076923081</v>
      </c>
      <c r="BJ39">
        <v>916.78</v>
      </c>
      <c r="BK39">
        <f t="shared" si="31"/>
        <v>0.30594664939327776</v>
      </c>
      <c r="BL39">
        <v>0.5</v>
      </c>
      <c r="BM39">
        <f t="shared" si="32"/>
        <v>841.17460185400864</v>
      </c>
      <c r="BN39">
        <f t="shared" si="33"/>
        <v>15.285620769063311</v>
      </c>
      <c r="BO39">
        <f t="shared" si="34"/>
        <v>128.67727549597919</v>
      </c>
      <c r="BP39">
        <f t="shared" si="35"/>
        <v>1.8975815685862988E-2</v>
      </c>
      <c r="BQ39">
        <f t="shared" si="36"/>
        <v>2.2032112393376817</v>
      </c>
      <c r="BR39">
        <f t="shared" si="37"/>
        <v>437.40838074882095</v>
      </c>
      <c r="BS39" t="s">
        <v>406</v>
      </c>
      <c r="BT39">
        <v>466.73</v>
      </c>
      <c r="BU39">
        <f t="shared" si="38"/>
        <v>466.73</v>
      </c>
      <c r="BV39">
        <f t="shared" si="39"/>
        <v>0.4909029429088767</v>
      </c>
      <c r="BW39">
        <f t="shared" si="40"/>
        <v>0.62323246135044819</v>
      </c>
      <c r="BX39">
        <f t="shared" si="41"/>
        <v>0.8177868829228595</v>
      </c>
      <c r="BY39">
        <f t="shared" si="42"/>
        <v>1.055590294966549</v>
      </c>
      <c r="BZ39">
        <f t="shared" si="43"/>
        <v>0.88374275178064965</v>
      </c>
      <c r="CA39">
        <f t="shared" si="44"/>
        <v>0.45714902417776382</v>
      </c>
      <c r="CB39">
        <f t="shared" si="45"/>
        <v>0.54285097582223618</v>
      </c>
      <c r="CC39">
        <f t="shared" si="46"/>
        <v>999.97690909090898</v>
      </c>
      <c r="CD39">
        <f t="shared" si="47"/>
        <v>841.17460185400864</v>
      </c>
      <c r="CE39">
        <f t="shared" si="48"/>
        <v>0.84119402578878599</v>
      </c>
      <c r="CF39">
        <f t="shared" si="49"/>
        <v>0.16190446977235712</v>
      </c>
      <c r="CG39">
        <v>6</v>
      </c>
      <c r="CH39">
        <v>0.5</v>
      </c>
      <c r="CI39" t="s">
        <v>309</v>
      </c>
      <c r="CJ39">
        <v>2</v>
      </c>
      <c r="CK39" t="b">
        <v>0</v>
      </c>
      <c r="CL39">
        <v>1693337026.5999999</v>
      </c>
      <c r="CM39">
        <v>393.52645454545461</v>
      </c>
      <c r="CN39">
        <v>409.99890909090908</v>
      </c>
      <c r="CO39">
        <v>22.120200000000001</v>
      </c>
      <c r="CP39">
        <v>19.171318181818179</v>
      </c>
      <c r="CQ39">
        <v>394.13790909090909</v>
      </c>
      <c r="CR39">
        <v>21.99759090909091</v>
      </c>
      <c r="CS39">
        <v>599.99527272727266</v>
      </c>
      <c r="CT39">
        <v>101.5710909090909</v>
      </c>
      <c r="CU39">
        <v>0.10003213636363641</v>
      </c>
      <c r="CV39">
        <v>27.306699999999999</v>
      </c>
      <c r="CW39">
        <v>26.627972727272731</v>
      </c>
      <c r="CX39">
        <v>999.9</v>
      </c>
      <c r="CY39">
        <v>0</v>
      </c>
      <c r="CZ39">
        <v>0</v>
      </c>
      <c r="DA39">
        <v>10000.45363636364</v>
      </c>
      <c r="DB39">
        <v>0</v>
      </c>
      <c r="DC39">
        <v>361.25554545454543</v>
      </c>
      <c r="DD39">
        <v>999.97690909090898</v>
      </c>
      <c r="DE39">
        <v>0.96000309090909086</v>
      </c>
      <c r="DF39">
        <v>3.999686363636365E-2</v>
      </c>
      <c r="DG39">
        <v>0</v>
      </c>
      <c r="DH39">
        <v>635.61972727272735</v>
      </c>
      <c r="DI39">
        <v>5.0002199999999997</v>
      </c>
      <c r="DJ39">
        <v>6602.0018181818186</v>
      </c>
      <c r="DK39">
        <v>9346.0227272727279</v>
      </c>
      <c r="DL39">
        <v>34.880454545454548</v>
      </c>
      <c r="DM39">
        <v>38.300727272727272</v>
      </c>
      <c r="DN39">
        <v>36.090636363636357</v>
      </c>
      <c r="DO39">
        <v>34.920090909090909</v>
      </c>
      <c r="DP39">
        <v>36.852090909090911</v>
      </c>
      <c r="DQ39">
        <v>955.17818181818177</v>
      </c>
      <c r="DR39">
        <v>39.799999999999997</v>
      </c>
      <c r="DS39">
        <v>0</v>
      </c>
      <c r="DT39">
        <v>127.0999999046326</v>
      </c>
      <c r="DU39">
        <v>0</v>
      </c>
      <c r="DV39">
        <v>636.29423076923081</v>
      </c>
      <c r="DW39">
        <v>-9.318700851550112</v>
      </c>
      <c r="DX39">
        <v>-70.008547049983392</v>
      </c>
      <c r="DY39">
        <v>6607.0934615384613</v>
      </c>
      <c r="DZ39">
        <v>15</v>
      </c>
      <c r="EA39">
        <v>1693337001.0999999</v>
      </c>
      <c r="EB39" t="s">
        <v>407</v>
      </c>
      <c r="EC39">
        <v>1693336987.5999999</v>
      </c>
      <c r="ED39">
        <v>1693337001.0999999</v>
      </c>
      <c r="EE39">
        <v>65</v>
      </c>
      <c r="EF39">
        <v>-2E-3</v>
      </c>
      <c r="EG39">
        <v>-2E-3</v>
      </c>
      <c r="EH39">
        <v>-0.58199999999999996</v>
      </c>
      <c r="EI39">
        <v>0.123</v>
      </c>
      <c r="EJ39">
        <v>410</v>
      </c>
      <c r="EK39">
        <v>19</v>
      </c>
      <c r="EL39">
        <v>0.56999999999999995</v>
      </c>
      <c r="EM39">
        <v>7.0000000000000007E-2</v>
      </c>
      <c r="EN39">
        <v>100</v>
      </c>
      <c r="EO39">
        <v>100</v>
      </c>
      <c r="EP39">
        <v>-0.61199999999999999</v>
      </c>
      <c r="EQ39">
        <v>0.1226</v>
      </c>
      <c r="ER39">
        <v>-0.97157327334420018</v>
      </c>
      <c r="ES39">
        <v>-1.5763494849013591E-5</v>
      </c>
      <c r="ET39">
        <v>2.5737299311383258E-6</v>
      </c>
      <c r="EU39">
        <v>-5.4755643384777521E-10</v>
      </c>
      <c r="EV39">
        <v>0.1226249999999993</v>
      </c>
      <c r="EW39">
        <v>0</v>
      </c>
      <c r="EX39">
        <v>0</v>
      </c>
      <c r="EY39">
        <v>0</v>
      </c>
      <c r="EZ39">
        <v>21</v>
      </c>
      <c r="FA39">
        <v>1995</v>
      </c>
      <c r="FB39">
        <v>1</v>
      </c>
      <c r="FC39">
        <v>16</v>
      </c>
      <c r="FD39">
        <v>0.7</v>
      </c>
      <c r="FE39">
        <v>0.5</v>
      </c>
      <c r="FF39">
        <v>1.0803199999999999</v>
      </c>
      <c r="FG39">
        <v>2.6269499999999999</v>
      </c>
      <c r="FH39">
        <v>1.39771</v>
      </c>
      <c r="FI39">
        <v>2.2631800000000002</v>
      </c>
      <c r="FJ39">
        <v>1.3952599999999999</v>
      </c>
      <c r="FK39">
        <v>2.4072300000000002</v>
      </c>
      <c r="FL39">
        <v>35.0364</v>
      </c>
      <c r="FM39">
        <v>14.946300000000001</v>
      </c>
      <c r="FN39">
        <v>18</v>
      </c>
      <c r="FO39">
        <v>602.06200000000001</v>
      </c>
      <c r="FP39">
        <v>373.72300000000001</v>
      </c>
      <c r="FQ39">
        <v>26.999300000000002</v>
      </c>
      <c r="FR39">
        <v>27.231999999999999</v>
      </c>
      <c r="FS39">
        <v>30</v>
      </c>
      <c r="FT39">
        <v>26.995100000000001</v>
      </c>
      <c r="FU39">
        <v>27.336400000000001</v>
      </c>
      <c r="FV39">
        <v>21.658200000000001</v>
      </c>
      <c r="FW39">
        <v>0.93498199999999998</v>
      </c>
      <c r="FX39">
        <v>93.100399999999993</v>
      </c>
      <c r="FY39">
        <v>27</v>
      </c>
      <c r="FZ39">
        <v>410</v>
      </c>
      <c r="GA39">
        <v>18.8858</v>
      </c>
      <c r="GB39">
        <v>98.707800000000006</v>
      </c>
      <c r="GC39">
        <v>93.252099999999999</v>
      </c>
    </row>
    <row r="40" spans="1:185" x14ac:dyDescent="0.25">
      <c r="A40">
        <v>24</v>
      </c>
      <c r="B40">
        <v>1693337158.0999999</v>
      </c>
      <c r="C40">
        <v>2984.599999904633</v>
      </c>
      <c r="D40" t="s">
        <v>408</v>
      </c>
      <c r="E40" t="s">
        <v>409</v>
      </c>
      <c r="F40">
        <v>5</v>
      </c>
      <c r="H40" t="s">
        <v>305</v>
      </c>
      <c r="I40" t="s">
        <v>610</v>
      </c>
      <c r="J40" t="s">
        <v>399</v>
      </c>
      <c r="K40" t="s">
        <v>608</v>
      </c>
      <c r="L40">
        <v>1693337155.0999999</v>
      </c>
      <c r="M40">
        <f t="shared" si="0"/>
        <v>3.3501864875034554E-3</v>
      </c>
      <c r="N40">
        <f t="shared" si="1"/>
        <v>3.3501864875034553</v>
      </c>
      <c r="O40">
        <f t="shared" si="2"/>
        <v>13.550534823111978</v>
      </c>
      <c r="P40">
        <f t="shared" si="3"/>
        <v>395.17209090909091</v>
      </c>
      <c r="Q40">
        <f t="shared" si="4"/>
        <v>303.89537152807918</v>
      </c>
      <c r="R40">
        <f t="shared" si="5"/>
        <v>30.89711348781109</v>
      </c>
      <c r="S40">
        <f t="shared" si="6"/>
        <v>40.177238891924482</v>
      </c>
      <c r="T40">
        <f t="shared" si="7"/>
        <v>0.26919306887994693</v>
      </c>
      <c r="U40">
        <f t="shared" si="8"/>
        <v>2.9570499240545529</v>
      </c>
      <c r="V40">
        <f t="shared" si="9"/>
        <v>0.25628209871222435</v>
      </c>
      <c r="W40">
        <f t="shared" si="10"/>
        <v>0.16128469675729448</v>
      </c>
      <c r="X40">
        <f t="shared" si="11"/>
        <v>82.09146271193309</v>
      </c>
      <c r="Y40">
        <f t="shared" si="12"/>
        <v>26.696598531610118</v>
      </c>
      <c r="Z40">
        <f t="shared" si="13"/>
        <v>26.031063636363641</v>
      </c>
      <c r="AA40">
        <f t="shared" si="14"/>
        <v>3.3804657711923922</v>
      </c>
      <c r="AB40">
        <f t="shared" si="15"/>
        <v>58.039200059024232</v>
      </c>
      <c r="AC40">
        <f t="shared" si="16"/>
        <v>2.0871429411455313</v>
      </c>
      <c r="AD40">
        <f t="shared" si="17"/>
        <v>3.5960918465846627</v>
      </c>
      <c r="AE40">
        <f t="shared" si="18"/>
        <v>1.2933228300468609</v>
      </c>
      <c r="AF40">
        <f t="shared" si="19"/>
        <v>-147.74322409890237</v>
      </c>
      <c r="AG40">
        <f t="shared" si="20"/>
        <v>167.28280350215633</v>
      </c>
      <c r="AH40">
        <f t="shared" si="21"/>
        <v>12.154526472247207</v>
      </c>
      <c r="AI40">
        <f t="shared" si="22"/>
        <v>113.78556858743426</v>
      </c>
      <c r="AJ40">
        <f t="shared" si="23"/>
        <v>13.550534823111978</v>
      </c>
      <c r="AK40">
        <f t="shared" si="24"/>
        <v>3.3501864875034553</v>
      </c>
      <c r="AL40">
        <f t="shared" si="25"/>
        <v>13.745345740465451</v>
      </c>
      <c r="AM40">
        <v>417.25652727744489</v>
      </c>
      <c r="AN40">
        <v>403.37761212121228</v>
      </c>
      <c r="AO40">
        <v>-2.3666034472967099E-2</v>
      </c>
      <c r="AP40">
        <v>67.141076205360449</v>
      </c>
      <c r="AQ40">
        <f t="shared" si="26"/>
        <v>3.2264576919326942</v>
      </c>
      <c r="AR40">
        <v>17.24384433463204</v>
      </c>
      <c r="AS40">
        <v>20.493618787878781</v>
      </c>
      <c r="AT40">
        <v>-1.6784588744589251E-2</v>
      </c>
      <c r="AU40">
        <v>78.550000000000011</v>
      </c>
      <c r="AV40">
        <v>0</v>
      </c>
      <c r="AW40">
        <v>0</v>
      </c>
      <c r="AX40">
        <f t="shared" si="27"/>
        <v>1</v>
      </c>
      <c r="AY40">
        <f t="shared" si="28"/>
        <v>0</v>
      </c>
      <c r="AZ40">
        <f t="shared" si="29"/>
        <v>53696.059510413201</v>
      </c>
      <c r="BA40" t="s">
        <v>395</v>
      </c>
      <c r="BB40">
        <v>8159.48</v>
      </c>
      <c r="BC40">
        <v>651.06538461538469</v>
      </c>
      <c r="BD40">
        <v>2936.64</v>
      </c>
      <c r="BE40">
        <f t="shared" si="30"/>
        <v>0.77829581269226578</v>
      </c>
      <c r="BF40">
        <v>-0.67635343534754022</v>
      </c>
      <c r="BG40" t="s">
        <v>410</v>
      </c>
      <c r="BH40">
        <v>8181.36</v>
      </c>
      <c r="BI40">
        <v>721.84296000000006</v>
      </c>
      <c r="BJ40">
        <v>1565.02</v>
      </c>
      <c r="BK40">
        <f t="shared" si="31"/>
        <v>0.53876438639761792</v>
      </c>
      <c r="BL40">
        <v>0.5</v>
      </c>
      <c r="BM40">
        <f t="shared" si="32"/>
        <v>421.1807460118352</v>
      </c>
      <c r="BN40">
        <f t="shared" si="33"/>
        <v>13.550534823111978</v>
      </c>
      <c r="BO40">
        <f t="shared" si="34"/>
        <v>113.45859309377867</v>
      </c>
      <c r="BP40">
        <f t="shared" si="35"/>
        <v>3.3778581744711905E-2</v>
      </c>
      <c r="BQ40">
        <f t="shared" si="36"/>
        <v>0.87642330449451122</v>
      </c>
      <c r="BR40">
        <f t="shared" si="37"/>
        <v>545.14085506016647</v>
      </c>
      <c r="BS40" t="s">
        <v>411</v>
      </c>
      <c r="BT40">
        <v>524.66999999999996</v>
      </c>
      <c r="BU40">
        <f t="shared" si="38"/>
        <v>524.66999999999996</v>
      </c>
      <c r="BV40">
        <f t="shared" si="39"/>
        <v>0.66475188815478403</v>
      </c>
      <c r="BW40">
        <f t="shared" si="40"/>
        <v>0.81047439803912147</v>
      </c>
      <c r="BX40">
        <f t="shared" si="41"/>
        <v>0.56867208132771141</v>
      </c>
      <c r="BY40">
        <f t="shared" si="42"/>
        <v>0.92255898247766888</v>
      </c>
      <c r="BZ40">
        <f t="shared" si="43"/>
        <v>0.60012042081994532</v>
      </c>
      <c r="CA40">
        <f t="shared" si="44"/>
        <v>0.58909156974972199</v>
      </c>
      <c r="CB40">
        <f t="shared" si="45"/>
        <v>0.41090843025027801</v>
      </c>
      <c r="CC40">
        <f t="shared" si="46"/>
        <v>499.99136363636347</v>
      </c>
      <c r="CD40">
        <f t="shared" si="47"/>
        <v>421.1807460118352</v>
      </c>
      <c r="CE40">
        <f t="shared" si="48"/>
        <v>0.84237604215530792</v>
      </c>
      <c r="CF40">
        <f t="shared" si="49"/>
        <v>0.16418576135974428</v>
      </c>
      <c r="CG40">
        <v>6</v>
      </c>
      <c r="CH40">
        <v>0.5</v>
      </c>
      <c r="CI40" t="s">
        <v>309</v>
      </c>
      <c r="CJ40">
        <v>2</v>
      </c>
      <c r="CK40" t="b">
        <v>0</v>
      </c>
      <c r="CL40">
        <v>1693337155.0999999</v>
      </c>
      <c r="CM40">
        <v>395.17209090909091</v>
      </c>
      <c r="CN40">
        <v>410.04663636363642</v>
      </c>
      <c r="CO40">
        <v>20.52855454545454</v>
      </c>
      <c r="CP40">
        <v>17.24711818181818</v>
      </c>
      <c r="CQ40">
        <v>395.60781818181817</v>
      </c>
      <c r="CR40">
        <v>20.44997272727273</v>
      </c>
      <c r="CS40">
        <v>599.99554545454544</v>
      </c>
      <c r="CT40">
        <v>101.57027272727269</v>
      </c>
      <c r="CU40">
        <v>9.9961118181818173E-2</v>
      </c>
      <c r="CV40">
        <v>27.08038181818182</v>
      </c>
      <c r="CW40">
        <v>26.031063636363641</v>
      </c>
      <c r="CX40">
        <v>999.9</v>
      </c>
      <c r="CY40">
        <v>0</v>
      </c>
      <c r="CZ40">
        <v>0</v>
      </c>
      <c r="DA40">
        <v>10000.57454545455</v>
      </c>
      <c r="DB40">
        <v>0</v>
      </c>
      <c r="DC40">
        <v>408.00136363636358</v>
      </c>
      <c r="DD40">
        <v>499.99136363636347</v>
      </c>
      <c r="DE40">
        <v>0.91999509090909093</v>
      </c>
      <c r="DF40">
        <v>8.0004872727272733E-2</v>
      </c>
      <c r="DG40">
        <v>0</v>
      </c>
      <c r="DH40">
        <v>722.57654545454545</v>
      </c>
      <c r="DI40">
        <v>5.0002199999999997</v>
      </c>
      <c r="DJ40">
        <v>3750.855454545454</v>
      </c>
      <c r="DK40">
        <v>4592.119090909091</v>
      </c>
      <c r="DL40">
        <v>35.619181818181822</v>
      </c>
      <c r="DM40">
        <v>39.414454545454547</v>
      </c>
      <c r="DN40">
        <v>37.056454545454542</v>
      </c>
      <c r="DO40">
        <v>36.238454545454537</v>
      </c>
      <c r="DP40">
        <v>37.561999999999998</v>
      </c>
      <c r="DQ40">
        <v>455.39090909090919</v>
      </c>
      <c r="DR40">
        <v>39.600000000000009</v>
      </c>
      <c r="DS40">
        <v>0</v>
      </c>
      <c r="DT40">
        <v>126.2000000476837</v>
      </c>
      <c r="DU40">
        <v>0</v>
      </c>
      <c r="DV40">
        <v>721.84296000000006</v>
      </c>
      <c r="DW40">
        <v>10.377923104372019</v>
      </c>
      <c r="DX40">
        <v>60.104615508967051</v>
      </c>
      <c r="DY40">
        <v>3746.6228000000001</v>
      </c>
      <c r="DZ40">
        <v>15</v>
      </c>
      <c r="EA40">
        <v>1693337119.5999999</v>
      </c>
      <c r="EB40" t="s">
        <v>412</v>
      </c>
      <c r="EC40">
        <v>1693337114.0999999</v>
      </c>
      <c r="ED40">
        <v>1693337119.5999999</v>
      </c>
      <c r="EE40">
        <v>66</v>
      </c>
      <c r="EF40">
        <v>0.17299999999999999</v>
      </c>
      <c r="EG40">
        <v>-4.3999999999999997E-2</v>
      </c>
      <c r="EH40">
        <v>-0.40899999999999997</v>
      </c>
      <c r="EI40">
        <v>7.9000000000000001E-2</v>
      </c>
      <c r="EJ40">
        <v>410</v>
      </c>
      <c r="EK40">
        <v>18</v>
      </c>
      <c r="EL40">
        <v>0.26</v>
      </c>
      <c r="EM40">
        <v>0.06</v>
      </c>
      <c r="EN40">
        <v>100</v>
      </c>
      <c r="EO40">
        <v>100</v>
      </c>
      <c r="EP40">
        <v>-0.435</v>
      </c>
      <c r="EQ40">
        <v>7.8600000000000003E-2</v>
      </c>
      <c r="ER40">
        <v>-0.79843620371341784</v>
      </c>
      <c r="ES40">
        <v>-1.5763494849013591E-5</v>
      </c>
      <c r="ET40">
        <v>2.5737299311383258E-6</v>
      </c>
      <c r="EU40">
        <v>-5.4755643384777521E-10</v>
      </c>
      <c r="EV40">
        <v>7.8576190476191243E-2</v>
      </c>
      <c r="EW40">
        <v>0</v>
      </c>
      <c r="EX40">
        <v>0</v>
      </c>
      <c r="EY40">
        <v>0</v>
      </c>
      <c r="EZ40">
        <v>21</v>
      </c>
      <c r="FA40">
        <v>1995</v>
      </c>
      <c r="FB40">
        <v>1</v>
      </c>
      <c r="FC40">
        <v>16</v>
      </c>
      <c r="FD40">
        <v>0.7</v>
      </c>
      <c r="FE40">
        <v>0.6</v>
      </c>
      <c r="FF40">
        <v>1.0790999999999999</v>
      </c>
      <c r="FG40">
        <v>2.63184</v>
      </c>
      <c r="FH40">
        <v>1.39771</v>
      </c>
      <c r="FI40">
        <v>2.2631800000000002</v>
      </c>
      <c r="FJ40">
        <v>1.3952599999999999</v>
      </c>
      <c r="FK40">
        <v>2.5158700000000001</v>
      </c>
      <c r="FL40">
        <v>35.013399999999997</v>
      </c>
      <c r="FM40">
        <v>14.9376</v>
      </c>
      <c r="FN40">
        <v>18</v>
      </c>
      <c r="FO40">
        <v>601.91499999999996</v>
      </c>
      <c r="FP40">
        <v>373.00099999999998</v>
      </c>
      <c r="FQ40">
        <v>27.000399999999999</v>
      </c>
      <c r="FR40">
        <v>27.197399999999998</v>
      </c>
      <c r="FS40">
        <v>29.9999</v>
      </c>
      <c r="FT40">
        <v>26.980899999999998</v>
      </c>
      <c r="FU40">
        <v>27.322700000000001</v>
      </c>
      <c r="FV40">
        <v>21.627099999999999</v>
      </c>
      <c r="FW40">
        <v>9.0593299999999992</v>
      </c>
      <c r="FX40">
        <v>88.137600000000006</v>
      </c>
      <c r="FY40">
        <v>27</v>
      </c>
      <c r="FZ40">
        <v>410</v>
      </c>
      <c r="GA40">
        <v>17.289100000000001</v>
      </c>
      <c r="GB40">
        <v>98.7179</v>
      </c>
      <c r="GC40">
        <v>93.275700000000001</v>
      </c>
    </row>
    <row r="41" spans="1:185" x14ac:dyDescent="0.25">
      <c r="A41">
        <v>25</v>
      </c>
      <c r="B41">
        <v>1693337286.5999999</v>
      </c>
      <c r="C41">
        <v>3113.099999904633</v>
      </c>
      <c r="D41" t="s">
        <v>413</v>
      </c>
      <c r="E41" t="s">
        <v>414</v>
      </c>
      <c r="F41">
        <v>5</v>
      </c>
      <c r="H41" t="s">
        <v>305</v>
      </c>
      <c r="I41" t="s">
        <v>610</v>
      </c>
      <c r="J41" t="s">
        <v>399</v>
      </c>
      <c r="K41" t="s">
        <v>608</v>
      </c>
      <c r="L41">
        <v>1693337283.5999999</v>
      </c>
      <c r="M41">
        <f t="shared" si="0"/>
        <v>3.0235623920053119E-3</v>
      </c>
      <c r="N41">
        <f t="shared" si="1"/>
        <v>3.0235623920053118</v>
      </c>
      <c r="O41">
        <f t="shared" si="2"/>
        <v>8.96385558723013</v>
      </c>
      <c r="P41">
        <f t="shared" si="3"/>
        <v>399.78600000000012</v>
      </c>
      <c r="Q41">
        <f t="shared" si="4"/>
        <v>329.49066408517825</v>
      </c>
      <c r="R41">
        <f t="shared" si="5"/>
        <v>33.499009433157646</v>
      </c>
      <c r="S41">
        <f t="shared" si="6"/>
        <v>40.64587086990187</v>
      </c>
      <c r="T41">
        <f t="shared" si="7"/>
        <v>0.23786353550305198</v>
      </c>
      <c r="U41">
        <f t="shared" si="8"/>
        <v>2.9568025522671837</v>
      </c>
      <c r="V41">
        <f t="shared" si="9"/>
        <v>0.22772127225724925</v>
      </c>
      <c r="W41">
        <f t="shared" si="10"/>
        <v>0.14320099909438139</v>
      </c>
      <c r="X41">
        <f t="shared" si="11"/>
        <v>41.316272371929493</v>
      </c>
      <c r="Y41">
        <f t="shared" si="12"/>
        <v>26.736314584489925</v>
      </c>
      <c r="Z41">
        <f t="shared" si="13"/>
        <v>26.138045454545448</v>
      </c>
      <c r="AA41">
        <f t="shared" si="14"/>
        <v>3.4019199408668479</v>
      </c>
      <c r="AB41">
        <f t="shared" si="15"/>
        <v>57.419273694433024</v>
      </c>
      <c r="AC41">
        <f t="shared" si="16"/>
        <v>2.088461083419042</v>
      </c>
      <c r="AD41">
        <f t="shared" si="17"/>
        <v>3.6372126448919619</v>
      </c>
      <c r="AE41">
        <f t="shared" si="18"/>
        <v>1.3134588574478059</v>
      </c>
      <c r="AF41">
        <f t="shared" si="19"/>
        <v>-133.33910148743425</v>
      </c>
      <c r="AG41">
        <f t="shared" si="20"/>
        <v>181.11549324495141</v>
      </c>
      <c r="AH41">
        <f t="shared" si="21"/>
        <v>13.180532364154343</v>
      </c>
      <c r="AI41">
        <f t="shared" si="22"/>
        <v>102.27319649360101</v>
      </c>
      <c r="AJ41">
        <f t="shared" si="23"/>
        <v>8.96385558723013</v>
      </c>
      <c r="AK41">
        <f t="shared" si="24"/>
        <v>3.0235623920053118</v>
      </c>
      <c r="AL41">
        <f t="shared" si="25"/>
        <v>8.6699934551525786</v>
      </c>
      <c r="AM41">
        <v>417.27711862705621</v>
      </c>
      <c r="AN41">
        <v>408.2651272727274</v>
      </c>
      <c r="AO41">
        <v>4.1241702905920032E-2</v>
      </c>
      <c r="AP41">
        <v>67.192143508795766</v>
      </c>
      <c r="AQ41">
        <f t="shared" si="26"/>
        <v>3.0702190139998966</v>
      </c>
      <c r="AR41">
        <v>17.586450525800881</v>
      </c>
      <c r="AS41">
        <v>20.557559393939389</v>
      </c>
      <c r="AT41">
        <v>6.701419913420395E-3</v>
      </c>
      <c r="AU41">
        <v>78.55</v>
      </c>
      <c r="AV41">
        <v>0</v>
      </c>
      <c r="AW41">
        <v>0</v>
      </c>
      <c r="AX41">
        <f t="shared" si="27"/>
        <v>1</v>
      </c>
      <c r="AY41">
        <f t="shared" si="28"/>
        <v>0</v>
      </c>
      <c r="AZ41">
        <f t="shared" si="29"/>
        <v>53654.143638147296</v>
      </c>
      <c r="BA41" t="s">
        <v>395</v>
      </c>
      <c r="BB41">
        <v>8159.48</v>
      </c>
      <c r="BC41">
        <v>651.06538461538469</v>
      </c>
      <c r="BD41">
        <v>2936.64</v>
      </c>
      <c r="BE41">
        <f t="shared" si="30"/>
        <v>0.77829581269226578</v>
      </c>
      <c r="BF41">
        <v>-0.67635343534754022</v>
      </c>
      <c r="BG41" t="s">
        <v>415</v>
      </c>
      <c r="BH41">
        <v>8158.91</v>
      </c>
      <c r="BI41">
        <v>738.50142307692306</v>
      </c>
      <c r="BJ41">
        <v>2076.5100000000002</v>
      </c>
      <c r="BK41">
        <f t="shared" si="31"/>
        <v>0.64435450680376061</v>
      </c>
      <c r="BL41">
        <v>0.5</v>
      </c>
      <c r="BM41">
        <f t="shared" si="32"/>
        <v>210.72301106411791</v>
      </c>
      <c r="BN41">
        <f t="shared" si="33"/>
        <v>8.96385558723013</v>
      </c>
      <c r="BO41">
        <f t="shared" si="34"/>
        <v>67.890160933211547</v>
      </c>
      <c r="BP41">
        <f t="shared" si="35"/>
        <v>4.574825015026189E-2</v>
      </c>
      <c r="BQ41">
        <f t="shared" si="36"/>
        <v>0.41421905023332395</v>
      </c>
      <c r="BR41">
        <f t="shared" si="37"/>
        <v>596.30431570877397</v>
      </c>
      <c r="BS41" t="s">
        <v>416</v>
      </c>
      <c r="BT41">
        <v>580.27</v>
      </c>
      <c r="BU41">
        <f t="shared" si="38"/>
        <v>580.27</v>
      </c>
      <c r="BV41">
        <f t="shared" si="39"/>
        <v>0.72055516226745842</v>
      </c>
      <c r="BW41">
        <f t="shared" si="40"/>
        <v>0.89424729784197521</v>
      </c>
      <c r="BX41">
        <f t="shared" si="41"/>
        <v>0.36502331976726904</v>
      </c>
      <c r="BY41">
        <f t="shared" si="42"/>
        <v>0.93866051509974224</v>
      </c>
      <c r="BZ41">
        <f t="shared" si="43"/>
        <v>0.37632987092624731</v>
      </c>
      <c r="CA41">
        <f t="shared" si="44"/>
        <v>0.70264574082576048</v>
      </c>
      <c r="CB41">
        <f t="shared" si="45"/>
        <v>0.29735425917423952</v>
      </c>
      <c r="CC41">
        <f t="shared" si="46"/>
        <v>249.98572727272719</v>
      </c>
      <c r="CD41">
        <f t="shared" si="47"/>
        <v>210.72301106411791</v>
      </c>
      <c r="CE41">
        <f t="shared" si="48"/>
        <v>0.84294016847699949</v>
      </c>
      <c r="CF41">
        <f t="shared" si="49"/>
        <v>0.165274525160609</v>
      </c>
      <c r="CG41">
        <v>6</v>
      </c>
      <c r="CH41">
        <v>0.5</v>
      </c>
      <c r="CI41" t="s">
        <v>309</v>
      </c>
      <c r="CJ41">
        <v>2</v>
      </c>
      <c r="CK41" t="b">
        <v>0</v>
      </c>
      <c r="CL41">
        <v>1693337283.5999999</v>
      </c>
      <c r="CM41">
        <v>399.78600000000012</v>
      </c>
      <c r="CN41">
        <v>409.95754545454548</v>
      </c>
      <c r="CO41">
        <v>20.541754545454548</v>
      </c>
      <c r="CP41">
        <v>17.580618181818181</v>
      </c>
      <c r="CQ41">
        <v>400.30854545454542</v>
      </c>
      <c r="CR41">
        <v>20.464109090909091</v>
      </c>
      <c r="CS41">
        <v>600.06418181818185</v>
      </c>
      <c r="CT41">
        <v>101.5689090909091</v>
      </c>
      <c r="CU41">
        <v>0.10016103636363639</v>
      </c>
      <c r="CV41">
        <v>27.27422727272727</v>
      </c>
      <c r="CW41">
        <v>26.138045454545448</v>
      </c>
      <c r="CX41">
        <v>999.9</v>
      </c>
      <c r="CY41">
        <v>0</v>
      </c>
      <c r="CZ41">
        <v>0</v>
      </c>
      <c r="DA41">
        <v>9999.3054545454524</v>
      </c>
      <c r="DB41">
        <v>0</v>
      </c>
      <c r="DC41">
        <v>379.98563636363627</v>
      </c>
      <c r="DD41">
        <v>249.98572727272719</v>
      </c>
      <c r="DE41">
        <v>0.89999336363636362</v>
      </c>
      <c r="DF41">
        <v>0.1000067272727273</v>
      </c>
      <c r="DG41">
        <v>0</v>
      </c>
      <c r="DH41">
        <v>737.69918181818184</v>
      </c>
      <c r="DI41">
        <v>5.0002199999999997</v>
      </c>
      <c r="DJ41">
        <v>1953.5436363636361</v>
      </c>
      <c r="DK41">
        <v>2258.5618181818181</v>
      </c>
      <c r="DL41">
        <v>36.425727272727272</v>
      </c>
      <c r="DM41">
        <v>40.579181818181823</v>
      </c>
      <c r="DN41">
        <v>38.158818181818177</v>
      </c>
      <c r="DO41">
        <v>39.630636363636363</v>
      </c>
      <c r="DP41">
        <v>38.692727272727282</v>
      </c>
      <c r="DQ41">
        <v>220.4854545454545</v>
      </c>
      <c r="DR41">
        <v>24.5</v>
      </c>
      <c r="DS41">
        <v>0</v>
      </c>
      <c r="DT41">
        <v>126.2000000476837</v>
      </c>
      <c r="DU41">
        <v>0</v>
      </c>
      <c r="DV41">
        <v>738.50142307692306</v>
      </c>
      <c r="DW41">
        <v>-11.277504272697721</v>
      </c>
      <c r="DX41">
        <v>-25.087521351213951</v>
      </c>
      <c r="DY41">
        <v>1955.2765384615391</v>
      </c>
      <c r="DZ41">
        <v>15</v>
      </c>
      <c r="EA41">
        <v>1693337235.0999999</v>
      </c>
      <c r="EB41" t="s">
        <v>417</v>
      </c>
      <c r="EC41">
        <v>1693337235.0999999</v>
      </c>
      <c r="ED41">
        <v>1693337232.5999999</v>
      </c>
      <c r="EE41">
        <v>67</v>
      </c>
      <c r="EF41">
        <v>-9.5000000000000001E-2</v>
      </c>
      <c r="EG41">
        <v>-1E-3</v>
      </c>
      <c r="EH41">
        <v>-0.504</v>
      </c>
      <c r="EI41">
        <v>7.8E-2</v>
      </c>
      <c r="EJ41">
        <v>410</v>
      </c>
      <c r="EK41">
        <v>17</v>
      </c>
      <c r="EL41">
        <v>0.59</v>
      </c>
      <c r="EM41">
        <v>7.0000000000000007E-2</v>
      </c>
      <c r="EN41">
        <v>100</v>
      </c>
      <c r="EO41">
        <v>100</v>
      </c>
      <c r="EP41">
        <v>-0.52300000000000002</v>
      </c>
      <c r="EQ41">
        <v>7.7700000000000005E-2</v>
      </c>
      <c r="ER41">
        <v>-0.89346123772811392</v>
      </c>
      <c r="ES41">
        <v>-1.5763494849013591E-5</v>
      </c>
      <c r="ET41">
        <v>2.5737299311383258E-6</v>
      </c>
      <c r="EU41">
        <v>-5.4755643384777521E-10</v>
      </c>
      <c r="EV41">
        <v>7.7624999999997613E-2</v>
      </c>
      <c r="EW41">
        <v>0</v>
      </c>
      <c r="EX41">
        <v>0</v>
      </c>
      <c r="EY41">
        <v>0</v>
      </c>
      <c r="EZ41">
        <v>21</v>
      </c>
      <c r="FA41">
        <v>1995</v>
      </c>
      <c r="FB41">
        <v>1</v>
      </c>
      <c r="FC41">
        <v>16</v>
      </c>
      <c r="FD41">
        <v>0.9</v>
      </c>
      <c r="FE41">
        <v>0.9</v>
      </c>
      <c r="FF41">
        <v>1.0803199999999999</v>
      </c>
      <c r="FG41">
        <v>2.6184099999999999</v>
      </c>
      <c r="FH41">
        <v>1.39771</v>
      </c>
      <c r="FI41">
        <v>2.2619600000000002</v>
      </c>
      <c r="FJ41">
        <v>1.3952599999999999</v>
      </c>
      <c r="FK41">
        <v>2.6415999999999999</v>
      </c>
      <c r="FL41">
        <v>34.990400000000001</v>
      </c>
      <c r="FM41">
        <v>14.928800000000001</v>
      </c>
      <c r="FN41">
        <v>18</v>
      </c>
      <c r="FO41">
        <v>602.50400000000002</v>
      </c>
      <c r="FP41">
        <v>373.50299999999999</v>
      </c>
      <c r="FQ41">
        <v>27.001300000000001</v>
      </c>
      <c r="FR41">
        <v>27.214099999999998</v>
      </c>
      <c r="FS41">
        <v>30.000299999999999</v>
      </c>
      <c r="FT41">
        <v>26.996400000000001</v>
      </c>
      <c r="FU41">
        <v>27.3432</v>
      </c>
      <c r="FV41">
        <v>21.634799999999998</v>
      </c>
      <c r="FW41">
        <v>5.2585600000000001</v>
      </c>
      <c r="FX41">
        <v>83.487300000000005</v>
      </c>
      <c r="FY41">
        <v>27</v>
      </c>
      <c r="FZ41">
        <v>410</v>
      </c>
      <c r="GA41">
        <v>17.631799999999998</v>
      </c>
      <c r="GB41">
        <v>98.711299999999994</v>
      </c>
      <c r="GC41">
        <v>93.277799999999999</v>
      </c>
    </row>
    <row r="42" spans="1:185" x14ac:dyDescent="0.25">
      <c r="A42">
        <v>26</v>
      </c>
      <c r="B42">
        <v>1693337404</v>
      </c>
      <c r="C42">
        <v>3230.5</v>
      </c>
      <c r="D42" t="s">
        <v>418</v>
      </c>
      <c r="E42" t="s">
        <v>419</v>
      </c>
      <c r="F42">
        <v>5</v>
      </c>
      <c r="H42" t="s">
        <v>305</v>
      </c>
      <c r="I42" t="s">
        <v>610</v>
      </c>
      <c r="J42" t="s">
        <v>399</v>
      </c>
      <c r="K42" t="s">
        <v>608</v>
      </c>
      <c r="L42">
        <v>1693337401.25</v>
      </c>
      <c r="M42">
        <f t="shared" si="0"/>
        <v>3.2292934813922865E-3</v>
      </c>
      <c r="N42">
        <f t="shared" si="1"/>
        <v>3.2292934813922867</v>
      </c>
      <c r="O42">
        <f t="shared" si="2"/>
        <v>3.1346533636680296</v>
      </c>
      <c r="P42">
        <f t="shared" si="3"/>
        <v>405.54950000000002</v>
      </c>
      <c r="Q42">
        <f t="shared" si="4"/>
        <v>376.96368540901381</v>
      </c>
      <c r="R42">
        <f t="shared" si="5"/>
        <v>38.327165571633543</v>
      </c>
      <c r="S42">
        <f t="shared" si="6"/>
        <v>41.23358147119157</v>
      </c>
      <c r="T42">
        <f t="shared" si="7"/>
        <v>0.256287698387486</v>
      </c>
      <c r="U42">
        <f t="shared" si="8"/>
        <v>2.9572920488185837</v>
      </c>
      <c r="V42">
        <f t="shared" si="9"/>
        <v>0.24455690852569237</v>
      </c>
      <c r="W42">
        <f t="shared" si="10"/>
        <v>0.15385728169619062</v>
      </c>
      <c r="X42">
        <f t="shared" si="11"/>
        <v>16.511062555473739</v>
      </c>
      <c r="Y42">
        <f t="shared" si="12"/>
        <v>26.504312671379168</v>
      </c>
      <c r="Z42">
        <f t="shared" si="13"/>
        <v>25.996939999999999</v>
      </c>
      <c r="AA42">
        <f t="shared" si="14"/>
        <v>3.3736475092068643</v>
      </c>
      <c r="AB42">
        <f t="shared" si="15"/>
        <v>56.942978322159554</v>
      </c>
      <c r="AC42">
        <f t="shared" si="16"/>
        <v>2.0670052326729995</v>
      </c>
      <c r="AD42">
        <f t="shared" si="17"/>
        <v>3.6299563064277187</v>
      </c>
      <c r="AE42">
        <f t="shared" si="18"/>
        <v>1.3066422765338648</v>
      </c>
      <c r="AF42">
        <f t="shared" si="19"/>
        <v>-142.41184252939985</v>
      </c>
      <c r="AG42">
        <f t="shared" si="20"/>
        <v>198.21095184369904</v>
      </c>
      <c r="AH42">
        <f t="shared" si="21"/>
        <v>14.409622465544468</v>
      </c>
      <c r="AI42">
        <f t="shared" si="22"/>
        <v>86.719794335317403</v>
      </c>
      <c r="AJ42">
        <f t="shared" si="23"/>
        <v>3.1346533636680296</v>
      </c>
      <c r="AK42">
        <f t="shared" si="24"/>
        <v>3.2292934813922867</v>
      </c>
      <c r="AL42">
        <f t="shared" si="25"/>
        <v>3.536304120160509</v>
      </c>
      <c r="AM42">
        <v>417.15909065718438</v>
      </c>
      <c r="AN42">
        <v>413.82889696969693</v>
      </c>
      <c r="AO42">
        <v>-5.8696042938818777E-2</v>
      </c>
      <c r="AP42">
        <v>67.197628584669289</v>
      </c>
      <c r="AQ42">
        <f t="shared" si="26"/>
        <v>3.1207160662148601</v>
      </c>
      <c r="AR42">
        <v>17.16360812155845</v>
      </c>
      <c r="AS42">
        <v>20.3014290909091</v>
      </c>
      <c r="AT42">
        <v>-1.5203012987009769E-2</v>
      </c>
      <c r="AU42">
        <v>78.55</v>
      </c>
      <c r="AV42">
        <v>0</v>
      </c>
      <c r="AW42">
        <v>0</v>
      </c>
      <c r="AX42">
        <f t="shared" si="27"/>
        <v>1</v>
      </c>
      <c r="AY42">
        <f t="shared" si="28"/>
        <v>0</v>
      </c>
      <c r="AZ42">
        <f t="shared" si="29"/>
        <v>53674.617830201758</v>
      </c>
      <c r="BA42" t="s">
        <v>395</v>
      </c>
      <c r="BB42">
        <v>8159.48</v>
      </c>
      <c r="BC42">
        <v>651.06538461538469</v>
      </c>
      <c r="BD42">
        <v>2936.64</v>
      </c>
      <c r="BE42">
        <f t="shared" si="30"/>
        <v>0.77829581269226578</v>
      </c>
      <c r="BF42">
        <v>-0.67635343534754022</v>
      </c>
      <c r="BG42" t="s">
        <v>420</v>
      </c>
      <c r="BH42">
        <v>8144.95</v>
      </c>
      <c r="BI42">
        <v>700.42892307692318</v>
      </c>
      <c r="BJ42">
        <v>2259.1999999999998</v>
      </c>
      <c r="BK42">
        <f t="shared" si="31"/>
        <v>0.68996595118762249</v>
      </c>
      <c r="BL42">
        <v>0.5</v>
      </c>
      <c r="BM42">
        <f t="shared" si="32"/>
        <v>84.287645096100363</v>
      </c>
      <c r="BN42">
        <f t="shared" si="33"/>
        <v>3.1346533636680296</v>
      </c>
      <c r="BO42">
        <f t="shared" si="34"/>
        <v>29.077802611047815</v>
      </c>
      <c r="BP42">
        <f t="shared" si="35"/>
        <v>4.5214299138034521E-2</v>
      </c>
      <c r="BQ42">
        <f t="shared" si="36"/>
        <v>0.29985835694050994</v>
      </c>
      <c r="BR42">
        <f t="shared" si="37"/>
        <v>610.48071614357855</v>
      </c>
      <c r="BS42" t="s">
        <v>421</v>
      </c>
      <c r="BT42">
        <v>614.53</v>
      </c>
      <c r="BU42">
        <f t="shared" si="38"/>
        <v>614.53</v>
      </c>
      <c r="BV42">
        <f t="shared" si="39"/>
        <v>0.72798778328611902</v>
      </c>
      <c r="BW42">
        <f t="shared" si="40"/>
        <v>0.94777133219617116</v>
      </c>
      <c r="BX42">
        <f t="shared" si="41"/>
        <v>0.29173467234541006</v>
      </c>
      <c r="BY42">
        <f t="shared" si="42"/>
        <v>0.96930385181110446</v>
      </c>
      <c r="BZ42">
        <f t="shared" si="43"/>
        <v>0.29639811163461</v>
      </c>
      <c r="CA42">
        <f t="shared" si="44"/>
        <v>0.83153892934051266</v>
      </c>
      <c r="CB42">
        <f t="shared" si="45"/>
        <v>0.16846107065948734</v>
      </c>
      <c r="CC42">
        <f t="shared" si="46"/>
        <v>100.00279999999999</v>
      </c>
      <c r="CD42">
        <f t="shared" si="47"/>
        <v>84.287645096100363</v>
      </c>
      <c r="CE42">
        <f t="shared" si="48"/>
        <v>0.84285285108117347</v>
      </c>
      <c r="CF42">
        <f t="shared" si="49"/>
        <v>0.16510600258666497</v>
      </c>
      <c r="CG42">
        <v>6</v>
      </c>
      <c r="CH42">
        <v>0.5</v>
      </c>
      <c r="CI42" t="s">
        <v>309</v>
      </c>
      <c r="CJ42">
        <v>2</v>
      </c>
      <c r="CK42" t="b">
        <v>0</v>
      </c>
      <c r="CL42">
        <v>1693337401.25</v>
      </c>
      <c r="CM42">
        <v>405.54950000000002</v>
      </c>
      <c r="CN42">
        <v>409.99310000000003</v>
      </c>
      <c r="CO42">
        <v>20.32986</v>
      </c>
      <c r="CP42">
        <v>17.166709999999998</v>
      </c>
      <c r="CQ42">
        <v>406.02539999999999</v>
      </c>
      <c r="CR42">
        <v>20.250699999999998</v>
      </c>
      <c r="CS42">
        <v>600.09339999999997</v>
      </c>
      <c r="CT42">
        <v>101.5732</v>
      </c>
      <c r="CU42">
        <v>0.10016286000000001</v>
      </c>
      <c r="CV42">
        <v>27.240159999999999</v>
      </c>
      <c r="CW42">
        <v>25.996939999999999</v>
      </c>
      <c r="CX42">
        <v>999.9</v>
      </c>
      <c r="CY42">
        <v>0</v>
      </c>
      <c r="CZ42">
        <v>0</v>
      </c>
      <c r="DA42">
        <v>10001.66</v>
      </c>
      <c r="DB42">
        <v>0</v>
      </c>
      <c r="DC42">
        <v>339.50659999999999</v>
      </c>
      <c r="DD42">
        <v>100.00279999999999</v>
      </c>
      <c r="DE42">
        <v>0.89993369999999984</v>
      </c>
      <c r="DF42">
        <v>0.10006622</v>
      </c>
      <c r="DG42">
        <v>0</v>
      </c>
      <c r="DH42">
        <v>700.60789999999997</v>
      </c>
      <c r="DI42">
        <v>5.0002199999999997</v>
      </c>
      <c r="DJ42">
        <v>789.21820000000002</v>
      </c>
      <c r="DK42">
        <v>875.82560000000012</v>
      </c>
      <c r="DL42">
        <v>36.686999999999998</v>
      </c>
      <c r="DM42">
        <v>41.311999999999998</v>
      </c>
      <c r="DN42">
        <v>38.6374</v>
      </c>
      <c r="DO42">
        <v>40.224800000000002</v>
      </c>
      <c r="DP42">
        <v>39.186999999999998</v>
      </c>
      <c r="DQ42">
        <v>85.495000000000005</v>
      </c>
      <c r="DR42">
        <v>9.5100000000000016</v>
      </c>
      <c r="DS42">
        <v>0</v>
      </c>
      <c r="DT42">
        <v>115.4000000953674</v>
      </c>
      <c r="DU42">
        <v>0</v>
      </c>
      <c r="DV42">
        <v>700.42892307692318</v>
      </c>
      <c r="DW42">
        <v>2.240957266605875</v>
      </c>
      <c r="DX42">
        <v>-0.47271784827535268</v>
      </c>
      <c r="DY42">
        <v>789.10203846153854</v>
      </c>
      <c r="DZ42">
        <v>15</v>
      </c>
      <c r="EA42">
        <v>1693337363</v>
      </c>
      <c r="EB42" t="s">
        <v>422</v>
      </c>
      <c r="EC42">
        <v>1693337360.5</v>
      </c>
      <c r="ED42">
        <v>1693337363</v>
      </c>
      <c r="EE42">
        <v>68</v>
      </c>
      <c r="EF42">
        <v>3.5999999999999997E-2</v>
      </c>
      <c r="EG42">
        <v>2E-3</v>
      </c>
      <c r="EH42">
        <v>-0.46800000000000003</v>
      </c>
      <c r="EI42">
        <v>7.9000000000000001E-2</v>
      </c>
      <c r="EJ42">
        <v>410</v>
      </c>
      <c r="EK42">
        <v>17</v>
      </c>
      <c r="EL42">
        <v>1.27</v>
      </c>
      <c r="EM42">
        <v>0.05</v>
      </c>
      <c r="EN42">
        <v>100</v>
      </c>
      <c r="EO42">
        <v>100</v>
      </c>
      <c r="EP42">
        <v>-0.47599999999999998</v>
      </c>
      <c r="EQ42">
        <v>7.9200000000000007E-2</v>
      </c>
      <c r="ER42">
        <v>-0.85708470197678044</v>
      </c>
      <c r="ES42">
        <v>-1.5763494849013591E-5</v>
      </c>
      <c r="ET42">
        <v>2.5737299311383258E-6</v>
      </c>
      <c r="EU42">
        <v>-5.4755643384777521E-10</v>
      </c>
      <c r="EV42">
        <v>7.9179999999997364E-2</v>
      </c>
      <c r="EW42">
        <v>0</v>
      </c>
      <c r="EX42">
        <v>0</v>
      </c>
      <c r="EY42">
        <v>0</v>
      </c>
      <c r="EZ42">
        <v>21</v>
      </c>
      <c r="FA42">
        <v>1995</v>
      </c>
      <c r="FB42">
        <v>1</v>
      </c>
      <c r="FC42">
        <v>16</v>
      </c>
      <c r="FD42">
        <v>0.7</v>
      </c>
      <c r="FE42">
        <v>0.7</v>
      </c>
      <c r="FF42">
        <v>1.0790999999999999</v>
      </c>
      <c r="FG42">
        <v>2.6257299999999999</v>
      </c>
      <c r="FH42">
        <v>1.39771</v>
      </c>
      <c r="FI42">
        <v>2.2619600000000002</v>
      </c>
      <c r="FJ42">
        <v>1.3952599999999999</v>
      </c>
      <c r="FK42">
        <v>2.4133300000000002</v>
      </c>
      <c r="FL42">
        <v>34.967399999999998</v>
      </c>
      <c r="FM42">
        <v>14.911300000000001</v>
      </c>
      <c r="FN42">
        <v>18</v>
      </c>
      <c r="FO42">
        <v>602.55499999999995</v>
      </c>
      <c r="FP42">
        <v>373.392</v>
      </c>
      <c r="FQ42">
        <v>27.000399999999999</v>
      </c>
      <c r="FR42">
        <v>27.241299999999999</v>
      </c>
      <c r="FS42">
        <v>30.0001</v>
      </c>
      <c r="FT42">
        <v>27.020199999999999</v>
      </c>
      <c r="FU42">
        <v>27.366</v>
      </c>
      <c r="FV42">
        <v>21.630700000000001</v>
      </c>
      <c r="FW42">
        <v>5.3164499999999997</v>
      </c>
      <c r="FX42">
        <v>79.289599999999993</v>
      </c>
      <c r="FY42">
        <v>27</v>
      </c>
      <c r="FZ42">
        <v>410</v>
      </c>
      <c r="GA42">
        <v>17.456900000000001</v>
      </c>
      <c r="GB42">
        <v>98.707599999999999</v>
      </c>
      <c r="GC42">
        <v>93.275899999999993</v>
      </c>
    </row>
    <row r="43" spans="1:185" x14ac:dyDescent="0.25">
      <c r="A43">
        <v>27</v>
      </c>
      <c r="B43">
        <v>1693337472.5</v>
      </c>
      <c r="C43">
        <v>3299</v>
      </c>
      <c r="D43" t="s">
        <v>423</v>
      </c>
      <c r="E43" t="s">
        <v>424</v>
      </c>
      <c r="F43">
        <v>5</v>
      </c>
      <c r="H43" t="s">
        <v>305</v>
      </c>
      <c r="I43" t="s">
        <v>610</v>
      </c>
      <c r="J43" t="s">
        <v>399</v>
      </c>
      <c r="K43" t="s">
        <v>608</v>
      </c>
      <c r="L43">
        <v>1693337469.75</v>
      </c>
      <c r="M43">
        <f t="shared" si="0"/>
        <v>2.9671860263664469E-3</v>
      </c>
      <c r="N43">
        <f t="shared" si="1"/>
        <v>2.9671860263664471</v>
      </c>
      <c r="O43">
        <f t="shared" si="2"/>
        <v>1.0638534224709819</v>
      </c>
      <c r="P43">
        <f t="shared" si="3"/>
        <v>407.72390000000001</v>
      </c>
      <c r="Q43">
        <f t="shared" si="4"/>
        <v>392.20407530627392</v>
      </c>
      <c r="R43">
        <f t="shared" si="5"/>
        <v>39.874239617716789</v>
      </c>
      <c r="S43">
        <f t="shared" si="6"/>
        <v>41.452094738623771</v>
      </c>
      <c r="T43">
        <f t="shared" si="7"/>
        <v>0.24099781927002314</v>
      </c>
      <c r="U43">
        <f t="shared" si="8"/>
        <v>2.9556857866479156</v>
      </c>
      <c r="V43">
        <f t="shared" si="9"/>
        <v>0.23058904554940035</v>
      </c>
      <c r="W43">
        <f t="shared" si="10"/>
        <v>0.14501587628080501</v>
      </c>
      <c r="X43">
        <f t="shared" si="11"/>
        <v>8.2390704487836839</v>
      </c>
      <c r="Y43">
        <f t="shared" si="12"/>
        <v>26.293418736103483</v>
      </c>
      <c r="Z43">
        <f t="shared" si="13"/>
        <v>25.721019999999999</v>
      </c>
      <c r="AA43">
        <f t="shared" si="14"/>
        <v>3.3189555643206634</v>
      </c>
      <c r="AB43">
        <f t="shared" si="15"/>
        <v>57.107453232744255</v>
      </c>
      <c r="AC43">
        <f t="shared" si="16"/>
        <v>2.045231386367484</v>
      </c>
      <c r="AD43">
        <f t="shared" si="17"/>
        <v>3.5813738322947835</v>
      </c>
      <c r="AE43">
        <f t="shared" si="18"/>
        <v>1.2737241779531794</v>
      </c>
      <c r="AF43">
        <f t="shared" si="19"/>
        <v>-130.85290376276032</v>
      </c>
      <c r="AG43">
        <f t="shared" si="20"/>
        <v>205.47946245064992</v>
      </c>
      <c r="AH43">
        <f t="shared" si="21"/>
        <v>14.908358389172975</v>
      </c>
      <c r="AI43">
        <f t="shared" si="22"/>
        <v>97.773987525846252</v>
      </c>
      <c r="AJ43">
        <f t="shared" si="23"/>
        <v>1.0638534224709819</v>
      </c>
      <c r="AK43">
        <f t="shared" si="24"/>
        <v>2.9671860263664471</v>
      </c>
      <c r="AL43">
        <f t="shared" si="25"/>
        <v>1.2217170695051576</v>
      </c>
      <c r="AM43">
        <v>417.19538845015683</v>
      </c>
      <c r="AN43">
        <v>416.00973333333332</v>
      </c>
      <c r="AO43">
        <v>-1.263376788405521E-2</v>
      </c>
      <c r="AP43">
        <v>67.197628584669289</v>
      </c>
      <c r="AQ43">
        <f t="shared" si="26"/>
        <v>2.9417685495387449</v>
      </c>
      <c r="AR43">
        <v>17.209996896190471</v>
      </c>
      <c r="AS43">
        <v>20.1088903030303</v>
      </c>
      <c r="AT43">
        <v>-2.9947590187600452E-3</v>
      </c>
      <c r="AU43">
        <v>78.55</v>
      </c>
      <c r="AV43">
        <v>0</v>
      </c>
      <c r="AW43">
        <v>0</v>
      </c>
      <c r="AX43">
        <f t="shared" si="27"/>
        <v>1</v>
      </c>
      <c r="AY43">
        <f t="shared" si="28"/>
        <v>0</v>
      </c>
      <c r="AZ43">
        <f t="shared" si="29"/>
        <v>53668.640070556481</v>
      </c>
      <c r="BA43" t="s">
        <v>395</v>
      </c>
      <c r="BB43">
        <v>8159.48</v>
      </c>
      <c r="BC43">
        <v>651.06538461538469</v>
      </c>
      <c r="BD43">
        <v>2936.64</v>
      </c>
      <c r="BE43">
        <f t="shared" si="30"/>
        <v>0.77829581269226578</v>
      </c>
      <c r="BF43">
        <v>-0.67635343534754022</v>
      </c>
      <c r="BG43" t="s">
        <v>425</v>
      </c>
      <c r="BH43">
        <v>8139.41</v>
      </c>
      <c r="BI43">
        <v>676.67776000000003</v>
      </c>
      <c r="BJ43">
        <v>2319.0500000000002</v>
      </c>
      <c r="BK43">
        <f t="shared" si="31"/>
        <v>0.70820906836851294</v>
      </c>
      <c r="BL43">
        <v>0.5</v>
      </c>
      <c r="BM43">
        <f t="shared" si="32"/>
        <v>42.12729647294492</v>
      </c>
      <c r="BN43">
        <f t="shared" si="33"/>
        <v>1.0638534224709819</v>
      </c>
      <c r="BO43">
        <f t="shared" si="34"/>
        <v>14.917466693994232</v>
      </c>
      <c r="BP43">
        <f t="shared" si="35"/>
        <v>4.1308296603750051E-2</v>
      </c>
      <c r="BQ43">
        <f t="shared" si="36"/>
        <v>0.26631163623035281</v>
      </c>
      <c r="BR43">
        <f t="shared" si="37"/>
        <v>614.7680032590531</v>
      </c>
      <c r="BS43" t="s">
        <v>426</v>
      </c>
      <c r="BT43">
        <v>584.53</v>
      </c>
      <c r="BU43">
        <f t="shared" si="38"/>
        <v>584.53</v>
      </c>
      <c r="BV43">
        <f t="shared" si="39"/>
        <v>0.74794420128932115</v>
      </c>
      <c r="BW43">
        <f t="shared" si="40"/>
        <v>0.94687420150819823</v>
      </c>
      <c r="BX43">
        <f t="shared" si="41"/>
        <v>0.26256850232344564</v>
      </c>
      <c r="BY43">
        <f t="shared" si="42"/>
        <v>0.98464471725435576</v>
      </c>
      <c r="BZ43">
        <f t="shared" si="43"/>
        <v>0.27021213652045745</v>
      </c>
      <c r="CA43">
        <f t="shared" si="44"/>
        <v>0.81793197549094421</v>
      </c>
      <c r="CB43">
        <f t="shared" si="45"/>
        <v>0.18206802450905579</v>
      </c>
      <c r="CC43">
        <f t="shared" si="46"/>
        <v>49.990840000000013</v>
      </c>
      <c r="CD43">
        <f t="shared" si="47"/>
        <v>42.12729647294492</v>
      </c>
      <c r="CE43">
        <f t="shared" si="48"/>
        <v>0.84270031215608521</v>
      </c>
      <c r="CF43">
        <f t="shared" si="49"/>
        <v>0.16481160246124454</v>
      </c>
      <c r="CG43">
        <v>6</v>
      </c>
      <c r="CH43">
        <v>0.5</v>
      </c>
      <c r="CI43" t="s">
        <v>309</v>
      </c>
      <c r="CJ43">
        <v>2</v>
      </c>
      <c r="CK43" t="b">
        <v>0</v>
      </c>
      <c r="CL43">
        <v>1693337469.75</v>
      </c>
      <c r="CM43">
        <v>407.72390000000001</v>
      </c>
      <c r="CN43">
        <v>409.99779999999998</v>
      </c>
      <c r="CO43">
        <v>20.116949999999999</v>
      </c>
      <c r="CP43">
        <v>17.209129999999998</v>
      </c>
      <c r="CQ43">
        <v>408.16390000000001</v>
      </c>
      <c r="CR43">
        <v>20.039950000000001</v>
      </c>
      <c r="CS43">
        <v>599.93299999999999</v>
      </c>
      <c r="CT43">
        <v>101.5673</v>
      </c>
      <c r="CU43">
        <v>9.9771120000000005E-2</v>
      </c>
      <c r="CV43">
        <v>27.010529999999999</v>
      </c>
      <c r="CW43">
        <v>25.721019999999999</v>
      </c>
      <c r="CX43">
        <v>999.9</v>
      </c>
      <c r="CY43">
        <v>0</v>
      </c>
      <c r="CZ43">
        <v>0</v>
      </c>
      <c r="DA43">
        <v>9993.1299999999992</v>
      </c>
      <c r="DB43">
        <v>0</v>
      </c>
      <c r="DC43">
        <v>299.40769999999998</v>
      </c>
      <c r="DD43">
        <v>49.990840000000013</v>
      </c>
      <c r="DE43">
        <v>0.90004669999999987</v>
      </c>
      <c r="DF43">
        <v>9.9953099999999989E-2</v>
      </c>
      <c r="DG43">
        <v>0</v>
      </c>
      <c r="DH43">
        <v>674.91160000000002</v>
      </c>
      <c r="DI43">
        <v>5.0002199999999997</v>
      </c>
      <c r="DJ43">
        <v>411.59190000000001</v>
      </c>
      <c r="DK43">
        <v>414.78240000000011</v>
      </c>
      <c r="DL43">
        <v>36.462200000000003</v>
      </c>
      <c r="DM43">
        <v>41.5</v>
      </c>
      <c r="DN43">
        <v>38.112400000000001</v>
      </c>
      <c r="DO43">
        <v>40.274799999999999</v>
      </c>
      <c r="DP43">
        <v>39.125</v>
      </c>
      <c r="DQ43">
        <v>40.493999999999993</v>
      </c>
      <c r="DR43">
        <v>4.5</v>
      </c>
      <c r="DS43">
        <v>0</v>
      </c>
      <c r="DT43">
        <v>66.200000047683716</v>
      </c>
      <c r="DU43">
        <v>0</v>
      </c>
      <c r="DV43">
        <v>676.67776000000003</v>
      </c>
      <c r="DW43">
        <v>-23.232615378819379</v>
      </c>
      <c r="DX43">
        <v>-19.078538425091811</v>
      </c>
      <c r="DY43">
        <v>412.79871999999989</v>
      </c>
      <c r="DZ43">
        <v>15</v>
      </c>
      <c r="EA43">
        <v>1693337504.5</v>
      </c>
      <c r="EB43" t="s">
        <v>427</v>
      </c>
      <c r="EC43">
        <v>1693337498</v>
      </c>
      <c r="ED43">
        <v>1693337504.5</v>
      </c>
      <c r="EE43">
        <v>69</v>
      </c>
      <c r="EF43">
        <v>2.8000000000000001E-2</v>
      </c>
      <c r="EG43">
        <v>-2E-3</v>
      </c>
      <c r="EH43">
        <v>-0.44</v>
      </c>
      <c r="EI43">
        <v>7.6999999999999999E-2</v>
      </c>
      <c r="EJ43">
        <v>410</v>
      </c>
      <c r="EK43">
        <v>17</v>
      </c>
      <c r="EL43">
        <v>1.1599999999999999</v>
      </c>
      <c r="EM43">
        <v>0.05</v>
      </c>
      <c r="EN43">
        <v>100</v>
      </c>
      <c r="EO43">
        <v>100</v>
      </c>
      <c r="EP43">
        <v>-0.44</v>
      </c>
      <c r="EQ43">
        <v>7.6999999999999999E-2</v>
      </c>
      <c r="ER43">
        <v>-0.85708470197678044</v>
      </c>
      <c r="ES43">
        <v>-1.5763494849013591E-5</v>
      </c>
      <c r="ET43">
        <v>2.5737299311383258E-6</v>
      </c>
      <c r="EU43">
        <v>-5.4755643384777521E-10</v>
      </c>
      <c r="EV43">
        <v>7.9179999999997364E-2</v>
      </c>
      <c r="EW43">
        <v>0</v>
      </c>
      <c r="EX43">
        <v>0</v>
      </c>
      <c r="EY43">
        <v>0</v>
      </c>
      <c r="EZ43">
        <v>21</v>
      </c>
      <c r="FA43">
        <v>1995</v>
      </c>
      <c r="FB43">
        <v>1</v>
      </c>
      <c r="FC43">
        <v>16</v>
      </c>
      <c r="FD43">
        <v>1.9</v>
      </c>
      <c r="FE43">
        <v>1.8</v>
      </c>
      <c r="FF43">
        <v>1.0790999999999999</v>
      </c>
      <c r="FG43">
        <v>2.6147499999999999</v>
      </c>
      <c r="FH43">
        <v>1.39771</v>
      </c>
      <c r="FI43">
        <v>2.2619600000000002</v>
      </c>
      <c r="FJ43">
        <v>1.3952599999999999</v>
      </c>
      <c r="FK43">
        <v>2.6269499999999999</v>
      </c>
      <c r="FL43">
        <v>34.944400000000002</v>
      </c>
      <c r="FM43">
        <v>14.9026</v>
      </c>
      <c r="FN43">
        <v>18</v>
      </c>
      <c r="FO43">
        <v>603.00199999999995</v>
      </c>
      <c r="FP43">
        <v>373.15899999999999</v>
      </c>
      <c r="FQ43">
        <v>26.9985</v>
      </c>
      <c r="FR43">
        <v>27.248200000000001</v>
      </c>
      <c r="FS43">
        <v>30.0002</v>
      </c>
      <c r="FT43">
        <v>27.027000000000001</v>
      </c>
      <c r="FU43">
        <v>27.372800000000002</v>
      </c>
      <c r="FV43">
        <v>21.620699999999999</v>
      </c>
      <c r="FW43">
        <v>4.7365300000000001</v>
      </c>
      <c r="FX43">
        <v>76.222399999999993</v>
      </c>
      <c r="FY43">
        <v>27</v>
      </c>
      <c r="FZ43">
        <v>410</v>
      </c>
      <c r="GA43">
        <v>17.115400000000001</v>
      </c>
      <c r="GB43">
        <v>98.708299999999994</v>
      </c>
      <c r="GC43">
        <v>93.277699999999996</v>
      </c>
    </row>
    <row r="44" spans="1:185" x14ac:dyDescent="0.25">
      <c r="A44">
        <v>28</v>
      </c>
      <c r="B44">
        <v>1693337619</v>
      </c>
      <c r="C44">
        <v>3445.5</v>
      </c>
      <c r="D44" t="s">
        <v>428</v>
      </c>
      <c r="E44" t="s">
        <v>429</v>
      </c>
      <c r="F44">
        <v>5</v>
      </c>
      <c r="H44" t="s">
        <v>305</v>
      </c>
      <c r="I44" t="s">
        <v>610</v>
      </c>
      <c r="J44" t="s">
        <v>399</v>
      </c>
      <c r="K44" t="s">
        <v>608</v>
      </c>
      <c r="L44">
        <v>1693337616</v>
      </c>
      <c r="M44">
        <f t="shared" si="0"/>
        <v>3.0786491688274266E-3</v>
      </c>
      <c r="N44">
        <f t="shared" si="1"/>
        <v>3.0786491688274267</v>
      </c>
      <c r="O44">
        <f t="shared" si="2"/>
        <v>-1.6061484948209306</v>
      </c>
      <c r="P44">
        <f t="shared" si="3"/>
        <v>410.34709090909092</v>
      </c>
      <c r="Q44">
        <f t="shared" si="4"/>
        <v>412.63634328852191</v>
      </c>
      <c r="R44">
        <f t="shared" si="5"/>
        <v>41.950808873795289</v>
      </c>
      <c r="S44">
        <f t="shared" si="6"/>
        <v>41.718071281493003</v>
      </c>
      <c r="T44">
        <f t="shared" si="7"/>
        <v>0.24652372541396819</v>
      </c>
      <c r="U44">
        <f t="shared" si="8"/>
        <v>2.9576824931586874</v>
      </c>
      <c r="V44">
        <f t="shared" si="9"/>
        <v>0.23565072719566668</v>
      </c>
      <c r="W44">
        <f t="shared" si="10"/>
        <v>0.14821863462675558</v>
      </c>
      <c r="X44">
        <f t="shared" si="11"/>
        <v>3.9903511277246398E-5</v>
      </c>
      <c r="Y44">
        <f t="shared" si="12"/>
        <v>26.09667040290406</v>
      </c>
      <c r="Z44">
        <f t="shared" si="13"/>
        <v>25.54366363636364</v>
      </c>
      <c r="AA44">
        <f t="shared" si="14"/>
        <v>3.284210925219166</v>
      </c>
      <c r="AB44">
        <f t="shared" si="15"/>
        <v>55.972276109344435</v>
      </c>
      <c r="AC44">
        <f t="shared" si="16"/>
        <v>1.9904638517776079</v>
      </c>
      <c r="AD44">
        <f t="shared" si="17"/>
        <v>3.5561602817243747</v>
      </c>
      <c r="AE44">
        <f t="shared" si="18"/>
        <v>1.2937470734415581</v>
      </c>
      <c r="AF44">
        <f t="shared" si="19"/>
        <v>-135.76842834528952</v>
      </c>
      <c r="AG44">
        <f t="shared" si="20"/>
        <v>214.72443467809455</v>
      </c>
      <c r="AH44">
        <f t="shared" si="21"/>
        <v>15.545403471701317</v>
      </c>
      <c r="AI44">
        <f t="shared" si="22"/>
        <v>94.501449708017631</v>
      </c>
      <c r="AJ44">
        <f t="shared" si="23"/>
        <v>-1.6061484948209306</v>
      </c>
      <c r="AK44">
        <f t="shared" si="24"/>
        <v>3.0786491688274267</v>
      </c>
      <c r="AL44">
        <f t="shared" si="25"/>
        <v>-1.2722368449778836</v>
      </c>
      <c r="AM44">
        <v>416.87485821856723</v>
      </c>
      <c r="AN44">
        <v>418.41552727272727</v>
      </c>
      <c r="AO44">
        <v>-5.4164523284016171E-2</v>
      </c>
      <c r="AP44">
        <v>67.222661947498807</v>
      </c>
      <c r="AQ44">
        <f t="shared" si="26"/>
        <v>3.0132463692199662</v>
      </c>
      <c r="AR44">
        <v>16.558989296536801</v>
      </c>
      <c r="AS44">
        <v>19.558212727272721</v>
      </c>
      <c r="AT44">
        <v>-8.4511515151549851E-3</v>
      </c>
      <c r="AU44">
        <v>78.55</v>
      </c>
      <c r="AV44">
        <v>0</v>
      </c>
      <c r="AW44">
        <v>0</v>
      </c>
      <c r="AX44">
        <f t="shared" si="27"/>
        <v>1</v>
      </c>
      <c r="AY44">
        <f t="shared" si="28"/>
        <v>0</v>
      </c>
      <c r="AZ44">
        <f t="shared" si="29"/>
        <v>53748.485104207801</v>
      </c>
      <c r="BA44" t="s">
        <v>430</v>
      </c>
      <c r="BB44">
        <v>8140.83</v>
      </c>
      <c r="BC44">
        <v>542.71199999999999</v>
      </c>
      <c r="BD44">
        <v>2447.2199999999998</v>
      </c>
      <c r="BE44">
        <f t="shared" si="30"/>
        <v>0.77823326059773945</v>
      </c>
      <c r="BF44">
        <v>-1.606148494820931</v>
      </c>
      <c r="BG44" t="s">
        <v>339</v>
      </c>
      <c r="BH44" t="s">
        <v>339</v>
      </c>
      <c r="BI44">
        <v>0</v>
      </c>
      <c r="BJ44">
        <v>0</v>
      </c>
      <c r="BK44" t="e">
        <f t="shared" si="31"/>
        <v>#DIV/0!</v>
      </c>
      <c r="BL44">
        <v>0.5</v>
      </c>
      <c r="BM44">
        <f t="shared" si="32"/>
        <v>2.1001848040655996E-4</v>
      </c>
      <c r="BN44">
        <f t="shared" si="33"/>
        <v>-1.6061484948209306</v>
      </c>
      <c r="BO44" t="e">
        <f t="shared" si="34"/>
        <v>#DIV/0!</v>
      </c>
      <c r="BP44">
        <f t="shared" si="35"/>
        <v>2.1145244408510225E-12</v>
      </c>
      <c r="BQ44" t="e">
        <f t="shared" si="36"/>
        <v>#DIV/0!</v>
      </c>
      <c r="BR44" t="e">
        <f t="shared" si="37"/>
        <v>#DIV/0!</v>
      </c>
      <c r="BS44" t="s">
        <v>339</v>
      </c>
      <c r="BT44">
        <v>0</v>
      </c>
      <c r="BU44" t="e">
        <f t="shared" si="38"/>
        <v>#DIV/0!</v>
      </c>
      <c r="BV44" t="e">
        <f t="shared" si="39"/>
        <v>#DIV/0!</v>
      </c>
      <c r="BW44" t="e">
        <f t="shared" si="40"/>
        <v>#DIV/0!</v>
      </c>
      <c r="BX44" t="e">
        <f t="shared" si="41"/>
        <v>#DIV/0!</v>
      </c>
      <c r="BY44">
        <f t="shared" si="42"/>
        <v>0</v>
      </c>
      <c r="BZ44">
        <f t="shared" si="43"/>
        <v>1.2849617854059947</v>
      </c>
      <c r="CA44" t="e">
        <f t="shared" si="44"/>
        <v>#DIV/0!</v>
      </c>
      <c r="CB44" t="e">
        <f t="shared" si="45"/>
        <v>#DIV/0!</v>
      </c>
      <c r="CC44">
        <f t="shared" si="46"/>
        <v>5.0002199999999997E-3</v>
      </c>
      <c r="CD44">
        <f t="shared" si="47"/>
        <v>2.1001848040655996E-4</v>
      </c>
      <c r="CE44">
        <f t="shared" si="48"/>
        <v>4.2001847999999994E-2</v>
      </c>
      <c r="CF44">
        <f t="shared" si="49"/>
        <v>7.9803511199999996E-3</v>
      </c>
      <c r="CG44">
        <v>6</v>
      </c>
      <c r="CH44">
        <v>0.5</v>
      </c>
      <c r="CI44" t="s">
        <v>309</v>
      </c>
      <c r="CJ44">
        <v>2</v>
      </c>
      <c r="CK44" t="b">
        <v>0</v>
      </c>
      <c r="CL44">
        <v>1693337616</v>
      </c>
      <c r="CM44">
        <v>410.34709090909092</v>
      </c>
      <c r="CN44">
        <v>410.00427272727268</v>
      </c>
      <c r="CO44">
        <v>19.578590909090909</v>
      </c>
      <c r="CP44">
        <v>16.560354545454551</v>
      </c>
      <c r="CQ44">
        <v>410.82209090909089</v>
      </c>
      <c r="CR44">
        <v>19.51436363636364</v>
      </c>
      <c r="CS44">
        <v>600.0272727272727</v>
      </c>
      <c r="CT44">
        <v>101.5653636363636</v>
      </c>
      <c r="CU44">
        <v>9.9963609090909081E-2</v>
      </c>
      <c r="CV44">
        <v>26.890281818181819</v>
      </c>
      <c r="CW44">
        <v>25.54366363636364</v>
      </c>
      <c r="CX44">
        <v>999.9</v>
      </c>
      <c r="CY44">
        <v>0</v>
      </c>
      <c r="CZ44">
        <v>0</v>
      </c>
      <c r="DA44">
        <v>10004.647272727279</v>
      </c>
      <c r="DB44">
        <v>0</v>
      </c>
      <c r="DC44">
        <v>247.97945454545459</v>
      </c>
      <c r="DD44">
        <v>5.0002199999999997E-3</v>
      </c>
      <c r="DE44">
        <v>0</v>
      </c>
      <c r="DF44">
        <v>0</v>
      </c>
      <c r="DG44">
        <v>0</v>
      </c>
      <c r="DH44">
        <v>543.60909090909092</v>
      </c>
      <c r="DI44">
        <v>5.0002199999999997E-3</v>
      </c>
      <c r="DJ44">
        <v>70.954545454545439</v>
      </c>
      <c r="DK44">
        <v>-0.31818181818181818</v>
      </c>
      <c r="DL44">
        <v>36.334909090909093</v>
      </c>
      <c r="DM44">
        <v>41.561999999999998</v>
      </c>
      <c r="DN44">
        <v>38.539454545454539</v>
      </c>
      <c r="DO44">
        <v>40.022454545454544</v>
      </c>
      <c r="DP44">
        <v>38.625</v>
      </c>
      <c r="DQ44">
        <v>0</v>
      </c>
      <c r="DR44">
        <v>0</v>
      </c>
      <c r="DS44">
        <v>0</v>
      </c>
      <c r="DT44">
        <v>144.20000004768369</v>
      </c>
      <c r="DU44">
        <v>0</v>
      </c>
      <c r="DV44">
        <v>542.71199999999999</v>
      </c>
      <c r="DW44">
        <v>12.399999927861719</v>
      </c>
      <c r="DX44">
        <v>-21.12307701576378</v>
      </c>
      <c r="DY44">
        <v>71.915999999999997</v>
      </c>
      <c r="DZ44">
        <v>15</v>
      </c>
      <c r="EA44">
        <v>1693337577.5</v>
      </c>
      <c r="EB44" t="s">
        <v>431</v>
      </c>
      <c r="EC44">
        <v>1693337566</v>
      </c>
      <c r="ED44">
        <v>1693337577.5</v>
      </c>
      <c r="EE44">
        <v>70</v>
      </c>
      <c r="EF44">
        <v>-3.5999999999999997E-2</v>
      </c>
      <c r="EG44">
        <v>-1.2999999999999999E-2</v>
      </c>
      <c r="EH44">
        <v>-0.47599999999999998</v>
      </c>
      <c r="EI44">
        <v>6.4000000000000001E-2</v>
      </c>
      <c r="EJ44">
        <v>410</v>
      </c>
      <c r="EK44">
        <v>17</v>
      </c>
      <c r="EL44">
        <v>1.1599999999999999</v>
      </c>
      <c r="EM44">
        <v>0.05</v>
      </c>
      <c r="EN44">
        <v>100</v>
      </c>
      <c r="EO44">
        <v>100</v>
      </c>
      <c r="EP44">
        <v>-0.47499999999999998</v>
      </c>
      <c r="EQ44">
        <v>6.4299999999999996E-2</v>
      </c>
      <c r="ER44">
        <v>-0.86515244653357226</v>
      </c>
      <c r="ES44">
        <v>-1.5763494849013591E-5</v>
      </c>
      <c r="ET44">
        <v>2.5737299311383258E-6</v>
      </c>
      <c r="EU44">
        <v>-5.4755643384777521E-10</v>
      </c>
      <c r="EV44">
        <v>6.4244999999999663E-2</v>
      </c>
      <c r="EW44">
        <v>0</v>
      </c>
      <c r="EX44">
        <v>0</v>
      </c>
      <c r="EY44">
        <v>0</v>
      </c>
      <c r="EZ44">
        <v>21</v>
      </c>
      <c r="FA44">
        <v>1995</v>
      </c>
      <c r="FB44">
        <v>1</v>
      </c>
      <c r="FC44">
        <v>16</v>
      </c>
      <c r="FD44">
        <v>0.9</v>
      </c>
      <c r="FE44">
        <v>0.7</v>
      </c>
      <c r="FF44">
        <v>1.0790999999999999</v>
      </c>
      <c r="FG44">
        <v>2.6171899999999999</v>
      </c>
      <c r="FH44">
        <v>1.39771</v>
      </c>
      <c r="FI44">
        <v>2.2631800000000002</v>
      </c>
      <c r="FJ44">
        <v>1.3952599999999999</v>
      </c>
      <c r="FK44">
        <v>2.63794</v>
      </c>
      <c r="FL44">
        <v>34.783700000000003</v>
      </c>
      <c r="FM44">
        <v>14.8413</v>
      </c>
      <c r="FN44">
        <v>18</v>
      </c>
      <c r="FO44">
        <v>601.85500000000002</v>
      </c>
      <c r="FP44">
        <v>373.82799999999997</v>
      </c>
      <c r="FQ44">
        <v>26.999500000000001</v>
      </c>
      <c r="FR44">
        <v>27.217400000000001</v>
      </c>
      <c r="FS44">
        <v>29.9999</v>
      </c>
      <c r="FT44">
        <v>27.0044</v>
      </c>
      <c r="FU44">
        <v>27.3477</v>
      </c>
      <c r="FV44">
        <v>21.6218</v>
      </c>
      <c r="FW44">
        <v>7.6588099999999999</v>
      </c>
      <c r="FX44">
        <v>71.6661</v>
      </c>
      <c r="FY44">
        <v>27</v>
      </c>
      <c r="FZ44">
        <v>410</v>
      </c>
      <c r="GA44">
        <v>16.6082</v>
      </c>
      <c r="GB44">
        <v>98.715900000000005</v>
      </c>
      <c r="GC44">
        <v>93.288499999999999</v>
      </c>
    </row>
    <row r="45" spans="1:185" x14ac:dyDescent="0.25">
      <c r="A45">
        <v>29</v>
      </c>
      <c r="B45">
        <v>1693337744</v>
      </c>
      <c r="C45">
        <v>3570.5</v>
      </c>
      <c r="D45" t="s">
        <v>432</v>
      </c>
      <c r="E45" t="s">
        <v>433</v>
      </c>
      <c r="F45">
        <v>5</v>
      </c>
      <c r="H45" t="s">
        <v>305</v>
      </c>
      <c r="I45" t="s">
        <v>610</v>
      </c>
      <c r="J45" t="s">
        <v>399</v>
      </c>
      <c r="K45" t="s">
        <v>606</v>
      </c>
      <c r="L45">
        <v>1693337741.25</v>
      </c>
      <c r="M45">
        <f t="shared" si="0"/>
        <v>3.3353956493850511E-3</v>
      </c>
      <c r="N45">
        <f t="shared" si="1"/>
        <v>3.3353956493850512</v>
      </c>
      <c r="O45">
        <f t="shared" si="2"/>
        <v>12.735190744072066</v>
      </c>
      <c r="P45">
        <f t="shared" si="3"/>
        <v>385.99650000000003</v>
      </c>
      <c r="Q45">
        <f t="shared" si="4"/>
        <v>292.22264823799458</v>
      </c>
      <c r="R45">
        <f t="shared" si="5"/>
        <v>29.709253887543664</v>
      </c>
      <c r="S45">
        <f t="shared" si="6"/>
        <v>39.242913194269754</v>
      </c>
      <c r="T45">
        <f t="shared" si="7"/>
        <v>0.24592300346135793</v>
      </c>
      <c r="U45">
        <f t="shared" si="8"/>
        <v>2.9566161377002667</v>
      </c>
      <c r="V45">
        <f t="shared" si="9"/>
        <v>0.23509796231587565</v>
      </c>
      <c r="W45">
        <f t="shared" si="10"/>
        <v>0.14786910297174771</v>
      </c>
      <c r="X45">
        <f t="shared" si="11"/>
        <v>241.73653705714247</v>
      </c>
      <c r="Y45">
        <f t="shared" si="12"/>
        <v>27.921380927412006</v>
      </c>
      <c r="Z45">
        <f t="shared" si="13"/>
        <v>26.877310000000001</v>
      </c>
      <c r="AA45">
        <f t="shared" si="14"/>
        <v>3.553449642889237</v>
      </c>
      <c r="AB45">
        <f t="shared" si="15"/>
        <v>58.829207899638739</v>
      </c>
      <c r="AC45">
        <f t="shared" si="16"/>
        <v>2.1515498410113976</v>
      </c>
      <c r="AD45">
        <f t="shared" si="17"/>
        <v>3.6572816766152818</v>
      </c>
      <c r="AE45">
        <f t="shared" si="18"/>
        <v>1.4018998018778395</v>
      </c>
      <c r="AF45">
        <f t="shared" si="19"/>
        <v>-147.09094813788076</v>
      </c>
      <c r="AG45">
        <f t="shared" si="20"/>
        <v>78.236873299740296</v>
      </c>
      <c r="AH45">
        <f t="shared" si="21"/>
        <v>5.7177436994364292</v>
      </c>
      <c r="AI45">
        <f t="shared" si="22"/>
        <v>178.60020591843843</v>
      </c>
      <c r="AJ45">
        <f t="shared" si="23"/>
        <v>12.735190744072066</v>
      </c>
      <c r="AK45">
        <f t="shared" si="24"/>
        <v>3.3353956493850512</v>
      </c>
      <c r="AL45">
        <f t="shared" si="25"/>
        <v>13.347561641832783</v>
      </c>
      <c r="AM45">
        <v>407.30258343074308</v>
      </c>
      <c r="AN45">
        <v>394.07858181818187</v>
      </c>
      <c r="AO45">
        <v>-8.0344523801636439E-2</v>
      </c>
      <c r="AP45">
        <v>67.222661947498807</v>
      </c>
      <c r="AQ45">
        <f t="shared" si="26"/>
        <v>3.3125851268274578</v>
      </c>
      <c r="AR45">
        <v>17.898183367619051</v>
      </c>
      <c r="AS45">
        <v>21.139114545454539</v>
      </c>
      <c r="AT45">
        <v>2.6516054158622011E-4</v>
      </c>
      <c r="AU45">
        <v>78.55</v>
      </c>
      <c r="AV45">
        <v>0</v>
      </c>
      <c r="AW45">
        <v>0</v>
      </c>
      <c r="AX45">
        <f t="shared" si="27"/>
        <v>1</v>
      </c>
      <c r="AY45">
        <f t="shared" si="28"/>
        <v>0</v>
      </c>
      <c r="AZ45">
        <f t="shared" si="29"/>
        <v>53631.873481558869</v>
      </c>
      <c r="BA45" t="s">
        <v>430</v>
      </c>
      <c r="BB45">
        <v>8140.83</v>
      </c>
      <c r="BC45">
        <v>542.71199999999999</v>
      </c>
      <c r="BD45">
        <v>2447.2199999999998</v>
      </c>
      <c r="BE45">
        <f t="shared" si="30"/>
        <v>0.77823326059773945</v>
      </c>
      <c r="BF45">
        <v>-1.606148494820931</v>
      </c>
      <c r="BG45" t="s">
        <v>434</v>
      </c>
      <c r="BH45">
        <v>8150.42</v>
      </c>
      <c r="BI45">
        <v>665.15575999999999</v>
      </c>
      <c r="BJ45">
        <v>782.5</v>
      </c>
      <c r="BK45">
        <f t="shared" si="31"/>
        <v>0.14996069009584667</v>
      </c>
      <c r="BL45">
        <v>0.5</v>
      </c>
      <c r="BM45">
        <f t="shared" si="32"/>
        <v>1261.2053398223536</v>
      </c>
      <c r="BN45">
        <f t="shared" si="33"/>
        <v>12.735190744072066</v>
      </c>
      <c r="BO45">
        <f t="shared" si="34"/>
        <v>94.565611556163475</v>
      </c>
      <c r="BP45">
        <f t="shared" si="35"/>
        <v>1.1371137423913094E-2</v>
      </c>
      <c r="BQ45">
        <f t="shared" si="36"/>
        <v>2.1274376996805109</v>
      </c>
      <c r="BR45">
        <f t="shared" si="37"/>
        <v>368.74159022426272</v>
      </c>
      <c r="BS45" t="s">
        <v>435</v>
      </c>
      <c r="BT45">
        <v>474.8</v>
      </c>
      <c r="BU45">
        <f t="shared" si="38"/>
        <v>474.8</v>
      </c>
      <c r="BV45">
        <f t="shared" si="39"/>
        <v>0.39322683706070283</v>
      </c>
      <c r="BW45">
        <f t="shared" si="40"/>
        <v>0.38135924601884957</v>
      </c>
      <c r="BX45">
        <f t="shared" si="41"/>
        <v>0.84399874266129926</v>
      </c>
      <c r="BY45">
        <f t="shared" si="42"/>
        <v>0.48936660716966657</v>
      </c>
      <c r="BZ45">
        <f t="shared" si="43"/>
        <v>0.87409451679908934</v>
      </c>
      <c r="CA45">
        <f t="shared" si="44"/>
        <v>0.27222100581335984</v>
      </c>
      <c r="CB45">
        <f t="shared" si="45"/>
        <v>0.72777899418664016</v>
      </c>
      <c r="CC45">
        <f t="shared" si="46"/>
        <v>1499.9929999999999</v>
      </c>
      <c r="CD45">
        <f t="shared" si="47"/>
        <v>1261.2053398223536</v>
      </c>
      <c r="CE45">
        <f t="shared" si="48"/>
        <v>0.84080748364982616</v>
      </c>
      <c r="CF45">
        <f t="shared" si="49"/>
        <v>0.16115844344416438</v>
      </c>
      <c r="CG45">
        <v>6</v>
      </c>
      <c r="CH45">
        <v>0.5</v>
      </c>
      <c r="CI45" t="s">
        <v>309</v>
      </c>
      <c r="CJ45">
        <v>2</v>
      </c>
      <c r="CK45" t="b">
        <v>0</v>
      </c>
      <c r="CL45">
        <v>1693337741.25</v>
      </c>
      <c r="CM45">
        <v>385.99650000000003</v>
      </c>
      <c r="CN45">
        <v>400.01819999999998</v>
      </c>
      <c r="CO45">
        <v>21.16282</v>
      </c>
      <c r="CP45">
        <v>17.898230000000002</v>
      </c>
      <c r="CQ45">
        <v>386.4425</v>
      </c>
      <c r="CR45">
        <v>21.067820000000001</v>
      </c>
      <c r="CS45">
        <v>600.0403</v>
      </c>
      <c r="CT45">
        <v>101.5664</v>
      </c>
      <c r="CU45">
        <v>0.10010007</v>
      </c>
      <c r="CV45">
        <v>27.36814</v>
      </c>
      <c r="CW45">
        <v>26.877310000000001</v>
      </c>
      <c r="CX45">
        <v>999.9</v>
      </c>
      <c r="CY45">
        <v>0</v>
      </c>
      <c r="CZ45">
        <v>0</v>
      </c>
      <c r="DA45">
        <v>9998.494999999999</v>
      </c>
      <c r="DB45">
        <v>0</v>
      </c>
      <c r="DC45">
        <v>222.50470000000001</v>
      </c>
      <c r="DD45">
        <v>1499.9929999999999</v>
      </c>
      <c r="DE45">
        <v>0.97299400000000014</v>
      </c>
      <c r="DF45">
        <v>2.7005919999999999E-2</v>
      </c>
      <c r="DG45">
        <v>0</v>
      </c>
      <c r="DH45">
        <v>660.61460000000011</v>
      </c>
      <c r="DI45">
        <v>5.0002199999999997</v>
      </c>
      <c r="DJ45">
        <v>10369.84</v>
      </c>
      <c r="DK45">
        <v>14099.12</v>
      </c>
      <c r="DL45">
        <v>37.974800000000002</v>
      </c>
      <c r="DM45">
        <v>41.561999999999998</v>
      </c>
      <c r="DN45">
        <v>38.862400000000001</v>
      </c>
      <c r="DO45">
        <v>40.737400000000001</v>
      </c>
      <c r="DP45">
        <v>39.699599999999997</v>
      </c>
      <c r="DQ45">
        <v>1454.6189999999999</v>
      </c>
      <c r="DR45">
        <v>40.374000000000002</v>
      </c>
      <c r="DS45">
        <v>0</v>
      </c>
      <c r="DT45">
        <v>124.4000000953674</v>
      </c>
      <c r="DU45">
        <v>0</v>
      </c>
      <c r="DV45">
        <v>665.15575999999999</v>
      </c>
      <c r="DW45">
        <v>-61.330153751959202</v>
      </c>
      <c r="DX45">
        <v>-889.87692171217986</v>
      </c>
      <c r="DY45">
        <v>10435.82</v>
      </c>
      <c r="DZ45">
        <v>15</v>
      </c>
      <c r="EA45">
        <v>1693337781</v>
      </c>
      <c r="EB45" t="s">
        <v>436</v>
      </c>
      <c r="EC45">
        <v>1693337781</v>
      </c>
      <c r="ED45">
        <v>1693337772</v>
      </c>
      <c r="EE45">
        <v>71</v>
      </c>
      <c r="EF45">
        <v>4.8000000000000001E-2</v>
      </c>
      <c r="EG45">
        <v>3.1E-2</v>
      </c>
      <c r="EH45">
        <v>-0.44600000000000001</v>
      </c>
      <c r="EI45">
        <v>9.5000000000000001E-2</v>
      </c>
      <c r="EJ45">
        <v>400</v>
      </c>
      <c r="EK45">
        <v>18</v>
      </c>
      <c r="EL45">
        <v>0.32</v>
      </c>
      <c r="EM45">
        <v>0.06</v>
      </c>
      <c r="EN45">
        <v>100</v>
      </c>
      <c r="EO45">
        <v>100</v>
      </c>
      <c r="EP45">
        <v>-0.44600000000000001</v>
      </c>
      <c r="EQ45">
        <v>9.5000000000000001E-2</v>
      </c>
      <c r="ER45">
        <v>-0.86515244653357226</v>
      </c>
      <c r="ES45">
        <v>-1.5763494849013591E-5</v>
      </c>
      <c r="ET45">
        <v>2.5737299311383258E-6</v>
      </c>
      <c r="EU45">
        <v>-5.4755643384777521E-10</v>
      </c>
      <c r="EV45">
        <v>6.4244999999999663E-2</v>
      </c>
      <c r="EW45">
        <v>0</v>
      </c>
      <c r="EX45">
        <v>0</v>
      </c>
      <c r="EY45">
        <v>0</v>
      </c>
      <c r="EZ45">
        <v>21</v>
      </c>
      <c r="FA45">
        <v>1995</v>
      </c>
      <c r="FB45">
        <v>1</v>
      </c>
      <c r="FC45">
        <v>16</v>
      </c>
      <c r="FD45">
        <v>3</v>
      </c>
      <c r="FE45">
        <v>2.8</v>
      </c>
      <c r="FF45">
        <v>1.0595699999999999</v>
      </c>
      <c r="FG45">
        <v>2.6257299999999999</v>
      </c>
      <c r="FH45">
        <v>1.39771</v>
      </c>
      <c r="FI45">
        <v>2.2631800000000002</v>
      </c>
      <c r="FJ45">
        <v>1.3952599999999999</v>
      </c>
      <c r="FK45">
        <v>2.5781200000000002</v>
      </c>
      <c r="FL45">
        <v>34.646299999999997</v>
      </c>
      <c r="FM45">
        <v>14.8325</v>
      </c>
      <c r="FN45">
        <v>18</v>
      </c>
      <c r="FO45">
        <v>603.72500000000002</v>
      </c>
      <c r="FP45">
        <v>375.08699999999999</v>
      </c>
      <c r="FQ45">
        <v>27.000900000000001</v>
      </c>
      <c r="FR45">
        <v>27.1557</v>
      </c>
      <c r="FS45">
        <v>29.9999</v>
      </c>
      <c r="FT45">
        <v>26.957100000000001</v>
      </c>
      <c r="FU45">
        <v>27.302299999999999</v>
      </c>
      <c r="FV45">
        <v>21.223500000000001</v>
      </c>
      <c r="FW45">
        <v>0</v>
      </c>
      <c r="FX45">
        <v>70.1965</v>
      </c>
      <c r="FY45">
        <v>27</v>
      </c>
      <c r="FZ45">
        <v>400</v>
      </c>
      <c r="GA45">
        <v>22.722200000000001</v>
      </c>
      <c r="GB45">
        <v>98.7239</v>
      </c>
      <c r="GC45">
        <v>93.296999999999997</v>
      </c>
    </row>
    <row r="46" spans="1:185" x14ac:dyDescent="0.25">
      <c r="A46">
        <v>30</v>
      </c>
      <c r="B46">
        <v>1693337857</v>
      </c>
      <c r="C46">
        <v>3683.5</v>
      </c>
      <c r="D46" t="s">
        <v>437</v>
      </c>
      <c r="E46" t="s">
        <v>438</v>
      </c>
      <c r="F46">
        <v>5</v>
      </c>
      <c r="H46" t="s">
        <v>305</v>
      </c>
      <c r="I46" t="s">
        <v>610</v>
      </c>
      <c r="J46" t="s">
        <v>399</v>
      </c>
      <c r="K46" t="s">
        <v>606</v>
      </c>
      <c r="L46">
        <v>1693337854</v>
      </c>
      <c r="M46">
        <f t="shared" si="0"/>
        <v>3.151210907888257E-3</v>
      </c>
      <c r="N46">
        <f t="shared" si="1"/>
        <v>3.1512109078882569</v>
      </c>
      <c r="O46">
        <f t="shared" si="2"/>
        <v>10.248728534175335</v>
      </c>
      <c r="P46">
        <f t="shared" si="3"/>
        <v>288.83990909090909</v>
      </c>
      <c r="Q46">
        <f t="shared" si="4"/>
        <v>211.46233581145574</v>
      </c>
      <c r="R46">
        <f t="shared" si="5"/>
        <v>21.498714148946515</v>
      </c>
      <c r="S46">
        <f t="shared" si="6"/>
        <v>29.365449958378587</v>
      </c>
      <c r="T46">
        <f t="shared" si="7"/>
        <v>0.23689239727606937</v>
      </c>
      <c r="U46">
        <f t="shared" si="8"/>
        <v>2.9571659065215972</v>
      </c>
      <c r="V46">
        <f t="shared" si="9"/>
        <v>0.22683207843943357</v>
      </c>
      <c r="W46">
        <f t="shared" si="10"/>
        <v>0.14263832544868318</v>
      </c>
      <c r="X46">
        <f t="shared" si="11"/>
        <v>241.73570856630545</v>
      </c>
      <c r="Y46">
        <f t="shared" si="12"/>
        <v>28.103856174173341</v>
      </c>
      <c r="Z46">
        <f t="shared" si="13"/>
        <v>26.96003636363637</v>
      </c>
      <c r="AA46">
        <f t="shared" si="14"/>
        <v>3.5707674218431475</v>
      </c>
      <c r="AB46">
        <f t="shared" si="15"/>
        <v>59.638052584200487</v>
      </c>
      <c r="AC46">
        <f t="shared" si="16"/>
        <v>2.1984582957324585</v>
      </c>
      <c r="AD46">
        <f t="shared" si="17"/>
        <v>3.6863348155584839</v>
      </c>
      <c r="AE46">
        <f t="shared" si="18"/>
        <v>1.372309126110689</v>
      </c>
      <c r="AF46">
        <f t="shared" si="19"/>
        <v>-138.96840103787213</v>
      </c>
      <c r="AG46">
        <f t="shared" si="20"/>
        <v>86.610744178277272</v>
      </c>
      <c r="AH46">
        <f t="shared" si="21"/>
        <v>6.3354452324613453</v>
      </c>
      <c r="AI46">
        <f t="shared" si="22"/>
        <v>195.71349693917193</v>
      </c>
      <c r="AJ46">
        <f t="shared" si="23"/>
        <v>10.248728534175335</v>
      </c>
      <c r="AK46">
        <f t="shared" si="24"/>
        <v>3.1512109078882569</v>
      </c>
      <c r="AL46">
        <f t="shared" si="25"/>
        <v>10.486947416703506</v>
      </c>
      <c r="AM46">
        <v>305.66117168907158</v>
      </c>
      <c r="AN46">
        <v>295.08881212121207</v>
      </c>
      <c r="AO46">
        <v>-2.4635283975995941E-2</v>
      </c>
      <c r="AP46">
        <v>67.132534406655083</v>
      </c>
      <c r="AQ46">
        <f t="shared" si="26"/>
        <v>3.1971225520974835</v>
      </c>
      <c r="AR46">
        <v>18.542848230000001</v>
      </c>
      <c r="AS46">
        <v>21.630887272727271</v>
      </c>
      <c r="AT46">
        <v>7.4671515151487292E-3</v>
      </c>
      <c r="AU46">
        <v>78.55</v>
      </c>
      <c r="AV46">
        <v>0</v>
      </c>
      <c r="AW46">
        <v>0</v>
      </c>
      <c r="AX46">
        <f t="shared" si="27"/>
        <v>1</v>
      </c>
      <c r="AY46">
        <f t="shared" si="28"/>
        <v>0</v>
      </c>
      <c r="AZ46">
        <f t="shared" si="29"/>
        <v>53623.798703570952</v>
      </c>
      <c r="BA46" t="s">
        <v>430</v>
      </c>
      <c r="BB46">
        <v>8140.83</v>
      </c>
      <c r="BC46">
        <v>542.71199999999999</v>
      </c>
      <c r="BD46">
        <v>2447.2199999999998</v>
      </c>
      <c r="BE46">
        <f t="shared" si="30"/>
        <v>0.77823326059773945</v>
      </c>
      <c r="BF46">
        <v>-1.606148494820931</v>
      </c>
      <c r="BG46" t="s">
        <v>439</v>
      </c>
      <c r="BH46">
        <v>8149.04</v>
      </c>
      <c r="BI46">
        <v>605.86899999999991</v>
      </c>
      <c r="BJ46">
        <v>716.55</v>
      </c>
      <c r="BK46">
        <f t="shared" si="31"/>
        <v>0.15446374991277656</v>
      </c>
      <c r="BL46">
        <v>0.5</v>
      </c>
      <c r="BM46">
        <f t="shared" si="32"/>
        <v>1261.2033270951183</v>
      </c>
      <c r="BN46">
        <f t="shared" si="33"/>
        <v>10.248728534175335</v>
      </c>
      <c r="BO46">
        <f t="shared" si="34"/>
        <v>97.405097652791042</v>
      </c>
      <c r="BP46">
        <f t="shared" si="35"/>
        <v>9.3996556893813105E-3</v>
      </c>
      <c r="BQ46">
        <f t="shared" si="36"/>
        <v>2.4152815574628428</v>
      </c>
      <c r="BR46">
        <f t="shared" si="37"/>
        <v>353.41346060604781</v>
      </c>
      <c r="BS46" t="s">
        <v>440</v>
      </c>
      <c r="BT46">
        <v>458.87</v>
      </c>
      <c r="BU46">
        <f t="shared" si="38"/>
        <v>458.87</v>
      </c>
      <c r="BV46">
        <f t="shared" si="39"/>
        <v>0.35961202986532692</v>
      </c>
      <c r="BW46">
        <f t="shared" si="40"/>
        <v>0.42952887302080123</v>
      </c>
      <c r="BX46">
        <f t="shared" si="41"/>
        <v>0.87040510976437746</v>
      </c>
      <c r="BY46">
        <f t="shared" si="42"/>
        <v>0.63669048194295874</v>
      </c>
      <c r="BZ46">
        <f t="shared" si="43"/>
        <v>0.90872288276027191</v>
      </c>
      <c r="CA46">
        <f t="shared" si="44"/>
        <v>0.32531440618855739</v>
      </c>
      <c r="CB46">
        <f t="shared" si="45"/>
        <v>0.67468559381144266</v>
      </c>
      <c r="CC46">
        <f t="shared" si="46"/>
        <v>1499.9909090909091</v>
      </c>
      <c r="CD46">
        <f t="shared" si="47"/>
        <v>1261.2033270951183</v>
      </c>
      <c r="CE46">
        <f t="shared" si="48"/>
        <v>0.84080731386531438</v>
      </c>
      <c r="CF46">
        <f t="shared" si="49"/>
        <v>0.16115811576005673</v>
      </c>
      <c r="CG46">
        <v>6</v>
      </c>
      <c r="CH46">
        <v>0.5</v>
      </c>
      <c r="CI46" t="s">
        <v>309</v>
      </c>
      <c r="CJ46">
        <v>2</v>
      </c>
      <c r="CK46" t="b">
        <v>0</v>
      </c>
      <c r="CL46">
        <v>1693337854</v>
      </c>
      <c r="CM46">
        <v>288.83990909090909</v>
      </c>
      <c r="CN46">
        <v>299.99809090909088</v>
      </c>
      <c r="CO46">
        <v>21.62413636363636</v>
      </c>
      <c r="CP46">
        <v>18.54127272727273</v>
      </c>
      <c r="CQ46">
        <v>289.38590909090908</v>
      </c>
      <c r="CR46">
        <v>21.515136363636358</v>
      </c>
      <c r="CS46">
        <v>600.03990909090908</v>
      </c>
      <c r="CT46">
        <v>101.56681818181821</v>
      </c>
      <c r="CU46">
        <v>0.1000534454545455</v>
      </c>
      <c r="CV46">
        <v>27.503299999999999</v>
      </c>
      <c r="CW46">
        <v>26.96003636363637</v>
      </c>
      <c r="CX46">
        <v>999.9</v>
      </c>
      <c r="CY46">
        <v>0</v>
      </c>
      <c r="CZ46">
        <v>0</v>
      </c>
      <c r="DA46">
        <v>10001.572727272731</v>
      </c>
      <c r="DB46">
        <v>0</v>
      </c>
      <c r="DC46">
        <v>212.46327272727271</v>
      </c>
      <c r="DD46">
        <v>1499.9909090909091</v>
      </c>
      <c r="DE46">
        <v>0.97299981818181813</v>
      </c>
      <c r="DF46">
        <v>2.699998181818182E-2</v>
      </c>
      <c r="DG46">
        <v>0</v>
      </c>
      <c r="DH46">
        <v>604.96509090909092</v>
      </c>
      <c r="DI46">
        <v>5.0002199999999997</v>
      </c>
      <c r="DJ46">
        <v>9572.8945454545465</v>
      </c>
      <c r="DK46">
        <v>14099.13636363636</v>
      </c>
      <c r="DL46">
        <v>39.619181818181822</v>
      </c>
      <c r="DM46">
        <v>41.75</v>
      </c>
      <c r="DN46">
        <v>40.028181818181821</v>
      </c>
      <c r="DO46">
        <v>40.295181818181817</v>
      </c>
      <c r="DP46">
        <v>40.914454545454547</v>
      </c>
      <c r="DQ46">
        <v>1454.625454545454</v>
      </c>
      <c r="DR46">
        <v>40.365454545454547</v>
      </c>
      <c r="DS46">
        <v>0</v>
      </c>
      <c r="DT46">
        <v>110.6000001430511</v>
      </c>
      <c r="DU46">
        <v>0</v>
      </c>
      <c r="DV46">
        <v>605.86899999999991</v>
      </c>
      <c r="DW46">
        <v>-12.334307694129389</v>
      </c>
      <c r="DX46">
        <v>-164.21153849148001</v>
      </c>
      <c r="DY46">
        <v>9584.9296000000013</v>
      </c>
      <c r="DZ46">
        <v>15</v>
      </c>
      <c r="EA46">
        <v>1693337886</v>
      </c>
      <c r="EB46" t="s">
        <v>441</v>
      </c>
      <c r="EC46">
        <v>1693337875.5</v>
      </c>
      <c r="ED46">
        <v>1693337886</v>
      </c>
      <c r="EE46">
        <v>72</v>
      </c>
      <c r="EF46">
        <v>5.8999999999999997E-2</v>
      </c>
      <c r="EG46">
        <v>1.4E-2</v>
      </c>
      <c r="EH46">
        <v>-0.54600000000000004</v>
      </c>
      <c r="EI46">
        <v>0.109</v>
      </c>
      <c r="EJ46">
        <v>300</v>
      </c>
      <c r="EK46">
        <v>19</v>
      </c>
      <c r="EL46">
        <v>0.33</v>
      </c>
      <c r="EM46">
        <v>0.05</v>
      </c>
      <c r="EN46">
        <v>100</v>
      </c>
      <c r="EO46">
        <v>100</v>
      </c>
      <c r="EP46">
        <v>-0.54600000000000004</v>
      </c>
      <c r="EQ46">
        <v>0.109</v>
      </c>
      <c r="ER46">
        <v>-0.8173547035089439</v>
      </c>
      <c r="ES46">
        <v>-1.5763494849013591E-5</v>
      </c>
      <c r="ET46">
        <v>2.5737299311383258E-6</v>
      </c>
      <c r="EU46">
        <v>-5.4755643384777521E-10</v>
      </c>
      <c r="EV46">
        <v>9.4914999999993199E-2</v>
      </c>
      <c r="EW46">
        <v>0</v>
      </c>
      <c r="EX46">
        <v>0</v>
      </c>
      <c r="EY46">
        <v>0</v>
      </c>
      <c r="EZ46">
        <v>21</v>
      </c>
      <c r="FA46">
        <v>1995</v>
      </c>
      <c r="FB46">
        <v>1</v>
      </c>
      <c r="FC46">
        <v>16</v>
      </c>
      <c r="FD46">
        <v>1.3</v>
      </c>
      <c r="FE46">
        <v>1.4</v>
      </c>
      <c r="FF46">
        <v>0.84472700000000001</v>
      </c>
      <c r="FG46">
        <v>2.6208499999999999</v>
      </c>
      <c r="FH46">
        <v>1.39771</v>
      </c>
      <c r="FI46">
        <v>2.2619600000000002</v>
      </c>
      <c r="FJ46">
        <v>1.3952599999999999</v>
      </c>
      <c r="FK46">
        <v>2.6403799999999999</v>
      </c>
      <c r="FL46">
        <v>34.5777</v>
      </c>
      <c r="FM46">
        <v>14.815</v>
      </c>
      <c r="FN46">
        <v>18</v>
      </c>
      <c r="FO46">
        <v>604.27800000000002</v>
      </c>
      <c r="FP46">
        <v>375.541</v>
      </c>
      <c r="FQ46">
        <v>27.000299999999999</v>
      </c>
      <c r="FR46">
        <v>27.1035</v>
      </c>
      <c r="FS46">
        <v>29.9999</v>
      </c>
      <c r="FT46">
        <v>26.912199999999999</v>
      </c>
      <c r="FU46">
        <v>27.2578</v>
      </c>
      <c r="FV46">
        <v>16.930399999999999</v>
      </c>
      <c r="FW46">
        <v>0</v>
      </c>
      <c r="FX46">
        <v>89.548299999999998</v>
      </c>
      <c r="FY46">
        <v>27</v>
      </c>
      <c r="FZ46">
        <v>300</v>
      </c>
      <c r="GA46">
        <v>27.669</v>
      </c>
      <c r="GB46">
        <v>98.731499999999997</v>
      </c>
      <c r="GC46">
        <v>93.297600000000003</v>
      </c>
    </row>
    <row r="47" spans="1:185" x14ac:dyDescent="0.25">
      <c r="A47">
        <v>31</v>
      </c>
      <c r="B47">
        <v>1693337962</v>
      </c>
      <c r="C47">
        <v>3788.5</v>
      </c>
      <c r="D47" t="s">
        <v>442</v>
      </c>
      <c r="E47" t="s">
        <v>443</v>
      </c>
      <c r="F47">
        <v>5</v>
      </c>
      <c r="H47" t="s">
        <v>305</v>
      </c>
      <c r="I47" t="s">
        <v>610</v>
      </c>
      <c r="J47" t="s">
        <v>399</v>
      </c>
      <c r="K47" t="s">
        <v>606</v>
      </c>
      <c r="L47">
        <v>1693337959</v>
      </c>
      <c r="M47">
        <f t="shared" si="0"/>
        <v>2.9699036154586232E-3</v>
      </c>
      <c r="N47">
        <f t="shared" si="1"/>
        <v>2.9699036154586231</v>
      </c>
      <c r="O47">
        <f t="shared" si="2"/>
        <v>6.2699345673834284</v>
      </c>
      <c r="P47">
        <f t="shared" si="3"/>
        <v>193.13763636363629</v>
      </c>
      <c r="Q47">
        <f t="shared" si="4"/>
        <v>144.87248883033081</v>
      </c>
      <c r="R47">
        <f t="shared" si="5"/>
        <v>14.72878312405858</v>
      </c>
      <c r="S47">
        <f t="shared" si="6"/>
        <v>19.63576647340458</v>
      </c>
      <c r="T47">
        <f t="shared" si="7"/>
        <v>0.23287419229748979</v>
      </c>
      <c r="U47">
        <f t="shared" si="8"/>
        <v>2.9569978338094254</v>
      </c>
      <c r="V47">
        <f t="shared" si="9"/>
        <v>0.22314420484439429</v>
      </c>
      <c r="W47">
        <f t="shared" si="10"/>
        <v>0.14030545144709403</v>
      </c>
      <c r="X47">
        <f t="shared" si="11"/>
        <v>241.78914047540266</v>
      </c>
      <c r="Y47">
        <f t="shared" si="12"/>
        <v>28.267094876736191</v>
      </c>
      <c r="Z47">
        <f t="shared" si="13"/>
        <v>27.107309090909091</v>
      </c>
      <c r="AA47">
        <f t="shared" si="14"/>
        <v>3.6017795971229227</v>
      </c>
      <c r="AB47">
        <f t="shared" si="15"/>
        <v>61.642541540341021</v>
      </c>
      <c r="AC47">
        <f t="shared" si="16"/>
        <v>2.2878488652309503</v>
      </c>
      <c r="AD47">
        <f t="shared" si="17"/>
        <v>3.7114771845247532</v>
      </c>
      <c r="AE47">
        <f t="shared" si="18"/>
        <v>1.3139307318919724</v>
      </c>
      <c r="AF47">
        <f t="shared" si="19"/>
        <v>-130.97274944172528</v>
      </c>
      <c r="AG47">
        <f t="shared" si="20"/>
        <v>81.655178399725941</v>
      </c>
      <c r="AH47">
        <f t="shared" si="21"/>
        <v>5.9811589433111996</v>
      </c>
      <c r="AI47">
        <f t="shared" si="22"/>
        <v>198.4527283767145</v>
      </c>
      <c r="AJ47">
        <f t="shared" si="23"/>
        <v>6.2699345673834284</v>
      </c>
      <c r="AK47">
        <f t="shared" si="24"/>
        <v>2.9699036154586231</v>
      </c>
      <c r="AL47">
        <f t="shared" si="25"/>
        <v>5.8243288181832868</v>
      </c>
      <c r="AM47">
        <v>203.9817169156583</v>
      </c>
      <c r="AN47">
        <v>197.90181818181819</v>
      </c>
      <c r="AO47">
        <v>3.0462043083368251E-2</v>
      </c>
      <c r="AP47">
        <v>67.190524587745514</v>
      </c>
      <c r="AQ47">
        <f t="shared" si="26"/>
        <v>2.9548781717147587</v>
      </c>
      <c r="AR47">
        <v>19.600061399177498</v>
      </c>
      <c r="AS47">
        <v>22.48705515151515</v>
      </c>
      <c r="AT47">
        <v>3.2174364765692878E-4</v>
      </c>
      <c r="AU47">
        <v>78.55</v>
      </c>
      <c r="AV47">
        <v>0</v>
      </c>
      <c r="AW47">
        <v>0</v>
      </c>
      <c r="AX47">
        <f t="shared" si="27"/>
        <v>1</v>
      </c>
      <c r="AY47">
        <f t="shared" si="28"/>
        <v>0</v>
      </c>
      <c r="AZ47">
        <f t="shared" si="29"/>
        <v>53598.178156776637</v>
      </c>
      <c r="BA47" t="s">
        <v>430</v>
      </c>
      <c r="BB47">
        <v>8140.83</v>
      </c>
      <c r="BC47">
        <v>542.71199999999999</v>
      </c>
      <c r="BD47">
        <v>2447.2199999999998</v>
      </c>
      <c r="BE47">
        <f t="shared" si="30"/>
        <v>0.77823326059773945</v>
      </c>
      <c r="BF47">
        <v>-1.606148494820931</v>
      </c>
      <c r="BG47" t="s">
        <v>444</v>
      </c>
      <c r="BH47">
        <v>8140.72</v>
      </c>
      <c r="BI47">
        <v>585.78099999999995</v>
      </c>
      <c r="BJ47">
        <v>683.82</v>
      </c>
      <c r="BK47">
        <f t="shared" si="31"/>
        <v>0.14336960018718392</v>
      </c>
      <c r="BL47">
        <v>0.5</v>
      </c>
      <c r="BM47">
        <f t="shared" si="32"/>
        <v>1261.482299822394</v>
      </c>
      <c r="BN47">
        <f t="shared" si="33"/>
        <v>6.2699345673834284</v>
      </c>
      <c r="BO47">
        <f t="shared" si="34"/>
        <v>90.429106484372952</v>
      </c>
      <c r="BP47">
        <f t="shared" si="35"/>
        <v>6.2435145251845741E-3</v>
      </c>
      <c r="BQ47">
        <f t="shared" si="36"/>
        <v>2.5787487935421596</v>
      </c>
      <c r="BR47">
        <f t="shared" si="37"/>
        <v>345.26284085481876</v>
      </c>
      <c r="BS47" t="s">
        <v>445</v>
      </c>
      <c r="BT47">
        <v>459</v>
      </c>
      <c r="BU47">
        <f t="shared" si="38"/>
        <v>459</v>
      </c>
      <c r="BV47">
        <f t="shared" si="39"/>
        <v>0.32877072913924721</v>
      </c>
      <c r="BW47">
        <f t="shared" si="40"/>
        <v>0.43607775108976105</v>
      </c>
      <c r="BX47">
        <f t="shared" si="41"/>
        <v>0.88692398225548474</v>
      </c>
      <c r="BY47">
        <f t="shared" si="42"/>
        <v>0.69477988491084886</v>
      </c>
      <c r="BZ47">
        <f t="shared" si="43"/>
        <v>0.92590842359286485</v>
      </c>
      <c r="CA47">
        <f t="shared" si="44"/>
        <v>0.34169713211968356</v>
      </c>
      <c r="CB47">
        <f t="shared" si="45"/>
        <v>0.65830286788031644</v>
      </c>
      <c r="CC47">
        <f t="shared" si="46"/>
        <v>1500.322727272727</v>
      </c>
      <c r="CD47">
        <f t="shared" si="47"/>
        <v>1261.482299822394</v>
      </c>
      <c r="CE47">
        <f t="shared" si="48"/>
        <v>0.84080729891728367</v>
      </c>
      <c r="CF47">
        <f t="shared" si="49"/>
        <v>0.16115808691035746</v>
      </c>
      <c r="CG47">
        <v>6</v>
      </c>
      <c r="CH47">
        <v>0.5</v>
      </c>
      <c r="CI47" t="s">
        <v>309</v>
      </c>
      <c r="CJ47">
        <v>2</v>
      </c>
      <c r="CK47" t="b">
        <v>0</v>
      </c>
      <c r="CL47">
        <v>1693337959</v>
      </c>
      <c r="CM47">
        <v>193.13763636363629</v>
      </c>
      <c r="CN47">
        <v>199.9818181818182</v>
      </c>
      <c r="CO47">
        <v>22.503309090909092</v>
      </c>
      <c r="CP47">
        <v>19.59996363636364</v>
      </c>
      <c r="CQ47">
        <v>194.07263636363629</v>
      </c>
      <c r="CR47">
        <v>22.373309090909089</v>
      </c>
      <c r="CS47">
        <v>599.94327272727276</v>
      </c>
      <c r="CT47">
        <v>101.56736363636359</v>
      </c>
      <c r="CU47">
        <v>9.9855881818181821E-2</v>
      </c>
      <c r="CV47">
        <v>27.619518181818179</v>
      </c>
      <c r="CW47">
        <v>27.107309090909091</v>
      </c>
      <c r="CX47">
        <v>999.9</v>
      </c>
      <c r="CY47">
        <v>0</v>
      </c>
      <c r="CZ47">
        <v>0</v>
      </c>
      <c r="DA47">
        <v>10000.565454545451</v>
      </c>
      <c r="DB47">
        <v>0</v>
      </c>
      <c r="DC47">
        <v>208.18654545454541</v>
      </c>
      <c r="DD47">
        <v>1500.322727272727</v>
      </c>
      <c r="DE47">
        <v>0.97300045454545447</v>
      </c>
      <c r="DF47">
        <v>2.6999499999999999E-2</v>
      </c>
      <c r="DG47">
        <v>0</v>
      </c>
      <c r="DH47">
        <v>585.39363636363623</v>
      </c>
      <c r="DI47">
        <v>5.0002199999999997</v>
      </c>
      <c r="DJ47">
        <v>9300.1845454545455</v>
      </c>
      <c r="DK47">
        <v>14102.254545454551</v>
      </c>
      <c r="DL47">
        <v>40.545181818181817</v>
      </c>
      <c r="DM47">
        <v>42.005454545454548</v>
      </c>
      <c r="DN47">
        <v>40.255454545454548</v>
      </c>
      <c r="DO47">
        <v>40.414545454545461</v>
      </c>
      <c r="DP47">
        <v>41.727090909090911</v>
      </c>
      <c r="DQ47">
        <v>1454.949090909091</v>
      </c>
      <c r="DR47">
        <v>40.373636363636358</v>
      </c>
      <c r="DS47">
        <v>0</v>
      </c>
      <c r="DT47">
        <v>102.7999999523163</v>
      </c>
      <c r="DU47">
        <v>0</v>
      </c>
      <c r="DV47">
        <v>585.78099999999995</v>
      </c>
      <c r="DW47">
        <v>-5.7043846324291669</v>
      </c>
      <c r="DX47">
        <v>-125.1323079283538</v>
      </c>
      <c r="DY47">
        <v>9309.5488000000005</v>
      </c>
      <c r="DZ47">
        <v>15</v>
      </c>
      <c r="EA47">
        <v>1693337991</v>
      </c>
      <c r="EB47" t="s">
        <v>446</v>
      </c>
      <c r="EC47">
        <v>1693337981</v>
      </c>
      <c r="ED47">
        <v>1693337991</v>
      </c>
      <c r="EE47">
        <v>73</v>
      </c>
      <c r="EF47">
        <v>-0.27300000000000002</v>
      </c>
      <c r="EG47">
        <v>2.1000000000000001E-2</v>
      </c>
      <c r="EH47">
        <v>-0.93500000000000005</v>
      </c>
      <c r="EI47">
        <v>0.13</v>
      </c>
      <c r="EJ47">
        <v>200</v>
      </c>
      <c r="EK47">
        <v>20</v>
      </c>
      <c r="EL47">
        <v>0.31</v>
      </c>
      <c r="EM47">
        <v>0.04</v>
      </c>
      <c r="EN47">
        <v>100</v>
      </c>
      <c r="EO47">
        <v>100</v>
      </c>
      <c r="EP47">
        <v>-0.93500000000000005</v>
      </c>
      <c r="EQ47">
        <v>0.13</v>
      </c>
      <c r="ER47">
        <v>-0.75875965061057604</v>
      </c>
      <c r="ES47">
        <v>-1.5763494849013591E-5</v>
      </c>
      <c r="ET47">
        <v>2.5737299311383258E-6</v>
      </c>
      <c r="EU47">
        <v>-5.4755643384777521E-10</v>
      </c>
      <c r="EV47">
        <v>0.10934500000000109</v>
      </c>
      <c r="EW47">
        <v>0</v>
      </c>
      <c r="EX47">
        <v>0</v>
      </c>
      <c r="EY47">
        <v>0</v>
      </c>
      <c r="EZ47">
        <v>21</v>
      </c>
      <c r="FA47">
        <v>1995</v>
      </c>
      <c r="FB47">
        <v>1</v>
      </c>
      <c r="FC47">
        <v>16</v>
      </c>
      <c r="FD47">
        <v>1.4</v>
      </c>
      <c r="FE47">
        <v>1.3</v>
      </c>
      <c r="FF47">
        <v>0.62133799999999995</v>
      </c>
      <c r="FG47">
        <v>2.6159699999999999</v>
      </c>
      <c r="FH47">
        <v>1.39771</v>
      </c>
      <c r="FI47">
        <v>2.2692899999999998</v>
      </c>
      <c r="FJ47">
        <v>1.3952599999999999</v>
      </c>
      <c r="FK47">
        <v>2.5585900000000001</v>
      </c>
      <c r="FL47">
        <v>34.5321</v>
      </c>
      <c r="FM47">
        <v>14.7887</v>
      </c>
      <c r="FN47">
        <v>18</v>
      </c>
      <c r="FO47">
        <v>604.88599999999997</v>
      </c>
      <c r="FP47">
        <v>378.05200000000002</v>
      </c>
      <c r="FQ47">
        <v>26.9998</v>
      </c>
      <c r="FR47">
        <v>27.044599999999999</v>
      </c>
      <c r="FS47">
        <v>29.9999</v>
      </c>
      <c r="FT47">
        <v>26.862300000000001</v>
      </c>
      <c r="FU47">
        <v>27.2075</v>
      </c>
      <c r="FV47">
        <v>12.4527</v>
      </c>
      <c r="FW47">
        <v>0</v>
      </c>
      <c r="FX47">
        <v>100</v>
      </c>
      <c r="FY47">
        <v>27</v>
      </c>
      <c r="FZ47">
        <v>200</v>
      </c>
      <c r="GA47">
        <v>22.4664</v>
      </c>
      <c r="GB47">
        <v>98.740399999999994</v>
      </c>
      <c r="GC47">
        <v>93.295500000000004</v>
      </c>
    </row>
    <row r="48" spans="1:185" x14ac:dyDescent="0.25">
      <c r="A48">
        <v>32</v>
      </c>
      <c r="B48">
        <v>1693338067</v>
      </c>
      <c r="C48">
        <v>3893.5</v>
      </c>
      <c r="D48" t="s">
        <v>447</v>
      </c>
      <c r="E48" t="s">
        <v>448</v>
      </c>
      <c r="F48">
        <v>5</v>
      </c>
      <c r="H48" t="s">
        <v>305</v>
      </c>
      <c r="I48" t="s">
        <v>610</v>
      </c>
      <c r="J48" t="s">
        <v>399</v>
      </c>
      <c r="K48" t="s">
        <v>606</v>
      </c>
      <c r="L48">
        <v>1693338064</v>
      </c>
      <c r="M48">
        <f t="shared" si="0"/>
        <v>3.0916095089444304E-3</v>
      </c>
      <c r="N48">
        <f t="shared" si="1"/>
        <v>3.0916095089444302</v>
      </c>
      <c r="O48">
        <f t="shared" si="2"/>
        <v>1.9586932474627314</v>
      </c>
      <c r="P48">
        <f t="shared" si="3"/>
        <v>97.704681818181825</v>
      </c>
      <c r="Q48">
        <f t="shared" si="4"/>
        <v>82.157209987534259</v>
      </c>
      <c r="R48">
        <f t="shared" si="5"/>
        <v>8.3530097454992784</v>
      </c>
      <c r="S48">
        <f t="shared" si="6"/>
        <v>9.9337375202007276</v>
      </c>
      <c r="T48">
        <f t="shared" si="7"/>
        <v>0.23900403762670364</v>
      </c>
      <c r="U48">
        <f t="shared" si="8"/>
        <v>2.9578429375945365</v>
      </c>
      <c r="V48">
        <f t="shared" si="9"/>
        <v>0.22876996676568229</v>
      </c>
      <c r="W48">
        <f t="shared" si="10"/>
        <v>0.1438642011593993</v>
      </c>
      <c r="X48">
        <f t="shared" si="11"/>
        <v>241.73843965726525</v>
      </c>
      <c r="Y48">
        <f t="shared" si="12"/>
        <v>28.352466389291152</v>
      </c>
      <c r="Z48">
        <f t="shared" si="13"/>
        <v>27.285390909090911</v>
      </c>
      <c r="AA48">
        <f t="shared" si="14"/>
        <v>3.639593255012274</v>
      </c>
      <c r="AB48">
        <f t="shared" si="15"/>
        <v>61.701430446353179</v>
      </c>
      <c r="AC48">
        <f t="shared" si="16"/>
        <v>2.3057783167347643</v>
      </c>
      <c r="AD48">
        <f t="shared" si="17"/>
        <v>3.7369932918160504</v>
      </c>
      <c r="AE48">
        <f t="shared" si="18"/>
        <v>1.3338149382775097</v>
      </c>
      <c r="AF48">
        <f t="shared" si="19"/>
        <v>-136.33997934444938</v>
      </c>
      <c r="AG48">
        <f t="shared" si="20"/>
        <v>71.97735232591161</v>
      </c>
      <c r="AH48">
        <f t="shared" si="21"/>
        <v>5.2785381765159833</v>
      </c>
      <c r="AI48">
        <f t="shared" si="22"/>
        <v>182.65435081524345</v>
      </c>
      <c r="AJ48">
        <f t="shared" si="23"/>
        <v>1.9586932474627314</v>
      </c>
      <c r="AK48">
        <f t="shared" si="24"/>
        <v>3.0916095089444302</v>
      </c>
      <c r="AL48">
        <f t="shared" si="25"/>
        <v>1.8200476957363787</v>
      </c>
      <c r="AM48">
        <v>101.94744126066399</v>
      </c>
      <c r="AN48">
        <v>100.0824969696969</v>
      </c>
      <c r="AO48">
        <v>1.8482949906900789E-3</v>
      </c>
      <c r="AP48">
        <v>67.196888996866448</v>
      </c>
      <c r="AQ48">
        <f t="shared" si="26"/>
        <v>3.0893703952492895</v>
      </c>
      <c r="AR48">
        <v>19.657710808095239</v>
      </c>
      <c r="AS48">
        <v>22.677012727272739</v>
      </c>
      <c r="AT48">
        <v>1.168185048746098E-6</v>
      </c>
      <c r="AU48">
        <v>78.55</v>
      </c>
      <c r="AV48">
        <v>0</v>
      </c>
      <c r="AW48">
        <v>0</v>
      </c>
      <c r="AX48">
        <f t="shared" si="27"/>
        <v>1</v>
      </c>
      <c r="AY48">
        <f t="shared" si="28"/>
        <v>0</v>
      </c>
      <c r="AZ48">
        <f t="shared" si="29"/>
        <v>53602.001531029207</v>
      </c>
      <c r="BA48" t="s">
        <v>430</v>
      </c>
      <c r="BB48">
        <v>8140.83</v>
      </c>
      <c r="BC48">
        <v>542.71199999999999</v>
      </c>
      <c r="BD48">
        <v>2447.2199999999998</v>
      </c>
      <c r="BE48">
        <f t="shared" si="30"/>
        <v>0.77823326059773945</v>
      </c>
      <c r="BF48">
        <v>-1.606148494820931</v>
      </c>
      <c r="BG48" t="s">
        <v>449</v>
      </c>
      <c r="BH48">
        <v>8158.75</v>
      </c>
      <c r="BI48">
        <v>583.63011538461535</v>
      </c>
      <c r="BJ48">
        <v>668.33</v>
      </c>
      <c r="BK48">
        <f t="shared" si="31"/>
        <v>0.12673362652489739</v>
      </c>
      <c r="BL48">
        <v>0.5</v>
      </c>
      <c r="BM48">
        <f t="shared" si="32"/>
        <v>1261.2191998224173</v>
      </c>
      <c r="BN48">
        <f t="shared" si="33"/>
        <v>1.9586932474627314</v>
      </c>
      <c r="BO48">
        <f t="shared" si="34"/>
        <v>79.919441518162088</v>
      </c>
      <c r="BP48">
        <f t="shared" si="35"/>
        <v>2.8265044988100411E-3</v>
      </c>
      <c r="BQ48">
        <f t="shared" si="36"/>
        <v>2.6616940732871481</v>
      </c>
      <c r="BR48">
        <f t="shared" si="37"/>
        <v>341.26923099049941</v>
      </c>
      <c r="BS48" t="s">
        <v>450</v>
      </c>
      <c r="BT48">
        <v>455.6</v>
      </c>
      <c r="BU48">
        <f t="shared" si="38"/>
        <v>455.6</v>
      </c>
      <c r="BV48">
        <f t="shared" si="39"/>
        <v>0.31830083940568288</v>
      </c>
      <c r="BW48">
        <f t="shared" si="40"/>
        <v>0.39815674618241281</v>
      </c>
      <c r="BX48">
        <f t="shared" si="41"/>
        <v>0.89318745543828637</v>
      </c>
      <c r="BY48">
        <f t="shared" si="42"/>
        <v>0.67426550825028786</v>
      </c>
      <c r="BZ48">
        <f t="shared" si="43"/>
        <v>0.93404175776631027</v>
      </c>
      <c r="CA48">
        <f t="shared" si="44"/>
        <v>0.31081366224764395</v>
      </c>
      <c r="CB48">
        <f t="shared" si="45"/>
        <v>0.68918633775235605</v>
      </c>
      <c r="CC48">
        <f t="shared" si="46"/>
        <v>1500.01</v>
      </c>
      <c r="CD48">
        <f t="shared" si="47"/>
        <v>1261.2191998224173</v>
      </c>
      <c r="CE48">
        <f t="shared" si="48"/>
        <v>0.84080719450031494</v>
      </c>
      <c r="CF48">
        <f t="shared" si="49"/>
        <v>0.1611578853856076</v>
      </c>
      <c r="CG48">
        <v>6</v>
      </c>
      <c r="CH48">
        <v>0.5</v>
      </c>
      <c r="CI48" t="s">
        <v>309</v>
      </c>
      <c r="CJ48">
        <v>2</v>
      </c>
      <c r="CK48" t="b">
        <v>0</v>
      </c>
      <c r="CL48">
        <v>1693338064</v>
      </c>
      <c r="CM48">
        <v>97.704681818181825</v>
      </c>
      <c r="CN48">
        <v>99.965436363636357</v>
      </c>
      <c r="CO48">
        <v>22.678809090909091</v>
      </c>
      <c r="CP48">
        <v>19.65731818181818</v>
      </c>
      <c r="CQ48">
        <v>98.82168181818183</v>
      </c>
      <c r="CR48">
        <v>22.545809090909088</v>
      </c>
      <c r="CS48">
        <v>600.00090909090909</v>
      </c>
      <c r="CT48">
        <v>101.5710909090909</v>
      </c>
      <c r="CU48">
        <v>9.9958372727272718E-2</v>
      </c>
      <c r="CV48">
        <v>27.736763636363641</v>
      </c>
      <c r="CW48">
        <v>27.285390909090911</v>
      </c>
      <c r="CX48">
        <v>999.9</v>
      </c>
      <c r="CY48">
        <v>0</v>
      </c>
      <c r="CZ48">
        <v>0</v>
      </c>
      <c r="DA48">
        <v>10004.993636363641</v>
      </c>
      <c r="DB48">
        <v>0</v>
      </c>
      <c r="DC48">
        <v>215.33799999999999</v>
      </c>
      <c r="DD48">
        <v>1500.01</v>
      </c>
      <c r="DE48">
        <v>0.97300281818181811</v>
      </c>
      <c r="DF48">
        <v>2.6996963636363631E-2</v>
      </c>
      <c r="DG48">
        <v>0</v>
      </c>
      <c r="DH48">
        <v>583.54327272727267</v>
      </c>
      <c r="DI48">
        <v>5.0002199999999997</v>
      </c>
      <c r="DJ48">
        <v>9146.1781818181789</v>
      </c>
      <c r="DK48">
        <v>14099.31818181818</v>
      </c>
      <c r="DL48">
        <v>36.93154545454545</v>
      </c>
      <c r="DM48">
        <v>39.244090909090907</v>
      </c>
      <c r="DN48">
        <v>37.340727272727278</v>
      </c>
      <c r="DO48">
        <v>37.067999999999998</v>
      </c>
      <c r="DP48">
        <v>38.88036363636364</v>
      </c>
      <c r="DQ48">
        <v>1454.65</v>
      </c>
      <c r="DR48">
        <v>40.360000000000007</v>
      </c>
      <c r="DS48">
        <v>0</v>
      </c>
      <c r="DT48">
        <v>102.9000000953674</v>
      </c>
      <c r="DU48">
        <v>0</v>
      </c>
      <c r="DV48">
        <v>583.63011538461535</v>
      </c>
      <c r="DW48">
        <v>-1.124205131227088</v>
      </c>
      <c r="DX48">
        <v>-70.496068346509588</v>
      </c>
      <c r="DY48">
        <v>9151.6434615384624</v>
      </c>
      <c r="DZ48">
        <v>15</v>
      </c>
      <c r="EA48">
        <v>1693338099.5</v>
      </c>
      <c r="EB48" t="s">
        <v>451</v>
      </c>
      <c r="EC48">
        <v>1693338085.5</v>
      </c>
      <c r="ED48">
        <v>1693338099.5</v>
      </c>
      <c r="EE48">
        <v>74</v>
      </c>
      <c r="EF48">
        <v>-0.109</v>
      </c>
      <c r="EG48">
        <v>3.0000000000000001E-3</v>
      </c>
      <c r="EH48">
        <v>-1.117</v>
      </c>
      <c r="EI48">
        <v>0.13300000000000001</v>
      </c>
      <c r="EJ48">
        <v>100</v>
      </c>
      <c r="EK48">
        <v>20</v>
      </c>
      <c r="EL48">
        <v>0.59</v>
      </c>
      <c r="EM48">
        <v>0.04</v>
      </c>
      <c r="EN48">
        <v>100</v>
      </c>
      <c r="EO48">
        <v>100</v>
      </c>
      <c r="EP48">
        <v>-1.117</v>
      </c>
      <c r="EQ48">
        <v>0.13300000000000001</v>
      </c>
      <c r="ER48">
        <v>-1.0314129921870021</v>
      </c>
      <c r="ES48">
        <v>-1.5763494849013591E-5</v>
      </c>
      <c r="ET48">
        <v>2.5737299311383258E-6</v>
      </c>
      <c r="EU48">
        <v>-5.4755643384777521E-10</v>
      </c>
      <c r="EV48">
        <v>0.1302849999999971</v>
      </c>
      <c r="EW48">
        <v>0</v>
      </c>
      <c r="EX48">
        <v>0</v>
      </c>
      <c r="EY48">
        <v>0</v>
      </c>
      <c r="EZ48">
        <v>21</v>
      </c>
      <c r="FA48">
        <v>1995</v>
      </c>
      <c r="FB48">
        <v>1</v>
      </c>
      <c r="FC48">
        <v>16</v>
      </c>
      <c r="FD48">
        <v>1.4</v>
      </c>
      <c r="FE48">
        <v>1.3</v>
      </c>
      <c r="FF48">
        <v>0.38818399999999997</v>
      </c>
      <c r="FG48">
        <v>2.6403799999999999</v>
      </c>
      <c r="FH48">
        <v>1.39771</v>
      </c>
      <c r="FI48">
        <v>2.2705099999999998</v>
      </c>
      <c r="FJ48">
        <v>1.3952599999999999</v>
      </c>
      <c r="FK48">
        <v>2.65747</v>
      </c>
      <c r="FL48">
        <v>34.486400000000003</v>
      </c>
      <c r="FM48">
        <v>14.78</v>
      </c>
      <c r="FN48">
        <v>18</v>
      </c>
      <c r="FO48">
        <v>605.11099999999999</v>
      </c>
      <c r="FP48">
        <v>378.52300000000002</v>
      </c>
      <c r="FQ48">
        <v>27.000299999999999</v>
      </c>
      <c r="FR48">
        <v>26.994900000000001</v>
      </c>
      <c r="FS48">
        <v>29.9999</v>
      </c>
      <c r="FT48">
        <v>26.811800000000002</v>
      </c>
      <c r="FU48">
        <v>27.157299999999999</v>
      </c>
      <c r="FV48">
        <v>7.7751099999999997</v>
      </c>
      <c r="FW48">
        <v>0</v>
      </c>
      <c r="FX48">
        <v>100</v>
      </c>
      <c r="FY48">
        <v>27</v>
      </c>
      <c r="FZ48">
        <v>100</v>
      </c>
      <c r="GA48">
        <v>22.4664</v>
      </c>
      <c r="GB48">
        <v>98.7423</v>
      </c>
      <c r="GC48">
        <v>93.300299999999993</v>
      </c>
    </row>
    <row r="49" spans="1:185" x14ac:dyDescent="0.25">
      <c r="A49">
        <v>33</v>
      </c>
      <c r="B49">
        <v>1693338175.5</v>
      </c>
      <c r="C49">
        <v>4002</v>
      </c>
      <c r="D49" t="s">
        <v>452</v>
      </c>
      <c r="E49" t="s">
        <v>453</v>
      </c>
      <c r="F49">
        <v>5</v>
      </c>
      <c r="H49" t="s">
        <v>305</v>
      </c>
      <c r="I49" t="s">
        <v>610</v>
      </c>
      <c r="J49" t="s">
        <v>399</v>
      </c>
      <c r="K49" t="s">
        <v>606</v>
      </c>
      <c r="L49">
        <v>1693338172.5</v>
      </c>
      <c r="M49">
        <f t="shared" ref="M49:M80" si="50">(N49)/1000</f>
        <v>3.1127972441851617E-3</v>
      </c>
      <c r="N49">
        <f t="shared" ref="N49:N79" si="51">IF(CK49, AQ49, AK49)</f>
        <v>3.1127972441851619</v>
      </c>
      <c r="O49">
        <f t="shared" ref="O49:O79" si="52">IF(CK49, AL49, AJ49)</f>
        <v>-0.37369146328573793</v>
      </c>
      <c r="P49">
        <f t="shared" ref="P49:P80" si="53">CM49 - IF(AX49&gt;1, O49*CG49*100/(AZ49*DA49), 0)</f>
        <v>50.203890909090923</v>
      </c>
      <c r="Q49">
        <f t="shared" ref="Q49:Q80" si="54">((W49-M49/2)*P49-O49)/(W49+M49/2)</f>
        <v>51.6968064185427</v>
      </c>
      <c r="R49">
        <f t="shared" ref="R49:R80" si="55">Q49*(CT49+CU49)/1000</f>
        <v>5.2560893145297243</v>
      </c>
      <c r="S49">
        <f t="shared" ref="S49:S79" si="56">(CM49 - IF(AX49&gt;1, O49*CG49*100/(AZ49*DA49), 0))*(CT49+CU49)/1000</f>
        <v>5.1043024286397944</v>
      </c>
      <c r="T49">
        <f t="shared" ref="T49:T80" si="57">2/((1/V49-1/U49)+SIGN(V49)*SQRT((1/V49-1/U49)*(1/V49-1/U49) + 4*CH49/((CH49+1)*(CH49+1))*(2*1/V49*1/U49-1/U49*1/U49)))</f>
        <v>0.23936910488581192</v>
      </c>
      <c r="U49">
        <f t="shared" ref="U49:U79" si="58">IF(LEFT(CI49,1)&lt;&gt;"0",IF(LEFT(CI49,1)="1",3,CJ49),$D$5+$E$5*(DA49*CT49/($K$5*1000))+$F$5*(DA49*CT49/($K$5*1000))*MAX(MIN(CG49,$J$5),$I$5)*MAX(MIN(CG49,$J$5),$I$5)+$G$5*MAX(MIN(CG49,$J$5),$I$5)*(DA49*CT49/($K$5*1000))+$H$5*(DA49*CT49/($K$5*1000))*(DA49*CT49/($K$5*1000)))</f>
        <v>2.9579512657956268</v>
      </c>
      <c r="V49">
        <f t="shared" ref="V49:V79" si="59">M49*(1000-(1000*0.61365*EXP(17.502*Z49/(240.97+Z49))/(CT49+CU49)+CO49)/2)/(1000*0.61365*EXP(17.502*Z49/(240.97+Z49))/(CT49+CU49)-CO49)</f>
        <v>0.22910482638152274</v>
      </c>
      <c r="W49">
        <f t="shared" ref="W49:W79" si="60">1/((CH49+1)/(T49/1.6)+1/(U49/1.37)) + CH49/((CH49+1)/(T49/1.6) + CH49/(U49/1.37))</f>
        <v>0.14407604249065692</v>
      </c>
      <c r="X49">
        <f t="shared" ref="X49:X79" si="61">(CC49*CF49)</f>
        <v>241.7209619299129</v>
      </c>
      <c r="Y49">
        <f t="shared" ref="Y49:Y80" si="62">(CV49+(X49+2*0.95*0.0000000567*(((CV49+$B$7)+273)^4-(CV49+273)^4)-44100*M49)/(1.84*29.3*U49+8*0.95*0.0000000567*(CV49+273)^3))</f>
        <v>28.297342157318717</v>
      </c>
      <c r="Z49">
        <f t="shared" ref="Z49:Z80" si="63">($C$7*CW49+$D$7*CX49+$E$7*Y49)</f>
        <v>27.334236363636361</v>
      </c>
      <c r="AA49">
        <f t="shared" ref="AA49:AA80" si="64">0.61365*EXP(17.502*Z49/(240.97+Z49))</f>
        <v>3.6500253934379305</v>
      </c>
      <c r="AB49">
        <f t="shared" ref="AB49:AB80" si="65">(AC49/AD49*100)</f>
        <v>61.970043006180873</v>
      </c>
      <c r="AC49">
        <f t="shared" ref="AC49:AC79" si="66">CO49*(CT49+CU49)/1000</f>
        <v>2.3091203995615834</v>
      </c>
      <c r="AD49">
        <f t="shared" ref="AD49:AD79" si="67">0.61365*EXP(17.502*CV49/(240.97+CV49))</f>
        <v>3.7261881508316401</v>
      </c>
      <c r="AE49">
        <f t="shared" ref="AE49:AE79" si="68">(AA49-CO49*(CT49+CU49)/1000)</f>
        <v>1.3409049938763471</v>
      </c>
      <c r="AF49">
        <f t="shared" ref="AF49:AF79" si="69">(-M49*44100)</f>
        <v>-137.27435846856562</v>
      </c>
      <c r="AG49">
        <f t="shared" ref="AG49:AG79" si="70">2*29.3*U49*0.92*(CV49-Z49)</f>
        <v>56.286782355252804</v>
      </c>
      <c r="AH49">
        <f t="shared" ref="AH49:AH79" si="71">2*0.95*0.0000000567*(((CV49+$B$7)+273)^4-(Z49+273)^4)</f>
        <v>4.1276861221046071</v>
      </c>
      <c r="AI49">
        <f t="shared" ref="AI49:AI80" si="72">X49+AH49+AF49+AG49</f>
        <v>164.8610719387047</v>
      </c>
      <c r="AJ49">
        <f t="shared" ref="AJ49:AJ79" si="73">CS49*AX49*(CN49-CM49*(1000-AX49*CP49)/(1000-AX49*CO49))/(100*CG49)</f>
        <v>-0.37369146328573793</v>
      </c>
      <c r="AK49">
        <f t="shared" ref="AK49:AK79" si="74">1000*CS49*AX49*(CO49-CP49)/(100*CG49*(1000-AX49*CO49))</f>
        <v>3.1127972441851619</v>
      </c>
      <c r="AL49">
        <f t="shared" ref="AL49:AL80" si="75">(AM49 - AN49 - CT49*1000/(8.314*(CV49+273.15)) * AP49/CS49 * AO49) * CS49/(100*CG49) * (1000 - CP49)/1000</f>
        <v>-0.43991557759344802</v>
      </c>
      <c r="AM49">
        <v>50.996246209461653</v>
      </c>
      <c r="AN49">
        <v>51.313677575757573</v>
      </c>
      <c r="AO49">
        <v>2.885794074633578E-2</v>
      </c>
      <c r="AP49">
        <v>67.229777942394975</v>
      </c>
      <c r="AQ49">
        <f t="shared" ref="AQ49:AQ80" si="76">(AS49 - AR49 + CT49*1000/(8.314*(CV49+273.15)) * AU49/CS49 * AT49) * CS49/(100*CG49) * 1000/(1000 - AS49)</f>
        <v>3.1165524527683424</v>
      </c>
      <c r="AR49">
        <v>19.670825700952381</v>
      </c>
      <c r="AS49">
        <v>22.7164696969697</v>
      </c>
      <c r="AT49">
        <v>2.4249607183016239E-5</v>
      </c>
      <c r="AU49">
        <v>78.55</v>
      </c>
      <c r="AV49">
        <v>0</v>
      </c>
      <c r="AW49">
        <v>0</v>
      </c>
      <c r="AX49">
        <f t="shared" ref="AX49:AX79" si="77">IF(AV49*$H$13&gt;=AZ49,1,(AZ49/(AZ49-AV49*$H$13)))</f>
        <v>1</v>
      </c>
      <c r="AY49">
        <f t="shared" ref="AY49:AY80" si="78">(AX49-1)*100</f>
        <v>0</v>
      </c>
      <c r="AZ49">
        <f t="shared" ref="AZ49:AZ79" si="79">MAX(0,($B$13+$C$13*DA49)/(1+$D$13*DA49)*CT49/(CV49+273)*$E$13)</f>
        <v>53614.005985510288</v>
      </c>
      <c r="BA49" t="s">
        <v>430</v>
      </c>
      <c r="BB49">
        <v>8140.83</v>
      </c>
      <c r="BC49">
        <v>542.71199999999999</v>
      </c>
      <c r="BD49">
        <v>2447.2199999999998</v>
      </c>
      <c r="BE49">
        <f t="shared" ref="BE49:BE80" si="80">1-BC49/BD49</f>
        <v>0.77823326059773945</v>
      </c>
      <c r="BF49">
        <v>-1.606148494820931</v>
      </c>
      <c r="BG49" t="s">
        <v>454</v>
      </c>
      <c r="BH49">
        <v>8160.69</v>
      </c>
      <c r="BI49">
        <v>581.8951538461539</v>
      </c>
      <c r="BJ49">
        <v>655.35</v>
      </c>
      <c r="BK49">
        <f t="shared" ref="BK49:BK80" si="81">1-BI49/BJ49</f>
        <v>0.11208491058800052</v>
      </c>
      <c r="BL49">
        <v>0.5</v>
      </c>
      <c r="BM49">
        <f t="shared" ref="BM49:BM79" si="82">CD49</f>
        <v>1261.1254634587397</v>
      </c>
      <c r="BN49">
        <f t="shared" ref="BN49:BN79" si="83">O49</f>
        <v>-0.37369146328573793</v>
      </c>
      <c r="BO49">
        <f t="shared" ref="BO49:BO79" si="84">BK49*BL49*BM49</f>
        <v>70.67656740601177</v>
      </c>
      <c r="BP49">
        <f t="shared" ref="BP49:BP79" si="85">(BN49-BF49)/BM49</f>
        <v>9.7726758141499968E-4</v>
      </c>
      <c r="BQ49">
        <f t="shared" ref="BQ49:BQ79" si="86">(BD49-BJ49)/BJ49</f>
        <v>2.7342183566033413</v>
      </c>
      <c r="BR49">
        <f t="shared" ref="BR49:BR79" si="87">BC49/(BE49+BC49/BJ49)</f>
        <v>337.85231372069921</v>
      </c>
      <c r="BS49" t="s">
        <v>455</v>
      </c>
      <c r="BT49">
        <v>455.67</v>
      </c>
      <c r="BU49">
        <f t="shared" ref="BU49:BU80" si="88">IF(BT49&lt;&gt;0, BT49, BR49)</f>
        <v>455.67</v>
      </c>
      <c r="BV49">
        <f t="shared" ref="BV49:BV80" si="89">1-BU49/BJ49</f>
        <v>0.30469214923323418</v>
      </c>
      <c r="BW49">
        <f t="shared" ref="BW49:BW79" si="90">(BJ49-BI49)/(BJ49-BU49)</f>
        <v>0.36786281126725817</v>
      </c>
      <c r="BX49">
        <f t="shared" ref="BX49:BX79" si="91">(BD49-BJ49)/(BD49-BU49)</f>
        <v>0.8997363862318295</v>
      </c>
      <c r="BY49">
        <f t="shared" ref="BY49:BY79" si="92">(BJ49-BI49)/(BJ49-BC49)</f>
        <v>0.65213201720419478</v>
      </c>
      <c r="BZ49">
        <f t="shared" ref="BZ49:BZ79" si="93">(BD49-BJ49)/(BD49-BC49)</f>
        <v>0.9408571662602625</v>
      </c>
      <c r="CA49">
        <f t="shared" ref="CA49:CA79" si="94">(BW49*BU49/BI49)</f>
        <v>0.28806572129395897</v>
      </c>
      <c r="CB49">
        <f t="shared" ref="CB49:CB80" si="95">(1-CA49)</f>
        <v>0.71193427870604098</v>
      </c>
      <c r="CC49">
        <f t="shared" ref="CC49:CC79" si="96">$B$11*DB49+$C$11*DC49+$F$11*DD49*(1-DG49)</f>
        <v>1499.8981818181819</v>
      </c>
      <c r="CD49">
        <f t="shared" ref="CD49:CD80" si="97">CC49*CE49</f>
        <v>1261.1254634587397</v>
      </c>
      <c r="CE49">
        <f t="shared" ref="CE49:CE79" si="98">($B$11*$D$9+$C$11*$D$9+$F$11*((DQ49+DI49)/MAX(DQ49+DI49+DR49, 0.1)*$I$9+DR49/MAX(DQ49+DI49+DR49, 0.1)*$J$9))/($B$11+$C$11+$F$11)</f>
        <v>0.84080738195841997</v>
      </c>
      <c r="CF49">
        <f t="shared" ref="CF49:CF79" si="99">($B$11*$K$9+$C$11*$K$9+$F$11*((DQ49+DI49)/MAX(DQ49+DI49+DR49, 0.1)*$P$9+DR49/MAX(DQ49+DI49+DR49, 0.1)*$Q$9))/($B$11+$C$11+$F$11)</f>
        <v>0.1611582471797505</v>
      </c>
      <c r="CG49">
        <v>6</v>
      </c>
      <c r="CH49">
        <v>0.5</v>
      </c>
      <c r="CI49" t="s">
        <v>309</v>
      </c>
      <c r="CJ49">
        <v>2</v>
      </c>
      <c r="CK49" t="b">
        <v>0</v>
      </c>
      <c r="CL49">
        <v>1693338172.5</v>
      </c>
      <c r="CM49">
        <v>50.203890909090923</v>
      </c>
      <c r="CN49">
        <v>49.986472727272719</v>
      </c>
      <c r="CO49">
        <v>22.711590909090908</v>
      </c>
      <c r="CP49">
        <v>19.66947272727273</v>
      </c>
      <c r="CQ49">
        <v>51.228890909090907</v>
      </c>
      <c r="CR49">
        <v>22.580590909090908</v>
      </c>
      <c r="CS49">
        <v>599.99654545454541</v>
      </c>
      <c r="CT49">
        <v>101.5715454545454</v>
      </c>
      <c r="CU49">
        <v>9.990542727272729E-2</v>
      </c>
      <c r="CV49">
        <v>27.687200000000001</v>
      </c>
      <c r="CW49">
        <v>27.334236363636361</v>
      </c>
      <c r="CX49">
        <v>999.9</v>
      </c>
      <c r="CY49">
        <v>0</v>
      </c>
      <c r="CZ49">
        <v>0</v>
      </c>
      <c r="DA49">
        <v>10005.56363636364</v>
      </c>
      <c r="DB49">
        <v>0</v>
      </c>
      <c r="DC49">
        <v>234.5468181818182</v>
      </c>
      <c r="DD49">
        <v>1499.8981818181819</v>
      </c>
      <c r="DE49">
        <v>0.97299709090909092</v>
      </c>
      <c r="DF49">
        <v>2.7002863636363641E-2</v>
      </c>
      <c r="DG49">
        <v>0</v>
      </c>
      <c r="DH49">
        <v>581.54581818181828</v>
      </c>
      <c r="DI49">
        <v>5.0002199999999997</v>
      </c>
      <c r="DJ49">
        <v>9094.5136363636357</v>
      </c>
      <c r="DK49">
        <v>14098.227272727279</v>
      </c>
      <c r="DL49">
        <v>36.153090909090913</v>
      </c>
      <c r="DM49">
        <v>38.442818181818183</v>
      </c>
      <c r="DN49">
        <v>36.670090909090909</v>
      </c>
      <c r="DO49">
        <v>36.624727272727277</v>
      </c>
      <c r="DP49">
        <v>37.857818181818182</v>
      </c>
      <c r="DQ49">
        <v>1454.5318181818179</v>
      </c>
      <c r="DR49">
        <v>40.366363636363637</v>
      </c>
      <c r="DS49">
        <v>0</v>
      </c>
      <c r="DT49">
        <v>106.4000000953674</v>
      </c>
      <c r="DU49">
        <v>0</v>
      </c>
      <c r="DV49">
        <v>581.8951538461539</v>
      </c>
      <c r="DW49">
        <v>-4.6795897478130621</v>
      </c>
      <c r="DX49">
        <v>-11.49094015591742</v>
      </c>
      <c r="DY49">
        <v>9095.3334615384611</v>
      </c>
      <c r="DZ49">
        <v>15</v>
      </c>
      <c r="EA49">
        <v>1693338211</v>
      </c>
      <c r="EB49" t="s">
        <v>456</v>
      </c>
      <c r="EC49">
        <v>1693338191</v>
      </c>
      <c r="ED49">
        <v>1693338211</v>
      </c>
      <c r="EE49">
        <v>75</v>
      </c>
      <c r="EF49">
        <v>0.11</v>
      </c>
      <c r="EG49">
        <v>-2E-3</v>
      </c>
      <c r="EH49">
        <v>-1.0249999999999999</v>
      </c>
      <c r="EI49">
        <v>0.13100000000000001</v>
      </c>
      <c r="EJ49">
        <v>50</v>
      </c>
      <c r="EK49">
        <v>20</v>
      </c>
      <c r="EL49">
        <v>0.94</v>
      </c>
      <c r="EM49">
        <v>0.05</v>
      </c>
      <c r="EN49">
        <v>100</v>
      </c>
      <c r="EO49">
        <v>100</v>
      </c>
      <c r="EP49">
        <v>-1.0249999999999999</v>
      </c>
      <c r="EQ49">
        <v>0.13100000000000001</v>
      </c>
      <c r="ER49">
        <v>-1.1406870755063261</v>
      </c>
      <c r="ES49">
        <v>-1.5763494849013591E-5</v>
      </c>
      <c r="ET49">
        <v>2.5737299311383258E-6</v>
      </c>
      <c r="EU49">
        <v>-5.4755643384777521E-10</v>
      </c>
      <c r="EV49">
        <v>0.13339047619048119</v>
      </c>
      <c r="EW49">
        <v>0</v>
      </c>
      <c r="EX49">
        <v>0</v>
      </c>
      <c r="EY49">
        <v>0</v>
      </c>
      <c r="EZ49">
        <v>21</v>
      </c>
      <c r="FA49">
        <v>1995</v>
      </c>
      <c r="FB49">
        <v>1</v>
      </c>
      <c r="FC49">
        <v>16</v>
      </c>
      <c r="FD49">
        <v>1.5</v>
      </c>
      <c r="FE49">
        <v>1.3</v>
      </c>
      <c r="FF49">
        <v>0.27099600000000001</v>
      </c>
      <c r="FG49">
        <v>2.6660200000000001</v>
      </c>
      <c r="FH49">
        <v>1.39771</v>
      </c>
      <c r="FI49">
        <v>2.2705099999999998</v>
      </c>
      <c r="FJ49">
        <v>1.3952599999999999</v>
      </c>
      <c r="FK49">
        <v>2.4682599999999999</v>
      </c>
      <c r="FL49">
        <v>34.4636</v>
      </c>
      <c r="FM49">
        <v>14.7537</v>
      </c>
      <c r="FN49">
        <v>18</v>
      </c>
      <c r="FO49">
        <v>604.91700000000003</v>
      </c>
      <c r="FP49">
        <v>378.75900000000001</v>
      </c>
      <c r="FQ49">
        <v>27.000499999999999</v>
      </c>
      <c r="FR49">
        <v>26.938400000000001</v>
      </c>
      <c r="FS49">
        <v>30</v>
      </c>
      <c r="FT49">
        <v>26.7607</v>
      </c>
      <c r="FU49">
        <v>27.105699999999999</v>
      </c>
      <c r="FV49">
        <v>5.4548199999999998</v>
      </c>
      <c r="FW49">
        <v>0</v>
      </c>
      <c r="FX49">
        <v>100</v>
      </c>
      <c r="FY49">
        <v>27</v>
      </c>
      <c r="FZ49">
        <v>50</v>
      </c>
      <c r="GA49">
        <v>23.309899999999999</v>
      </c>
      <c r="GB49">
        <v>98.753500000000003</v>
      </c>
      <c r="GC49">
        <v>93.306399999999996</v>
      </c>
    </row>
    <row r="50" spans="1:185" x14ac:dyDescent="0.25">
      <c r="A50">
        <v>34</v>
      </c>
      <c r="B50">
        <v>1693338287</v>
      </c>
      <c r="C50">
        <v>4113.5</v>
      </c>
      <c r="D50" t="s">
        <v>457</v>
      </c>
      <c r="E50" t="s">
        <v>458</v>
      </c>
      <c r="F50">
        <v>5</v>
      </c>
      <c r="H50" t="s">
        <v>305</v>
      </c>
      <c r="I50" t="s">
        <v>610</v>
      </c>
      <c r="J50" t="s">
        <v>399</v>
      </c>
      <c r="K50" t="s">
        <v>606</v>
      </c>
      <c r="L50">
        <v>1693338284</v>
      </c>
      <c r="M50">
        <f t="shared" si="50"/>
        <v>3.1994074189591101E-3</v>
      </c>
      <c r="N50">
        <f t="shared" si="51"/>
        <v>3.19940741895911</v>
      </c>
      <c r="O50">
        <f t="shared" si="52"/>
        <v>-2.865293350168403</v>
      </c>
      <c r="P50">
        <f t="shared" si="53"/>
        <v>1.7992709090909089</v>
      </c>
      <c r="Q50">
        <f t="shared" si="54"/>
        <v>21.29840073727733</v>
      </c>
      <c r="R50">
        <f t="shared" si="55"/>
        <v>2.1654358687957109</v>
      </c>
      <c r="S50">
        <f t="shared" si="56"/>
        <v>0.18293419361796601</v>
      </c>
      <c r="T50">
        <f t="shared" si="57"/>
        <v>0.24105400061712387</v>
      </c>
      <c r="U50">
        <f t="shared" si="58"/>
        <v>2.9564123115188035</v>
      </c>
      <c r="V50">
        <f t="shared" si="59"/>
        <v>0.230642926320375</v>
      </c>
      <c r="W50">
        <f t="shared" si="60"/>
        <v>0.14504975063384282</v>
      </c>
      <c r="X50">
        <f t="shared" si="61"/>
        <v>241.73727756626872</v>
      </c>
      <c r="Y50">
        <f t="shared" si="62"/>
        <v>28.461553582694883</v>
      </c>
      <c r="Z50">
        <f t="shared" si="63"/>
        <v>27.536999999999999</v>
      </c>
      <c r="AA50">
        <f t="shared" si="64"/>
        <v>3.6936100471960223</v>
      </c>
      <c r="AB50">
        <f t="shared" si="65"/>
        <v>61.721446285118397</v>
      </c>
      <c r="AC50">
        <f t="shared" si="66"/>
        <v>2.3250014885445633</v>
      </c>
      <c r="AD50">
        <f t="shared" si="67"/>
        <v>3.7669264550353581</v>
      </c>
      <c r="AE50">
        <f t="shared" si="68"/>
        <v>1.3686085586514589</v>
      </c>
      <c r="AF50">
        <f t="shared" si="69"/>
        <v>-141.09386717609675</v>
      </c>
      <c r="AG50">
        <f t="shared" si="70"/>
        <v>53.620382150286346</v>
      </c>
      <c r="AH50">
        <f t="shared" si="71"/>
        <v>3.9418409841271691</v>
      </c>
      <c r="AI50">
        <f t="shared" si="72"/>
        <v>158.20563352458549</v>
      </c>
      <c r="AJ50">
        <f t="shared" si="73"/>
        <v>-2.865293350168403</v>
      </c>
      <c r="AK50">
        <f t="shared" si="74"/>
        <v>3.19940741895911</v>
      </c>
      <c r="AL50">
        <f t="shared" si="75"/>
        <v>-2.5474890962255388</v>
      </c>
      <c r="AM50">
        <v>-1.0808868823806119</v>
      </c>
      <c r="AN50">
        <v>1.726668727272727</v>
      </c>
      <c r="AO50">
        <v>-4.5965620872302583E-2</v>
      </c>
      <c r="AP50">
        <v>67.214656270744797</v>
      </c>
      <c r="AQ50">
        <f t="shared" si="76"/>
        <v>3.2069631329683386</v>
      </c>
      <c r="AR50">
        <v>19.74176039000001</v>
      </c>
      <c r="AS50">
        <v>22.874842424242409</v>
      </c>
      <c r="AT50">
        <v>5.2293855398481637E-5</v>
      </c>
      <c r="AU50">
        <v>78.55</v>
      </c>
      <c r="AV50">
        <v>0</v>
      </c>
      <c r="AW50">
        <v>0</v>
      </c>
      <c r="AX50">
        <f t="shared" si="77"/>
        <v>1</v>
      </c>
      <c r="AY50">
        <f t="shared" si="78"/>
        <v>0</v>
      </c>
      <c r="AZ50">
        <f t="shared" si="79"/>
        <v>53535.970008378616</v>
      </c>
      <c r="BA50" t="s">
        <v>430</v>
      </c>
      <c r="BB50">
        <v>8140.83</v>
      </c>
      <c r="BC50">
        <v>542.71199999999999</v>
      </c>
      <c r="BD50">
        <v>2447.2199999999998</v>
      </c>
      <c r="BE50">
        <f t="shared" si="80"/>
        <v>0.77823326059773945</v>
      </c>
      <c r="BF50">
        <v>-1.606148494820931</v>
      </c>
      <c r="BG50" t="s">
        <v>459</v>
      </c>
      <c r="BH50">
        <v>8151.33</v>
      </c>
      <c r="BI50">
        <v>577.40652</v>
      </c>
      <c r="BJ50">
        <v>639.4</v>
      </c>
      <c r="BK50">
        <f t="shared" si="81"/>
        <v>9.6955708476696878E-2</v>
      </c>
      <c r="BL50">
        <v>0.5</v>
      </c>
      <c r="BM50">
        <f t="shared" si="82"/>
        <v>1261.2103361860084</v>
      </c>
      <c r="BN50">
        <f t="shared" si="83"/>
        <v>-2.865293350168403</v>
      </c>
      <c r="BO50">
        <f t="shared" si="84"/>
        <v>61.140770841523747</v>
      </c>
      <c r="BP50">
        <f t="shared" si="85"/>
        <v>-9.9836230263955603E-4</v>
      </c>
      <c r="BQ50">
        <f t="shared" si="86"/>
        <v>2.8273694088207693</v>
      </c>
      <c r="BR50">
        <f t="shared" si="87"/>
        <v>333.56269079501118</v>
      </c>
      <c r="BS50" t="s">
        <v>460</v>
      </c>
      <c r="BT50">
        <v>449.33</v>
      </c>
      <c r="BU50">
        <f t="shared" si="88"/>
        <v>449.33</v>
      </c>
      <c r="BV50">
        <f t="shared" si="89"/>
        <v>0.29726305911792306</v>
      </c>
      <c r="BW50">
        <f t="shared" si="90"/>
        <v>0.32616130899142409</v>
      </c>
      <c r="BX50">
        <f t="shared" si="91"/>
        <v>0.90486463218695712</v>
      </c>
      <c r="BY50">
        <f t="shared" si="92"/>
        <v>0.64117036240277991</v>
      </c>
      <c r="BZ50">
        <f t="shared" si="93"/>
        <v>0.94923203262994948</v>
      </c>
      <c r="CA50">
        <f t="shared" si="94"/>
        <v>0.25381435070930025</v>
      </c>
      <c r="CB50">
        <f t="shared" si="95"/>
        <v>0.74618564929069975</v>
      </c>
      <c r="CC50">
        <f t="shared" si="96"/>
        <v>1499.9990909090909</v>
      </c>
      <c r="CD50">
        <f t="shared" si="97"/>
        <v>1261.2103361860084</v>
      </c>
      <c r="CE50">
        <f t="shared" si="98"/>
        <v>0.84080740037091484</v>
      </c>
      <c r="CF50">
        <f t="shared" si="99"/>
        <v>0.16115828271586563</v>
      </c>
      <c r="CG50">
        <v>6</v>
      </c>
      <c r="CH50">
        <v>0.5</v>
      </c>
      <c r="CI50" t="s">
        <v>309</v>
      </c>
      <c r="CJ50">
        <v>2</v>
      </c>
      <c r="CK50" t="b">
        <v>0</v>
      </c>
      <c r="CL50">
        <v>1693338284</v>
      </c>
      <c r="CM50">
        <v>1.7992709090909089</v>
      </c>
      <c r="CN50">
        <v>-1.0600427272727271</v>
      </c>
      <c r="CO50">
        <v>22.867827272727268</v>
      </c>
      <c r="CP50">
        <v>19.741827272727271</v>
      </c>
      <c r="CQ50">
        <v>2.8132709090909089</v>
      </c>
      <c r="CR50">
        <v>22.739827272727268</v>
      </c>
      <c r="CS50">
        <v>600.04681818181825</v>
      </c>
      <c r="CT50">
        <v>101.5711818181818</v>
      </c>
      <c r="CU50">
        <v>0.10010775454545461</v>
      </c>
      <c r="CV50">
        <v>27.873418181818181</v>
      </c>
      <c r="CW50">
        <v>27.536999999999999</v>
      </c>
      <c r="CX50">
        <v>999.9</v>
      </c>
      <c r="CY50">
        <v>0</v>
      </c>
      <c r="CZ50">
        <v>0</v>
      </c>
      <c r="DA50">
        <v>9996.8681818181831</v>
      </c>
      <c r="DB50">
        <v>0</v>
      </c>
      <c r="DC50">
        <v>268.98790909090923</v>
      </c>
      <c r="DD50">
        <v>1499.9990909090909</v>
      </c>
      <c r="DE50">
        <v>0.9729987272727274</v>
      </c>
      <c r="DF50">
        <v>2.700140909090909E-2</v>
      </c>
      <c r="DG50">
        <v>0</v>
      </c>
      <c r="DH50">
        <v>577.31136363636369</v>
      </c>
      <c r="DI50">
        <v>5.0002199999999997</v>
      </c>
      <c r="DJ50">
        <v>9107.18</v>
      </c>
      <c r="DK50">
        <v>14099.18181818182</v>
      </c>
      <c r="DL50">
        <v>38.397545454545458</v>
      </c>
      <c r="DM50">
        <v>40.045090909090909</v>
      </c>
      <c r="DN50">
        <v>38.545090909090909</v>
      </c>
      <c r="DO50">
        <v>38.67581818181818</v>
      </c>
      <c r="DP50">
        <v>39.823454545454553</v>
      </c>
      <c r="DQ50">
        <v>1454.629090909091</v>
      </c>
      <c r="DR50">
        <v>40.369999999999997</v>
      </c>
      <c r="DS50">
        <v>0</v>
      </c>
      <c r="DT50">
        <v>109.5</v>
      </c>
      <c r="DU50">
        <v>0</v>
      </c>
      <c r="DV50">
        <v>577.40652</v>
      </c>
      <c r="DW50">
        <v>-1.4672307764551931</v>
      </c>
      <c r="DX50">
        <v>6.724615360782721</v>
      </c>
      <c r="DY50">
        <v>9106.5435999999991</v>
      </c>
      <c r="DZ50">
        <v>15</v>
      </c>
      <c r="EA50">
        <v>1693338317</v>
      </c>
      <c r="EB50" t="s">
        <v>461</v>
      </c>
      <c r="EC50">
        <v>1693338317</v>
      </c>
      <c r="ED50">
        <v>1693338311</v>
      </c>
      <c r="EE50">
        <v>76</v>
      </c>
      <c r="EF50">
        <v>1.6E-2</v>
      </c>
      <c r="EG50">
        <v>-3.0000000000000001E-3</v>
      </c>
      <c r="EH50">
        <v>-1.014</v>
      </c>
      <c r="EI50">
        <v>0.128</v>
      </c>
      <c r="EJ50">
        <v>-1</v>
      </c>
      <c r="EK50">
        <v>20</v>
      </c>
      <c r="EL50">
        <v>0.49</v>
      </c>
      <c r="EM50">
        <v>0.03</v>
      </c>
      <c r="EN50">
        <v>100</v>
      </c>
      <c r="EO50">
        <v>100</v>
      </c>
      <c r="EP50">
        <v>-1.014</v>
      </c>
      <c r="EQ50">
        <v>0.128</v>
      </c>
      <c r="ER50">
        <v>-1.0305097882204399</v>
      </c>
      <c r="ES50">
        <v>-1.5763494849013591E-5</v>
      </c>
      <c r="ET50">
        <v>2.5737299311383258E-6</v>
      </c>
      <c r="EU50">
        <v>-5.4755643384777521E-10</v>
      </c>
      <c r="EV50">
        <v>0.13132857142857191</v>
      </c>
      <c r="EW50">
        <v>0</v>
      </c>
      <c r="EX50">
        <v>0</v>
      </c>
      <c r="EY50">
        <v>0</v>
      </c>
      <c r="EZ50">
        <v>21</v>
      </c>
      <c r="FA50">
        <v>1995</v>
      </c>
      <c r="FB50">
        <v>1</v>
      </c>
      <c r="FC50">
        <v>16</v>
      </c>
      <c r="FD50">
        <v>1.6</v>
      </c>
      <c r="FE50">
        <v>1.3</v>
      </c>
      <c r="FF50">
        <v>3.1738299999999997E-2</v>
      </c>
      <c r="FG50">
        <v>4.99756</v>
      </c>
      <c r="FH50">
        <v>1.39771</v>
      </c>
      <c r="FI50">
        <v>2.2692899999999998</v>
      </c>
      <c r="FJ50">
        <v>1.3952599999999999</v>
      </c>
      <c r="FK50">
        <v>2.3840300000000001</v>
      </c>
      <c r="FL50">
        <v>34.5092</v>
      </c>
      <c r="FM50">
        <v>14.7187</v>
      </c>
      <c r="FN50">
        <v>18</v>
      </c>
      <c r="FO50">
        <v>605.01900000000001</v>
      </c>
      <c r="FP50">
        <v>378.74299999999999</v>
      </c>
      <c r="FQ50">
        <v>27</v>
      </c>
      <c r="FR50">
        <v>26.927099999999999</v>
      </c>
      <c r="FS50">
        <v>30.0002</v>
      </c>
      <c r="FT50">
        <v>26.7363</v>
      </c>
      <c r="FU50">
        <v>27.085100000000001</v>
      </c>
      <c r="FV50">
        <v>0</v>
      </c>
      <c r="FW50">
        <v>0</v>
      </c>
      <c r="FX50">
        <v>100</v>
      </c>
      <c r="FY50">
        <v>27</v>
      </c>
      <c r="FZ50">
        <v>0</v>
      </c>
      <c r="GA50">
        <v>23.309899999999999</v>
      </c>
      <c r="GB50">
        <v>98.750200000000007</v>
      </c>
      <c r="GC50">
        <v>93.304199999999994</v>
      </c>
    </row>
    <row r="51" spans="1:185" x14ac:dyDescent="0.25">
      <c r="A51">
        <v>35</v>
      </c>
      <c r="B51">
        <v>1693338393</v>
      </c>
      <c r="C51">
        <v>4219.5</v>
      </c>
      <c r="D51" t="s">
        <v>462</v>
      </c>
      <c r="E51" t="s">
        <v>463</v>
      </c>
      <c r="F51">
        <v>5</v>
      </c>
      <c r="H51" t="s">
        <v>305</v>
      </c>
      <c r="I51" t="s">
        <v>610</v>
      </c>
      <c r="J51" t="s">
        <v>399</v>
      </c>
      <c r="K51" t="s">
        <v>606</v>
      </c>
      <c r="L51">
        <v>1693338390</v>
      </c>
      <c r="M51">
        <f t="shared" si="50"/>
        <v>3.2554757382934774E-3</v>
      </c>
      <c r="N51">
        <f t="shared" si="51"/>
        <v>3.2554757382934776</v>
      </c>
      <c r="O51">
        <f t="shared" si="52"/>
        <v>14.328300973016558</v>
      </c>
      <c r="P51">
        <f t="shared" si="53"/>
        <v>384.6704545454545</v>
      </c>
      <c r="Q51">
        <f t="shared" si="54"/>
        <v>279.45442496456809</v>
      </c>
      <c r="R51">
        <f t="shared" si="55"/>
        <v>28.412600491047865</v>
      </c>
      <c r="S51">
        <f t="shared" si="56"/>
        <v>39.110090838946398</v>
      </c>
      <c r="T51">
        <f t="shared" si="57"/>
        <v>0.24347711681160361</v>
      </c>
      <c r="U51">
        <f t="shared" si="58"/>
        <v>2.9569306501055403</v>
      </c>
      <c r="V51">
        <f t="shared" si="59"/>
        <v>0.23286241137107941</v>
      </c>
      <c r="W51">
        <f t="shared" si="60"/>
        <v>0.14645413109217728</v>
      </c>
      <c r="X51">
        <f t="shared" si="61"/>
        <v>241.73966447533184</v>
      </c>
      <c r="Y51">
        <f t="shared" si="62"/>
        <v>28.601164013483778</v>
      </c>
      <c r="Z51">
        <f t="shared" si="63"/>
        <v>27.64143636363637</v>
      </c>
      <c r="AA51">
        <f t="shared" si="64"/>
        <v>3.7162356472622311</v>
      </c>
      <c r="AB51">
        <f t="shared" si="65"/>
        <v>61.488610028480963</v>
      </c>
      <c r="AC51">
        <f t="shared" si="66"/>
        <v>2.3371536813747076</v>
      </c>
      <c r="AD51">
        <f t="shared" si="67"/>
        <v>3.8009538356651085</v>
      </c>
      <c r="AE51">
        <f t="shared" si="68"/>
        <v>1.3790819658875235</v>
      </c>
      <c r="AF51">
        <f t="shared" si="69"/>
        <v>-143.56648005874234</v>
      </c>
      <c r="AG51">
        <f t="shared" si="70"/>
        <v>61.562805822332024</v>
      </c>
      <c r="AH51">
        <f t="shared" si="71"/>
        <v>4.5307666115832896</v>
      </c>
      <c r="AI51">
        <f t="shared" si="72"/>
        <v>164.26675685050481</v>
      </c>
      <c r="AJ51">
        <f t="shared" si="73"/>
        <v>14.328300973016558</v>
      </c>
      <c r="AK51">
        <f t="shared" si="74"/>
        <v>3.2554757382934776</v>
      </c>
      <c r="AL51">
        <f t="shared" si="75"/>
        <v>14.945663812662479</v>
      </c>
      <c r="AM51">
        <v>408.29978575708492</v>
      </c>
      <c r="AN51">
        <v>393.28230303030273</v>
      </c>
      <c r="AO51">
        <v>-5.0360774243424417E-2</v>
      </c>
      <c r="AP51">
        <v>67.211631324853457</v>
      </c>
      <c r="AQ51">
        <f t="shared" si="76"/>
        <v>3.2420695553803842</v>
      </c>
      <c r="AR51">
        <v>19.806479869956721</v>
      </c>
      <c r="AS51">
        <v>22.973684242424241</v>
      </c>
      <c r="AT51">
        <v>1.8335853201738E-5</v>
      </c>
      <c r="AU51">
        <v>78.55</v>
      </c>
      <c r="AV51">
        <v>0</v>
      </c>
      <c r="AW51">
        <v>0</v>
      </c>
      <c r="AX51">
        <f t="shared" si="77"/>
        <v>1</v>
      </c>
      <c r="AY51">
        <f t="shared" si="78"/>
        <v>0</v>
      </c>
      <c r="AZ51">
        <f t="shared" si="79"/>
        <v>53523.651086070087</v>
      </c>
      <c r="BA51" t="s">
        <v>430</v>
      </c>
      <c r="BB51">
        <v>8140.83</v>
      </c>
      <c r="BC51">
        <v>542.71199999999999</v>
      </c>
      <c r="BD51">
        <v>2447.2199999999998</v>
      </c>
      <c r="BE51">
        <f t="shared" si="80"/>
        <v>0.77823326059773945</v>
      </c>
      <c r="BF51">
        <v>-1.606148494820931</v>
      </c>
      <c r="BG51" t="s">
        <v>464</v>
      </c>
      <c r="BH51">
        <v>8144.64</v>
      </c>
      <c r="BI51">
        <v>546.9261923076923</v>
      </c>
      <c r="BJ51">
        <v>660.9</v>
      </c>
      <c r="BK51">
        <f t="shared" si="81"/>
        <v>0.17245242501483993</v>
      </c>
      <c r="BL51">
        <v>0.5</v>
      </c>
      <c r="BM51">
        <f t="shared" si="82"/>
        <v>1261.2218998223575</v>
      </c>
      <c r="BN51">
        <f t="shared" si="83"/>
        <v>14.328300973016558</v>
      </c>
      <c r="BO51">
        <f t="shared" si="84"/>
        <v>108.75038755309453</v>
      </c>
      <c r="BP51">
        <f t="shared" si="85"/>
        <v>1.2634136364173385E-2</v>
      </c>
      <c r="BQ51">
        <f t="shared" si="86"/>
        <v>2.7028597367226506</v>
      </c>
      <c r="BR51">
        <f t="shared" si="87"/>
        <v>339.32131429451545</v>
      </c>
      <c r="BS51" t="s">
        <v>465</v>
      </c>
      <c r="BT51">
        <v>418.6</v>
      </c>
      <c r="BU51">
        <f t="shared" si="88"/>
        <v>418.6</v>
      </c>
      <c r="BV51">
        <f t="shared" si="89"/>
        <v>0.36662127402027533</v>
      </c>
      <c r="BW51">
        <f t="shared" si="90"/>
        <v>0.47038302803263599</v>
      </c>
      <c r="BX51">
        <f t="shared" si="91"/>
        <v>0.88055919787836057</v>
      </c>
      <c r="BY51">
        <f t="shared" si="92"/>
        <v>0.96434331482305891</v>
      </c>
      <c r="BZ51">
        <f t="shared" si="93"/>
        <v>0.93794302780560646</v>
      </c>
      <c r="CA51">
        <f t="shared" si="94"/>
        <v>0.36001628428811322</v>
      </c>
      <c r="CB51">
        <f t="shared" si="95"/>
        <v>0.63998371571188684</v>
      </c>
      <c r="CC51">
        <f t="shared" si="96"/>
        <v>1500.012727272727</v>
      </c>
      <c r="CD51">
        <f t="shared" si="97"/>
        <v>1261.2218998223575</v>
      </c>
      <c r="CE51">
        <f t="shared" si="98"/>
        <v>0.84080746575761989</v>
      </c>
      <c r="CF51">
        <f t="shared" si="99"/>
        <v>0.16115840891220623</v>
      </c>
      <c r="CG51">
        <v>6</v>
      </c>
      <c r="CH51">
        <v>0.5</v>
      </c>
      <c r="CI51" t="s">
        <v>309</v>
      </c>
      <c r="CJ51">
        <v>2</v>
      </c>
      <c r="CK51" t="b">
        <v>0</v>
      </c>
      <c r="CL51">
        <v>1693338390</v>
      </c>
      <c r="CM51">
        <v>384.6704545454545</v>
      </c>
      <c r="CN51">
        <v>400.2496363636364</v>
      </c>
      <c r="CO51">
        <v>22.98726363636364</v>
      </c>
      <c r="CP51">
        <v>19.806909090909091</v>
      </c>
      <c r="CQ51">
        <v>385.04945454545452</v>
      </c>
      <c r="CR51">
        <v>22.847263636363639</v>
      </c>
      <c r="CS51">
        <v>600.05409090909086</v>
      </c>
      <c r="CT51">
        <v>101.5716363636364</v>
      </c>
      <c r="CU51">
        <v>0.1000422818181818</v>
      </c>
      <c r="CV51">
        <v>28.02761818181818</v>
      </c>
      <c r="CW51">
        <v>27.64143636363637</v>
      </c>
      <c r="CX51">
        <v>999.9</v>
      </c>
      <c r="CY51">
        <v>0</v>
      </c>
      <c r="CZ51">
        <v>0</v>
      </c>
      <c r="DA51">
        <v>9999.7636363636357</v>
      </c>
      <c r="DB51">
        <v>0</v>
      </c>
      <c r="DC51">
        <v>303.8000909090909</v>
      </c>
      <c r="DD51">
        <v>1500.012727272727</v>
      </c>
      <c r="DE51">
        <v>0.97299400000000003</v>
      </c>
      <c r="DF51">
        <v>2.7006018181818182E-2</v>
      </c>
      <c r="DG51">
        <v>0</v>
      </c>
      <c r="DH51">
        <v>546.12181818181807</v>
      </c>
      <c r="DI51">
        <v>5.0002199999999997</v>
      </c>
      <c r="DJ51">
        <v>8705.9081818181803</v>
      </c>
      <c r="DK51">
        <v>14099.30909090909</v>
      </c>
      <c r="DL51">
        <v>40.141909090909103</v>
      </c>
      <c r="DM51">
        <v>41.186999999999998</v>
      </c>
      <c r="DN51">
        <v>40.153181818181821</v>
      </c>
      <c r="DO51">
        <v>39.681363636363628</v>
      </c>
      <c r="DP51">
        <v>41.300727272727272</v>
      </c>
      <c r="DQ51">
        <v>1454.639090909091</v>
      </c>
      <c r="DR51">
        <v>40.373636363636358</v>
      </c>
      <c r="DS51">
        <v>0</v>
      </c>
      <c r="DT51">
        <v>104</v>
      </c>
      <c r="DU51">
        <v>0</v>
      </c>
      <c r="DV51">
        <v>546.9261923076923</v>
      </c>
      <c r="DW51">
        <v>-11.23839317025414</v>
      </c>
      <c r="DX51">
        <v>-129.1302563850227</v>
      </c>
      <c r="DY51">
        <v>8714.6692307692319</v>
      </c>
      <c r="DZ51">
        <v>15</v>
      </c>
      <c r="EA51">
        <v>1693338423</v>
      </c>
      <c r="EB51" t="s">
        <v>466</v>
      </c>
      <c r="EC51">
        <v>1693338414.5</v>
      </c>
      <c r="ED51">
        <v>1693338423</v>
      </c>
      <c r="EE51">
        <v>77</v>
      </c>
      <c r="EF51">
        <v>0.26300000000000001</v>
      </c>
      <c r="EG51">
        <v>1.2E-2</v>
      </c>
      <c r="EH51">
        <v>-0.379</v>
      </c>
      <c r="EI51">
        <v>0.14000000000000001</v>
      </c>
      <c r="EJ51">
        <v>401</v>
      </c>
      <c r="EK51">
        <v>20</v>
      </c>
      <c r="EL51">
        <v>0.26</v>
      </c>
      <c r="EM51">
        <v>0.06</v>
      </c>
      <c r="EN51">
        <v>100</v>
      </c>
      <c r="EO51">
        <v>100</v>
      </c>
      <c r="EP51">
        <v>-0.379</v>
      </c>
      <c r="EQ51">
        <v>0.14000000000000001</v>
      </c>
      <c r="ER51">
        <v>-1.0141808347562851</v>
      </c>
      <c r="ES51">
        <v>-1.5763494849013591E-5</v>
      </c>
      <c r="ET51">
        <v>2.5737299311383258E-6</v>
      </c>
      <c r="EU51">
        <v>-5.4755643384777521E-10</v>
      </c>
      <c r="EV51">
        <v>0.12803000000000611</v>
      </c>
      <c r="EW51">
        <v>0</v>
      </c>
      <c r="EX51">
        <v>0</v>
      </c>
      <c r="EY51">
        <v>0</v>
      </c>
      <c r="EZ51">
        <v>21</v>
      </c>
      <c r="FA51">
        <v>1995</v>
      </c>
      <c r="FB51">
        <v>1</v>
      </c>
      <c r="FC51">
        <v>16</v>
      </c>
      <c r="FD51">
        <v>1.3</v>
      </c>
      <c r="FE51">
        <v>1.4</v>
      </c>
      <c r="FF51">
        <v>1.06812</v>
      </c>
      <c r="FG51">
        <v>2.6660200000000001</v>
      </c>
      <c r="FH51">
        <v>1.39771</v>
      </c>
      <c r="FI51">
        <v>2.2705099999999998</v>
      </c>
      <c r="FJ51">
        <v>1.3952599999999999</v>
      </c>
      <c r="FK51">
        <v>2.3950200000000001</v>
      </c>
      <c r="FL51">
        <v>34.6006</v>
      </c>
      <c r="FM51">
        <v>14.709899999999999</v>
      </c>
      <c r="FN51">
        <v>18</v>
      </c>
      <c r="FO51">
        <v>605.37199999999996</v>
      </c>
      <c r="FP51">
        <v>379.38499999999999</v>
      </c>
      <c r="FQ51">
        <v>27.0002</v>
      </c>
      <c r="FR51">
        <v>26.927099999999999</v>
      </c>
      <c r="FS51">
        <v>29.9999</v>
      </c>
      <c r="FT51">
        <v>26.7272</v>
      </c>
      <c r="FU51">
        <v>27.073899999999998</v>
      </c>
      <c r="FV51">
        <v>21.406500000000001</v>
      </c>
      <c r="FW51">
        <v>0</v>
      </c>
      <c r="FX51">
        <v>100</v>
      </c>
      <c r="FY51">
        <v>27</v>
      </c>
      <c r="FZ51">
        <v>400</v>
      </c>
      <c r="GA51">
        <v>23.309899999999999</v>
      </c>
      <c r="GB51">
        <v>98.754199999999997</v>
      </c>
      <c r="GC51">
        <v>93.302800000000005</v>
      </c>
    </row>
    <row r="52" spans="1:185" x14ac:dyDescent="0.25">
      <c r="A52">
        <v>36</v>
      </c>
      <c r="B52">
        <v>1693338499</v>
      </c>
      <c r="C52">
        <v>4325.5</v>
      </c>
      <c r="D52" t="s">
        <v>467</v>
      </c>
      <c r="E52" t="s">
        <v>468</v>
      </c>
      <c r="F52">
        <v>5</v>
      </c>
      <c r="H52" t="s">
        <v>305</v>
      </c>
      <c r="I52" t="s">
        <v>610</v>
      </c>
      <c r="J52" t="s">
        <v>399</v>
      </c>
      <c r="K52" t="s">
        <v>606</v>
      </c>
      <c r="L52">
        <v>1693338496</v>
      </c>
      <c r="M52">
        <f t="shared" si="50"/>
        <v>3.1691871402271597E-3</v>
      </c>
      <c r="N52">
        <f t="shared" si="51"/>
        <v>3.1691871402271596</v>
      </c>
      <c r="O52">
        <f t="shared" si="52"/>
        <v>14.788233106403174</v>
      </c>
      <c r="P52">
        <f t="shared" si="53"/>
        <v>384.05854545454548</v>
      </c>
      <c r="Q52">
        <f t="shared" si="54"/>
        <v>276.31129371174575</v>
      </c>
      <c r="R52">
        <f t="shared" si="55"/>
        <v>28.093003999958093</v>
      </c>
      <c r="S52">
        <f t="shared" si="56"/>
        <v>39.0478366220106</v>
      </c>
      <c r="T52">
        <f t="shared" si="57"/>
        <v>0.24435371343310924</v>
      </c>
      <c r="U52">
        <f t="shared" si="58"/>
        <v>2.9566514775275339</v>
      </c>
      <c r="V52">
        <f t="shared" si="59"/>
        <v>0.23366327939886178</v>
      </c>
      <c r="W52">
        <f t="shared" si="60"/>
        <v>0.14696106537586182</v>
      </c>
      <c r="X52">
        <f t="shared" si="61"/>
        <v>241.73820913929239</v>
      </c>
      <c r="Y52">
        <f t="shared" si="62"/>
        <v>28.461568971480403</v>
      </c>
      <c r="Z52">
        <f t="shared" si="63"/>
        <v>27.384227272727269</v>
      </c>
      <c r="AA52">
        <f t="shared" si="64"/>
        <v>3.6607291844156853</v>
      </c>
      <c r="AB52">
        <f t="shared" si="65"/>
        <v>61.678274912552077</v>
      </c>
      <c r="AC52">
        <f t="shared" si="66"/>
        <v>2.3223266240421423</v>
      </c>
      <c r="AD52">
        <f t="shared" si="67"/>
        <v>3.7652262929447269</v>
      </c>
      <c r="AE52">
        <f t="shared" si="68"/>
        <v>1.338402560373543</v>
      </c>
      <c r="AF52">
        <f t="shared" si="69"/>
        <v>-139.76115288401775</v>
      </c>
      <c r="AG52">
        <f t="shared" si="70"/>
        <v>76.74337042194945</v>
      </c>
      <c r="AH52">
        <f t="shared" si="71"/>
        <v>5.6367309411725088</v>
      </c>
      <c r="AI52">
        <f t="shared" si="72"/>
        <v>184.35715761839663</v>
      </c>
      <c r="AJ52">
        <f t="shared" si="73"/>
        <v>14.788233106403174</v>
      </c>
      <c r="AK52">
        <f t="shared" si="74"/>
        <v>3.1691871402271596</v>
      </c>
      <c r="AL52">
        <f t="shared" si="75"/>
        <v>14.696879269286683</v>
      </c>
      <c r="AM52">
        <v>408.08797805051847</v>
      </c>
      <c r="AN52">
        <v>393.14129090909091</v>
      </c>
      <c r="AO52">
        <v>-1.025462736544407E-2</v>
      </c>
      <c r="AP52">
        <v>67.214918287198728</v>
      </c>
      <c r="AQ52">
        <f t="shared" si="76"/>
        <v>3.1727274936564291</v>
      </c>
      <c r="AR52">
        <v>19.743696843290049</v>
      </c>
      <c r="AS52">
        <v>22.844359999999991</v>
      </c>
      <c r="AT52">
        <v>-6.2289947089899764E-5</v>
      </c>
      <c r="AU52">
        <v>78.55</v>
      </c>
      <c r="AV52">
        <v>0</v>
      </c>
      <c r="AW52">
        <v>0</v>
      </c>
      <c r="AX52">
        <f t="shared" si="77"/>
        <v>1</v>
      </c>
      <c r="AY52">
        <f t="shared" si="78"/>
        <v>0</v>
      </c>
      <c r="AZ52">
        <f t="shared" si="79"/>
        <v>53544.324815829576</v>
      </c>
      <c r="BA52" t="s">
        <v>430</v>
      </c>
      <c r="BB52">
        <v>8140.83</v>
      </c>
      <c r="BC52">
        <v>542.71199999999999</v>
      </c>
      <c r="BD52">
        <v>2447.2199999999998</v>
      </c>
      <c r="BE52">
        <f t="shared" si="80"/>
        <v>0.77823326059773945</v>
      </c>
      <c r="BF52">
        <v>-1.606148494820931</v>
      </c>
      <c r="BG52" t="s">
        <v>469</v>
      </c>
      <c r="BH52">
        <v>8144.62</v>
      </c>
      <c r="BI52">
        <v>555.61076000000003</v>
      </c>
      <c r="BJ52">
        <v>681.85</v>
      </c>
      <c r="BK52">
        <f t="shared" si="81"/>
        <v>0.18514224536188306</v>
      </c>
      <c r="BL52">
        <v>0.5</v>
      </c>
      <c r="BM52">
        <f t="shared" si="82"/>
        <v>1261.2204573025065</v>
      </c>
      <c r="BN52">
        <f t="shared" si="83"/>
        <v>14.788233106403174</v>
      </c>
      <c r="BO52">
        <f t="shared" si="84"/>
        <v>116.75259368066351</v>
      </c>
      <c r="BP52">
        <f t="shared" si="85"/>
        <v>1.2998823089413207E-2</v>
      </c>
      <c r="BQ52">
        <f t="shared" si="86"/>
        <v>2.5890885092029037</v>
      </c>
      <c r="BR52">
        <f t="shared" si="87"/>
        <v>344.75991705307683</v>
      </c>
      <c r="BS52" t="s">
        <v>470</v>
      </c>
      <c r="BT52">
        <v>419.13</v>
      </c>
      <c r="BU52">
        <f t="shared" si="88"/>
        <v>419.13</v>
      </c>
      <c r="BV52">
        <f t="shared" si="89"/>
        <v>0.38530468578133026</v>
      </c>
      <c r="BW52">
        <f t="shared" si="90"/>
        <v>0.48050867844092565</v>
      </c>
      <c r="BX52">
        <f t="shared" si="91"/>
        <v>0.87045939775848225</v>
      </c>
      <c r="BY52">
        <f t="shared" si="92"/>
        <v>0.90729520332331903</v>
      </c>
      <c r="BZ52">
        <f t="shared" si="93"/>
        <v>0.92694281147676993</v>
      </c>
      <c r="CA52">
        <f t="shared" si="94"/>
        <v>0.36247606578919594</v>
      </c>
      <c r="CB52">
        <f t="shared" si="95"/>
        <v>0.63752393421080411</v>
      </c>
      <c r="CC52">
        <f t="shared" si="96"/>
        <v>1500.0118181818179</v>
      </c>
      <c r="CD52">
        <f t="shared" si="97"/>
        <v>1261.2204573025065</v>
      </c>
      <c r="CE52">
        <f t="shared" si="98"/>
        <v>0.84080701366156352</v>
      </c>
      <c r="CF52">
        <f t="shared" si="99"/>
        <v>0.16115753636681751</v>
      </c>
      <c r="CG52">
        <v>6</v>
      </c>
      <c r="CH52">
        <v>0.5</v>
      </c>
      <c r="CI52" t="s">
        <v>309</v>
      </c>
      <c r="CJ52">
        <v>2</v>
      </c>
      <c r="CK52" t="b">
        <v>0</v>
      </c>
      <c r="CL52">
        <v>1693338496</v>
      </c>
      <c r="CM52">
        <v>384.05854545454548</v>
      </c>
      <c r="CN52">
        <v>400.06436363636368</v>
      </c>
      <c r="CO52">
        <v>22.841454545454539</v>
      </c>
      <c r="CP52">
        <v>19.744572727272729</v>
      </c>
      <c r="CQ52">
        <v>384.59954545454548</v>
      </c>
      <c r="CR52">
        <v>22.70545454545454</v>
      </c>
      <c r="CS52">
        <v>599.98381818181815</v>
      </c>
      <c r="CT52">
        <v>101.5716363636364</v>
      </c>
      <c r="CU52">
        <v>9.9937109090909096E-2</v>
      </c>
      <c r="CV52">
        <v>27.86568181818182</v>
      </c>
      <c r="CW52">
        <v>27.384227272727269</v>
      </c>
      <c r="CX52">
        <v>999.9</v>
      </c>
      <c r="CY52">
        <v>0</v>
      </c>
      <c r="CZ52">
        <v>0</v>
      </c>
      <c r="DA52">
        <v>9998.18</v>
      </c>
      <c r="DB52">
        <v>0</v>
      </c>
      <c r="DC52">
        <v>340.29072727272728</v>
      </c>
      <c r="DD52">
        <v>1500.0118181818179</v>
      </c>
      <c r="DE52">
        <v>0.97300727272727283</v>
      </c>
      <c r="DF52">
        <v>2.699283636363636E-2</v>
      </c>
      <c r="DG52">
        <v>0</v>
      </c>
      <c r="DH52">
        <v>555.94145454545458</v>
      </c>
      <c r="DI52">
        <v>5.0002199999999997</v>
      </c>
      <c r="DJ52">
        <v>8893.5618181818172</v>
      </c>
      <c r="DK52">
        <v>14099.34545454545</v>
      </c>
      <c r="DL52">
        <v>41.102090909090911</v>
      </c>
      <c r="DM52">
        <v>41.75</v>
      </c>
      <c r="DN52">
        <v>40.511272727272733</v>
      </c>
      <c r="DO52">
        <v>39.408909090909091</v>
      </c>
      <c r="DP52">
        <v>41.936999999999998</v>
      </c>
      <c r="DQ52">
        <v>1454.657272727273</v>
      </c>
      <c r="DR52">
        <v>40.350909090909113</v>
      </c>
      <c r="DS52">
        <v>0</v>
      </c>
      <c r="DT52">
        <v>103.6000001430511</v>
      </c>
      <c r="DU52">
        <v>0</v>
      </c>
      <c r="DV52">
        <v>555.61076000000003</v>
      </c>
      <c r="DW52">
        <v>4.6948461756359059</v>
      </c>
      <c r="DX52">
        <v>89.485384585928472</v>
      </c>
      <c r="DY52">
        <v>8886.6371999999992</v>
      </c>
      <c r="DZ52">
        <v>15</v>
      </c>
      <c r="EA52">
        <v>1693338533.5</v>
      </c>
      <c r="EB52" t="s">
        <v>471</v>
      </c>
      <c r="EC52">
        <v>1693338533.5</v>
      </c>
      <c r="ED52">
        <v>1693338533</v>
      </c>
      <c r="EE52">
        <v>78</v>
      </c>
      <c r="EF52">
        <v>-0.16200000000000001</v>
      </c>
      <c r="EG52">
        <v>-4.0000000000000001E-3</v>
      </c>
      <c r="EH52">
        <v>-0.54100000000000004</v>
      </c>
      <c r="EI52">
        <v>0.13600000000000001</v>
      </c>
      <c r="EJ52">
        <v>400</v>
      </c>
      <c r="EK52">
        <v>20</v>
      </c>
      <c r="EL52">
        <v>0.42</v>
      </c>
      <c r="EM52">
        <v>0.03</v>
      </c>
      <c r="EN52">
        <v>100</v>
      </c>
      <c r="EO52">
        <v>100</v>
      </c>
      <c r="EP52">
        <v>-0.54100000000000004</v>
      </c>
      <c r="EQ52">
        <v>0.13600000000000001</v>
      </c>
      <c r="ER52">
        <v>-0.75147575476244088</v>
      </c>
      <c r="ES52">
        <v>-1.5763494849013591E-5</v>
      </c>
      <c r="ET52">
        <v>2.5737299311383258E-6</v>
      </c>
      <c r="EU52">
        <v>-5.4755643384777521E-10</v>
      </c>
      <c r="EV52">
        <v>0.1398550000000007</v>
      </c>
      <c r="EW52">
        <v>0</v>
      </c>
      <c r="EX52">
        <v>0</v>
      </c>
      <c r="EY52">
        <v>0</v>
      </c>
      <c r="EZ52">
        <v>21</v>
      </c>
      <c r="FA52">
        <v>1995</v>
      </c>
      <c r="FB52">
        <v>1</v>
      </c>
      <c r="FC52">
        <v>16</v>
      </c>
      <c r="FD52">
        <v>1.4</v>
      </c>
      <c r="FE52">
        <v>1.3</v>
      </c>
      <c r="FF52">
        <v>1.0644499999999999</v>
      </c>
      <c r="FG52">
        <v>2.65259</v>
      </c>
      <c r="FH52">
        <v>1.39771</v>
      </c>
      <c r="FI52">
        <v>2.2705099999999998</v>
      </c>
      <c r="FJ52">
        <v>1.3952599999999999</v>
      </c>
      <c r="FK52">
        <v>2.5097700000000001</v>
      </c>
      <c r="FL52">
        <v>34.6235</v>
      </c>
      <c r="FM52">
        <v>14.692399999999999</v>
      </c>
      <c r="FN52">
        <v>18</v>
      </c>
      <c r="FO52">
        <v>605.29600000000005</v>
      </c>
      <c r="FP52">
        <v>379.15300000000002</v>
      </c>
      <c r="FQ52">
        <v>27.000299999999999</v>
      </c>
      <c r="FR52">
        <v>26.908799999999999</v>
      </c>
      <c r="FS52">
        <v>30</v>
      </c>
      <c r="FT52">
        <v>26.711500000000001</v>
      </c>
      <c r="FU52">
        <v>27.056699999999999</v>
      </c>
      <c r="FV52">
        <v>21.3294</v>
      </c>
      <c r="FW52">
        <v>0</v>
      </c>
      <c r="FX52">
        <v>100</v>
      </c>
      <c r="FY52">
        <v>27</v>
      </c>
      <c r="FZ52">
        <v>400</v>
      </c>
      <c r="GA52">
        <v>23.309899999999999</v>
      </c>
      <c r="GB52">
        <v>98.753799999999998</v>
      </c>
      <c r="GC52">
        <v>93.303899999999999</v>
      </c>
    </row>
    <row r="53" spans="1:185" x14ac:dyDescent="0.25">
      <c r="A53">
        <v>37</v>
      </c>
      <c r="B53">
        <v>1693338609.5</v>
      </c>
      <c r="C53">
        <v>4436</v>
      </c>
      <c r="D53" t="s">
        <v>472</v>
      </c>
      <c r="E53" t="s">
        <v>473</v>
      </c>
      <c r="F53">
        <v>5</v>
      </c>
      <c r="H53" t="s">
        <v>305</v>
      </c>
      <c r="I53" t="s">
        <v>610</v>
      </c>
      <c r="J53" t="s">
        <v>399</v>
      </c>
      <c r="K53" t="s">
        <v>606</v>
      </c>
      <c r="L53">
        <v>1693338606.5</v>
      </c>
      <c r="M53">
        <f t="shared" si="50"/>
        <v>3.2299288424517737E-3</v>
      </c>
      <c r="N53">
        <f t="shared" si="51"/>
        <v>3.2299288424517738</v>
      </c>
      <c r="O53">
        <f t="shared" si="52"/>
        <v>21.234153007505967</v>
      </c>
      <c r="P53">
        <f t="shared" si="53"/>
        <v>576.91463636363642</v>
      </c>
      <c r="Q53">
        <f t="shared" si="54"/>
        <v>423.76103413766333</v>
      </c>
      <c r="R53">
        <f t="shared" si="55"/>
        <v>43.084142264755158</v>
      </c>
      <c r="S53">
        <f t="shared" si="56"/>
        <v>58.655398362171503</v>
      </c>
      <c r="T53">
        <f t="shared" si="57"/>
        <v>0.24821951896843975</v>
      </c>
      <c r="U53">
        <f t="shared" si="58"/>
        <v>2.9570002358757446</v>
      </c>
      <c r="V53">
        <f t="shared" si="59"/>
        <v>0.2371975918773675</v>
      </c>
      <c r="W53">
        <f t="shared" si="60"/>
        <v>0.14919798346523505</v>
      </c>
      <c r="X53">
        <f t="shared" si="61"/>
        <v>241.74565443744675</v>
      </c>
      <c r="Y53">
        <f t="shared" si="62"/>
        <v>28.466442498783007</v>
      </c>
      <c r="Z53">
        <f t="shared" si="63"/>
        <v>27.425999999999998</v>
      </c>
      <c r="AA53">
        <f t="shared" si="64"/>
        <v>3.6696943406595155</v>
      </c>
      <c r="AB53">
        <f t="shared" si="65"/>
        <v>61.703398444891036</v>
      </c>
      <c r="AC53">
        <f t="shared" si="66"/>
        <v>2.3260607062461478</v>
      </c>
      <c r="AD53">
        <f t="shared" si="67"/>
        <v>3.7697448841875625</v>
      </c>
      <c r="AE53">
        <f t="shared" si="68"/>
        <v>1.3436336344133677</v>
      </c>
      <c r="AF53">
        <f t="shared" si="69"/>
        <v>-142.43986195212321</v>
      </c>
      <c r="AG53">
        <f t="shared" si="70"/>
        <v>73.369867059737999</v>
      </c>
      <c r="AH53">
        <f t="shared" si="71"/>
        <v>5.3899901680056717</v>
      </c>
      <c r="AI53">
        <f t="shared" si="72"/>
        <v>178.06564971306722</v>
      </c>
      <c r="AJ53">
        <f t="shared" si="73"/>
        <v>21.234153007505967</v>
      </c>
      <c r="AK53">
        <f t="shared" si="74"/>
        <v>3.2299288424517738</v>
      </c>
      <c r="AL53">
        <f t="shared" si="75"/>
        <v>21.417867574010018</v>
      </c>
      <c r="AM53">
        <v>612.11620296101148</v>
      </c>
      <c r="AN53">
        <v>590.16535151515131</v>
      </c>
      <c r="AO53">
        <v>2.264332479078416E-2</v>
      </c>
      <c r="AP53">
        <v>67.211553678047181</v>
      </c>
      <c r="AQ53">
        <f t="shared" si="76"/>
        <v>3.2323085014903281</v>
      </c>
      <c r="AR53">
        <v>19.723081946363639</v>
      </c>
      <c r="AS53">
        <v>22.881063030303029</v>
      </c>
      <c r="AT53">
        <v>4.5992869875106513E-5</v>
      </c>
      <c r="AU53">
        <v>78.55</v>
      </c>
      <c r="AV53">
        <v>0</v>
      </c>
      <c r="AW53">
        <v>0</v>
      </c>
      <c r="AX53">
        <f t="shared" si="77"/>
        <v>1</v>
      </c>
      <c r="AY53">
        <f t="shared" si="78"/>
        <v>0</v>
      </c>
      <c r="AZ53">
        <f t="shared" si="79"/>
        <v>53550.812893674985</v>
      </c>
      <c r="BA53" t="s">
        <v>430</v>
      </c>
      <c r="BB53">
        <v>8140.83</v>
      </c>
      <c r="BC53">
        <v>542.71199999999999</v>
      </c>
      <c r="BD53">
        <v>2447.2199999999998</v>
      </c>
      <c r="BE53">
        <f t="shared" si="80"/>
        <v>0.77823326059773945</v>
      </c>
      <c r="BF53">
        <v>-1.606148494820931</v>
      </c>
      <c r="BG53" t="s">
        <v>474</v>
      </c>
      <c r="BH53">
        <v>8166.39</v>
      </c>
      <c r="BI53">
        <v>582.25883999999996</v>
      </c>
      <c r="BJ53">
        <v>749.89</v>
      </c>
      <c r="BK53">
        <f t="shared" si="81"/>
        <v>0.2235409993465709</v>
      </c>
      <c r="BL53">
        <v>0.5</v>
      </c>
      <c r="BM53">
        <f t="shared" si="82"/>
        <v>1261.2539187381967</v>
      </c>
      <c r="BN53">
        <f t="shared" si="83"/>
        <v>21.234153007505967</v>
      </c>
      <c r="BO53">
        <f t="shared" si="84"/>
        <v>140.97098071225761</v>
      </c>
      <c r="BP53">
        <f t="shared" si="85"/>
        <v>1.8109201615149111E-2</v>
      </c>
      <c r="BQ53">
        <f t="shared" si="86"/>
        <v>2.2634386376668578</v>
      </c>
      <c r="BR53">
        <f t="shared" si="87"/>
        <v>361.33695957070535</v>
      </c>
      <c r="BS53" t="s">
        <v>475</v>
      </c>
      <c r="BT53">
        <v>425.53</v>
      </c>
      <c r="BU53">
        <f t="shared" si="88"/>
        <v>425.53</v>
      </c>
      <c r="BV53">
        <f t="shared" si="89"/>
        <v>0.43254343970449005</v>
      </c>
      <c r="BW53">
        <f t="shared" si="90"/>
        <v>0.516805894684918</v>
      </c>
      <c r="BX53">
        <f t="shared" si="91"/>
        <v>0.83955997210254796</v>
      </c>
      <c r="BY53">
        <f t="shared" si="92"/>
        <v>0.80911660504493732</v>
      </c>
      <c r="BZ53">
        <f t="shared" si="93"/>
        <v>0.89121704923266276</v>
      </c>
      <c r="CA53">
        <f t="shared" si="94"/>
        <v>0.37769527443374351</v>
      </c>
      <c r="CB53">
        <f t="shared" si="95"/>
        <v>0.62230472556625649</v>
      </c>
      <c r="CC53">
        <f t="shared" si="96"/>
        <v>1500.050909090909</v>
      </c>
      <c r="CD53">
        <f t="shared" si="97"/>
        <v>1261.2539187381967</v>
      </c>
      <c r="CE53">
        <f t="shared" si="98"/>
        <v>0.84080740933157205</v>
      </c>
      <c r="CF53">
        <f t="shared" si="99"/>
        <v>0.16115830000993386</v>
      </c>
      <c r="CG53">
        <v>6</v>
      </c>
      <c r="CH53">
        <v>0.5</v>
      </c>
      <c r="CI53" t="s">
        <v>309</v>
      </c>
      <c r="CJ53">
        <v>2</v>
      </c>
      <c r="CK53" t="b">
        <v>0</v>
      </c>
      <c r="CL53">
        <v>1693338606.5</v>
      </c>
      <c r="CM53">
        <v>576.91463636363642</v>
      </c>
      <c r="CN53">
        <v>600.01127272727274</v>
      </c>
      <c r="CO53">
        <v>22.87834545454546</v>
      </c>
      <c r="CP53">
        <v>19.722436363636358</v>
      </c>
      <c r="CQ53">
        <v>576.79163636363637</v>
      </c>
      <c r="CR53">
        <v>22.743345454545459</v>
      </c>
      <c r="CS53">
        <v>600.02363636363646</v>
      </c>
      <c r="CT53">
        <v>101.5709090909091</v>
      </c>
      <c r="CU53">
        <v>9.9935545454545457E-2</v>
      </c>
      <c r="CV53">
        <v>27.88623636363636</v>
      </c>
      <c r="CW53">
        <v>27.425999999999998</v>
      </c>
      <c r="CX53">
        <v>999.9</v>
      </c>
      <c r="CY53">
        <v>0</v>
      </c>
      <c r="CZ53">
        <v>0</v>
      </c>
      <c r="DA53">
        <v>10000.23</v>
      </c>
      <c r="DB53">
        <v>0</v>
      </c>
      <c r="DC53">
        <v>427.04963636363641</v>
      </c>
      <c r="DD53">
        <v>1500.050909090909</v>
      </c>
      <c r="DE53">
        <v>0.97299527272727293</v>
      </c>
      <c r="DF53">
        <v>2.7004672727272729E-2</v>
      </c>
      <c r="DG53">
        <v>0</v>
      </c>
      <c r="DH53">
        <v>583.13754545454549</v>
      </c>
      <c r="DI53">
        <v>5.0002199999999997</v>
      </c>
      <c r="DJ53">
        <v>9208.9809090909093</v>
      </c>
      <c r="DK53">
        <v>14099.672727272729</v>
      </c>
      <c r="DL53">
        <v>37.545181818181817</v>
      </c>
      <c r="DM53">
        <v>39.607727272727281</v>
      </c>
      <c r="DN53">
        <v>37.835000000000001</v>
      </c>
      <c r="DO53">
        <v>37.016909090909088</v>
      </c>
      <c r="DP53">
        <v>39.369</v>
      </c>
      <c r="DQ53">
        <v>1454.6781818181821</v>
      </c>
      <c r="DR53">
        <v>40.371818181818178</v>
      </c>
      <c r="DS53">
        <v>0</v>
      </c>
      <c r="DT53">
        <v>108.2999999523163</v>
      </c>
      <c r="DU53">
        <v>0</v>
      </c>
      <c r="DV53">
        <v>582.25883999999996</v>
      </c>
      <c r="DW53">
        <v>11.68030771587499</v>
      </c>
      <c r="DX53">
        <v>140.61538484523851</v>
      </c>
      <c r="DY53">
        <v>9198.7691999999988</v>
      </c>
      <c r="DZ53">
        <v>15</v>
      </c>
      <c r="EA53">
        <v>1693338639</v>
      </c>
      <c r="EB53" t="s">
        <v>476</v>
      </c>
      <c r="EC53">
        <v>1693338627.5</v>
      </c>
      <c r="ED53">
        <v>1693338639</v>
      </c>
      <c r="EE53">
        <v>79</v>
      </c>
      <c r="EF53">
        <v>0.23799999999999999</v>
      </c>
      <c r="EG53">
        <v>-1E-3</v>
      </c>
      <c r="EH53">
        <v>0.123</v>
      </c>
      <c r="EI53">
        <v>0.13500000000000001</v>
      </c>
      <c r="EJ53">
        <v>600</v>
      </c>
      <c r="EK53">
        <v>20</v>
      </c>
      <c r="EL53">
        <v>0.16</v>
      </c>
      <c r="EM53">
        <v>0.04</v>
      </c>
      <c r="EN53">
        <v>100</v>
      </c>
      <c r="EO53">
        <v>100</v>
      </c>
      <c r="EP53">
        <v>0.123</v>
      </c>
      <c r="EQ53">
        <v>0.13500000000000001</v>
      </c>
      <c r="ER53">
        <v>-0.9132784771690019</v>
      </c>
      <c r="ES53">
        <v>-1.5763494849013591E-5</v>
      </c>
      <c r="ET53">
        <v>2.5737299311383258E-6</v>
      </c>
      <c r="EU53">
        <v>-5.4755643384777521E-10</v>
      </c>
      <c r="EV53">
        <v>0.13567000000000459</v>
      </c>
      <c r="EW53">
        <v>0</v>
      </c>
      <c r="EX53">
        <v>0</v>
      </c>
      <c r="EY53">
        <v>0</v>
      </c>
      <c r="EZ53">
        <v>21</v>
      </c>
      <c r="FA53">
        <v>1995</v>
      </c>
      <c r="FB53">
        <v>1</v>
      </c>
      <c r="FC53">
        <v>16</v>
      </c>
      <c r="FD53">
        <v>1.3</v>
      </c>
      <c r="FE53">
        <v>1.3</v>
      </c>
      <c r="FF53">
        <v>1.46973</v>
      </c>
      <c r="FG53">
        <v>2.65869</v>
      </c>
      <c r="FH53">
        <v>1.39771</v>
      </c>
      <c r="FI53">
        <v>2.2705099999999998</v>
      </c>
      <c r="FJ53">
        <v>1.3952599999999999</v>
      </c>
      <c r="FK53">
        <v>2.47437</v>
      </c>
      <c r="FL53">
        <v>34.6006</v>
      </c>
      <c r="FM53">
        <v>14.6661</v>
      </c>
      <c r="FN53">
        <v>18</v>
      </c>
      <c r="FO53">
        <v>605.36099999999999</v>
      </c>
      <c r="FP53">
        <v>379.47199999999998</v>
      </c>
      <c r="FQ53">
        <v>27.000900000000001</v>
      </c>
      <c r="FR53">
        <v>26.917899999999999</v>
      </c>
      <c r="FS53">
        <v>30.0002</v>
      </c>
      <c r="FT53">
        <v>26.709199999999999</v>
      </c>
      <c r="FU53">
        <v>27.055900000000001</v>
      </c>
      <c r="FV53">
        <v>29.422799999999999</v>
      </c>
      <c r="FW53">
        <v>0</v>
      </c>
      <c r="FX53">
        <v>100</v>
      </c>
      <c r="FY53">
        <v>27</v>
      </c>
      <c r="FZ53">
        <v>600</v>
      </c>
      <c r="GA53">
        <v>23.309899999999999</v>
      </c>
      <c r="GB53">
        <v>98.750399999999999</v>
      </c>
      <c r="GC53">
        <v>93.300700000000006</v>
      </c>
    </row>
    <row r="54" spans="1:185" x14ac:dyDescent="0.25">
      <c r="A54">
        <v>38</v>
      </c>
      <c r="B54">
        <v>1693338715</v>
      </c>
      <c r="C54">
        <v>4541.5</v>
      </c>
      <c r="D54" t="s">
        <v>477</v>
      </c>
      <c r="E54" t="s">
        <v>478</v>
      </c>
      <c r="F54">
        <v>5</v>
      </c>
      <c r="H54" t="s">
        <v>305</v>
      </c>
      <c r="I54" t="s">
        <v>610</v>
      </c>
      <c r="J54" t="s">
        <v>399</v>
      </c>
      <c r="K54" t="s">
        <v>606</v>
      </c>
      <c r="L54">
        <v>1693338712</v>
      </c>
      <c r="M54">
        <f t="shared" si="50"/>
        <v>3.2177342365378005E-3</v>
      </c>
      <c r="N54">
        <f t="shared" si="51"/>
        <v>3.2177342365378006</v>
      </c>
      <c r="O54">
        <f t="shared" si="52"/>
        <v>24.412269950702271</v>
      </c>
      <c r="P54">
        <f t="shared" si="53"/>
        <v>773.10554545454545</v>
      </c>
      <c r="Q54">
        <f t="shared" si="54"/>
        <v>594.97281155112864</v>
      </c>
      <c r="R54">
        <f t="shared" si="55"/>
        <v>60.489600982340527</v>
      </c>
      <c r="S54">
        <f t="shared" si="56"/>
        <v>78.599971383333482</v>
      </c>
      <c r="T54">
        <f t="shared" si="57"/>
        <v>0.24857426483237177</v>
      </c>
      <c r="U54">
        <f t="shared" si="58"/>
        <v>2.9562747614003357</v>
      </c>
      <c r="V54">
        <f t="shared" si="59"/>
        <v>0.23751898224055962</v>
      </c>
      <c r="W54">
        <f t="shared" si="60"/>
        <v>0.1494016604996011</v>
      </c>
      <c r="X54">
        <f t="shared" si="61"/>
        <v>241.71994629354776</v>
      </c>
      <c r="Y54">
        <f t="shared" si="62"/>
        <v>28.33749307748591</v>
      </c>
      <c r="Z54">
        <f t="shared" si="63"/>
        <v>27.41017272727272</v>
      </c>
      <c r="AA54">
        <f t="shared" si="64"/>
        <v>3.6662952796686543</v>
      </c>
      <c r="AB54">
        <f t="shared" si="65"/>
        <v>62.275424091633738</v>
      </c>
      <c r="AC54">
        <f t="shared" si="66"/>
        <v>2.3295873240342355</v>
      </c>
      <c r="AD54">
        <f t="shared" si="67"/>
        <v>3.7407811476424762</v>
      </c>
      <c r="AE54">
        <f t="shared" si="68"/>
        <v>1.3367079556344188</v>
      </c>
      <c r="AF54">
        <f t="shared" si="69"/>
        <v>-141.902079831317</v>
      </c>
      <c r="AG54">
        <f t="shared" si="70"/>
        <v>54.81612533824606</v>
      </c>
      <c r="AH54">
        <f t="shared" si="71"/>
        <v>4.0249863214555042</v>
      </c>
      <c r="AI54">
        <f t="shared" si="72"/>
        <v>158.65897812193234</v>
      </c>
      <c r="AJ54">
        <f t="shared" si="73"/>
        <v>24.412269950702271</v>
      </c>
      <c r="AK54">
        <f t="shared" si="74"/>
        <v>3.2177342365378006</v>
      </c>
      <c r="AL54">
        <f t="shared" si="75"/>
        <v>24.340402876651382</v>
      </c>
      <c r="AM54">
        <v>816.16500806128238</v>
      </c>
      <c r="AN54">
        <v>791.24183636363648</v>
      </c>
      <c r="AO54">
        <v>2.0129141078214129E-2</v>
      </c>
      <c r="AP54">
        <v>67.203023088653239</v>
      </c>
      <c r="AQ54">
        <f t="shared" si="76"/>
        <v>3.2163483233186656</v>
      </c>
      <c r="AR54">
        <v>19.77006648536797</v>
      </c>
      <c r="AS54">
        <v>22.91229454545455</v>
      </c>
      <c r="AT54">
        <v>8.8006202752601069E-5</v>
      </c>
      <c r="AU54">
        <v>78.55</v>
      </c>
      <c r="AV54">
        <v>0</v>
      </c>
      <c r="AW54">
        <v>0</v>
      </c>
      <c r="AX54">
        <f t="shared" si="77"/>
        <v>1</v>
      </c>
      <c r="AY54">
        <f t="shared" si="78"/>
        <v>0</v>
      </c>
      <c r="AZ54">
        <f t="shared" si="79"/>
        <v>53553.126371984203</v>
      </c>
      <c r="BA54" t="s">
        <v>430</v>
      </c>
      <c r="BB54">
        <v>8140.83</v>
      </c>
      <c r="BC54">
        <v>542.71199999999999</v>
      </c>
      <c r="BD54">
        <v>2447.2199999999998</v>
      </c>
      <c r="BE54">
        <f t="shared" si="80"/>
        <v>0.77823326059773945</v>
      </c>
      <c r="BF54">
        <v>-1.606148494820931</v>
      </c>
      <c r="BG54" t="s">
        <v>479</v>
      </c>
      <c r="BH54">
        <v>8171.16</v>
      </c>
      <c r="BI54">
        <v>610.10775999999998</v>
      </c>
      <c r="BJ54">
        <v>787.07</v>
      </c>
      <c r="BK54">
        <f t="shared" si="81"/>
        <v>0.22483672354428452</v>
      </c>
      <c r="BL54">
        <v>0.5</v>
      </c>
      <c r="BM54">
        <f t="shared" si="82"/>
        <v>1261.1201180041933</v>
      </c>
      <c r="BN54">
        <f t="shared" si="83"/>
        <v>24.412269950702271</v>
      </c>
      <c r="BO54">
        <f t="shared" si="84"/>
        <v>141.77305766392215</v>
      </c>
      <c r="BP54">
        <f t="shared" si="85"/>
        <v>2.0631197674254129E-2</v>
      </c>
      <c r="BQ54">
        <f t="shared" si="86"/>
        <v>2.1092787172678409</v>
      </c>
      <c r="BR54">
        <f t="shared" si="87"/>
        <v>369.75329236452711</v>
      </c>
      <c r="BS54" t="s">
        <v>480</v>
      </c>
      <c r="BT54">
        <v>430.4</v>
      </c>
      <c r="BU54">
        <f t="shared" si="88"/>
        <v>430.4</v>
      </c>
      <c r="BV54">
        <f t="shared" si="89"/>
        <v>0.45316172640298835</v>
      </c>
      <c r="BW54">
        <f t="shared" si="90"/>
        <v>0.49615117615723225</v>
      </c>
      <c r="BX54">
        <f t="shared" si="91"/>
        <v>0.82315228924742911</v>
      </c>
      <c r="BY54">
        <f t="shared" si="92"/>
        <v>0.72419253717905707</v>
      </c>
      <c r="BZ54">
        <f t="shared" si="93"/>
        <v>0.87169494693642657</v>
      </c>
      <c r="CA54">
        <f t="shared" si="94"/>
        <v>0.35000942492203796</v>
      </c>
      <c r="CB54">
        <f t="shared" si="95"/>
        <v>0.64999057507796199</v>
      </c>
      <c r="CC54">
        <f t="shared" si="96"/>
        <v>1499.8918181818181</v>
      </c>
      <c r="CD54">
        <f t="shared" si="97"/>
        <v>1261.1201180041933</v>
      </c>
      <c r="CE54">
        <f t="shared" si="98"/>
        <v>0.8408073853839233</v>
      </c>
      <c r="CF54">
        <f t="shared" si="99"/>
        <v>0.16115825379097193</v>
      </c>
      <c r="CG54">
        <v>6</v>
      </c>
      <c r="CH54">
        <v>0.5</v>
      </c>
      <c r="CI54" t="s">
        <v>309</v>
      </c>
      <c r="CJ54">
        <v>2</v>
      </c>
      <c r="CK54" t="b">
        <v>0</v>
      </c>
      <c r="CL54">
        <v>1693338712</v>
      </c>
      <c r="CM54">
        <v>773.10554545454545</v>
      </c>
      <c r="CN54">
        <v>800.0058181818182</v>
      </c>
      <c r="CO54">
        <v>22.913709090909091</v>
      </c>
      <c r="CP54">
        <v>19.769663636363639</v>
      </c>
      <c r="CQ54">
        <v>772.48554545454544</v>
      </c>
      <c r="CR54">
        <v>22.769709090909089</v>
      </c>
      <c r="CS54">
        <v>599.99209090909096</v>
      </c>
      <c r="CT54">
        <v>101.5678181818182</v>
      </c>
      <c r="CU54">
        <v>0.1000224454545454</v>
      </c>
      <c r="CV54">
        <v>27.75410909090909</v>
      </c>
      <c r="CW54">
        <v>27.41017272727272</v>
      </c>
      <c r="CX54">
        <v>999.9</v>
      </c>
      <c r="CY54">
        <v>0</v>
      </c>
      <c r="CZ54">
        <v>0</v>
      </c>
      <c r="DA54">
        <v>9996.4190909090903</v>
      </c>
      <c r="DB54">
        <v>0</v>
      </c>
      <c r="DC54">
        <v>524.23654545454542</v>
      </c>
      <c r="DD54">
        <v>1499.8918181818181</v>
      </c>
      <c r="DE54">
        <v>0.97299727272727266</v>
      </c>
      <c r="DF54">
        <v>2.7003063636363629E-2</v>
      </c>
      <c r="DG54">
        <v>0</v>
      </c>
      <c r="DH54">
        <v>610.09218181818176</v>
      </c>
      <c r="DI54">
        <v>5.0002199999999997</v>
      </c>
      <c r="DJ54">
        <v>9573.9127272727274</v>
      </c>
      <c r="DK54">
        <v>14098.21818181818</v>
      </c>
      <c r="DL54">
        <v>35.511090909090917</v>
      </c>
      <c r="DM54">
        <v>38.005545454545462</v>
      </c>
      <c r="DN54">
        <v>36.25536363636364</v>
      </c>
      <c r="DO54">
        <v>35.613454545454537</v>
      </c>
      <c r="DP54">
        <v>37.420090909090909</v>
      </c>
      <c r="DQ54">
        <v>1454.525454545455</v>
      </c>
      <c r="DR54">
        <v>40.366363636363637</v>
      </c>
      <c r="DS54">
        <v>0</v>
      </c>
      <c r="DT54">
        <v>103.4000000953674</v>
      </c>
      <c r="DU54">
        <v>0</v>
      </c>
      <c r="DV54">
        <v>610.10775999999998</v>
      </c>
      <c r="DW54">
        <v>-0.44769229907439478</v>
      </c>
      <c r="DX54">
        <v>85.507692130482539</v>
      </c>
      <c r="DY54">
        <v>9567.9671999999991</v>
      </c>
      <c r="DZ54">
        <v>15</v>
      </c>
      <c r="EA54">
        <v>1693338750</v>
      </c>
      <c r="EB54" t="s">
        <v>481</v>
      </c>
      <c r="EC54">
        <v>1693338734</v>
      </c>
      <c r="ED54">
        <v>1693338750</v>
      </c>
      <c r="EE54">
        <v>80</v>
      </c>
      <c r="EF54">
        <v>-5.7000000000000002E-2</v>
      </c>
      <c r="EG54">
        <v>0.01</v>
      </c>
      <c r="EH54">
        <v>0.62</v>
      </c>
      <c r="EI54">
        <v>0.14399999999999999</v>
      </c>
      <c r="EJ54">
        <v>800</v>
      </c>
      <c r="EK54">
        <v>20</v>
      </c>
      <c r="EL54">
        <v>0.28999999999999998</v>
      </c>
      <c r="EM54">
        <v>0.04</v>
      </c>
      <c r="EN54">
        <v>100</v>
      </c>
      <c r="EO54">
        <v>100</v>
      </c>
      <c r="EP54">
        <v>0.62</v>
      </c>
      <c r="EQ54">
        <v>0.14399999999999999</v>
      </c>
      <c r="ER54">
        <v>-0.67553532349761147</v>
      </c>
      <c r="ES54">
        <v>-1.5763494849013591E-5</v>
      </c>
      <c r="ET54">
        <v>2.5737299311383258E-6</v>
      </c>
      <c r="EU54">
        <v>-5.4755643384777521E-10</v>
      </c>
      <c r="EV54">
        <v>0.13464285714285751</v>
      </c>
      <c r="EW54">
        <v>0</v>
      </c>
      <c r="EX54">
        <v>0</v>
      </c>
      <c r="EY54">
        <v>0</v>
      </c>
      <c r="EZ54">
        <v>21</v>
      </c>
      <c r="FA54">
        <v>1995</v>
      </c>
      <c r="FB54">
        <v>1</v>
      </c>
      <c r="FC54">
        <v>16</v>
      </c>
      <c r="FD54">
        <v>1.5</v>
      </c>
      <c r="FE54">
        <v>1.3</v>
      </c>
      <c r="FF54">
        <v>1.85303</v>
      </c>
      <c r="FG54">
        <v>2.6440399999999999</v>
      </c>
      <c r="FH54">
        <v>1.39771</v>
      </c>
      <c r="FI54">
        <v>2.2705099999999998</v>
      </c>
      <c r="FJ54">
        <v>1.3952599999999999</v>
      </c>
      <c r="FK54">
        <v>2.5427200000000001</v>
      </c>
      <c r="FL54">
        <v>34.5777</v>
      </c>
      <c r="FM54">
        <v>14.6486</v>
      </c>
      <c r="FN54">
        <v>18</v>
      </c>
      <c r="FO54">
        <v>605.41499999999996</v>
      </c>
      <c r="FP54">
        <v>380.14100000000002</v>
      </c>
      <c r="FQ54">
        <v>26.999500000000001</v>
      </c>
      <c r="FR54">
        <v>26.929400000000001</v>
      </c>
      <c r="FS54">
        <v>30.0001</v>
      </c>
      <c r="FT54">
        <v>26.715900000000001</v>
      </c>
      <c r="FU54">
        <v>27.0626</v>
      </c>
      <c r="FV54">
        <v>37.111699999999999</v>
      </c>
      <c r="FW54">
        <v>0</v>
      </c>
      <c r="FX54">
        <v>100</v>
      </c>
      <c r="FY54">
        <v>27</v>
      </c>
      <c r="FZ54">
        <v>800</v>
      </c>
      <c r="GA54">
        <v>23.309899999999999</v>
      </c>
      <c r="GB54">
        <v>98.750500000000002</v>
      </c>
      <c r="GC54">
        <v>93.301199999999994</v>
      </c>
    </row>
    <row r="55" spans="1:185" x14ac:dyDescent="0.25">
      <c r="A55">
        <v>39</v>
      </c>
      <c r="B55">
        <v>1693338826</v>
      </c>
      <c r="C55">
        <v>4652.5</v>
      </c>
      <c r="D55" t="s">
        <v>482</v>
      </c>
      <c r="E55" t="s">
        <v>483</v>
      </c>
      <c r="F55">
        <v>5</v>
      </c>
      <c r="H55" t="s">
        <v>305</v>
      </c>
      <c r="I55" t="s">
        <v>610</v>
      </c>
      <c r="J55" t="s">
        <v>399</v>
      </c>
      <c r="K55" t="s">
        <v>606</v>
      </c>
      <c r="L55">
        <v>1693338823</v>
      </c>
      <c r="M55">
        <f t="shared" si="50"/>
        <v>3.2760280120230174E-3</v>
      </c>
      <c r="N55">
        <f t="shared" si="51"/>
        <v>3.2760280120230174</v>
      </c>
      <c r="O55">
        <f t="shared" si="52"/>
        <v>25.798492555281939</v>
      </c>
      <c r="P55">
        <f t="shared" si="53"/>
        <v>971.09627272727266</v>
      </c>
      <c r="Q55">
        <f t="shared" si="54"/>
        <v>781.07986524081809</v>
      </c>
      <c r="R55">
        <f t="shared" si="55"/>
        <v>79.411348080508219</v>
      </c>
      <c r="S55">
        <f t="shared" si="56"/>
        <v>98.730062782316892</v>
      </c>
      <c r="T55">
        <f t="shared" si="57"/>
        <v>0.25112115186948458</v>
      </c>
      <c r="U55">
        <f t="shared" si="58"/>
        <v>2.9567372671416581</v>
      </c>
      <c r="V55">
        <f t="shared" si="59"/>
        <v>0.23984536688167266</v>
      </c>
      <c r="W55">
        <f t="shared" si="60"/>
        <v>0.15087424285882517</v>
      </c>
      <c r="X55">
        <f t="shared" si="61"/>
        <v>241.73002438452593</v>
      </c>
      <c r="Y55">
        <f t="shared" si="62"/>
        <v>28.445714689267554</v>
      </c>
      <c r="Z55">
        <f t="shared" si="63"/>
        <v>27.535581818181811</v>
      </c>
      <c r="AA55">
        <f t="shared" si="64"/>
        <v>3.693303634562187</v>
      </c>
      <c r="AB55">
        <f t="shared" si="65"/>
        <v>62.260713130290959</v>
      </c>
      <c r="AC55">
        <f t="shared" si="66"/>
        <v>2.3458639845340019</v>
      </c>
      <c r="AD55">
        <f t="shared" si="67"/>
        <v>3.7678077660705385</v>
      </c>
      <c r="AE55">
        <f t="shared" si="68"/>
        <v>1.3474396500281851</v>
      </c>
      <c r="AF55">
        <f t="shared" si="69"/>
        <v>-144.47283533021508</v>
      </c>
      <c r="AG55">
        <f t="shared" si="70"/>
        <v>54.491402779942185</v>
      </c>
      <c r="AH55">
        <f t="shared" si="71"/>
        <v>4.0054846167498459</v>
      </c>
      <c r="AI55">
        <f t="shared" si="72"/>
        <v>155.75407645100287</v>
      </c>
      <c r="AJ55">
        <f t="shared" si="73"/>
        <v>25.798492555281939</v>
      </c>
      <c r="AK55">
        <f t="shared" si="74"/>
        <v>3.2760280120230174</v>
      </c>
      <c r="AL55">
        <f t="shared" si="75"/>
        <v>25.460514152339812</v>
      </c>
      <c r="AM55">
        <v>1020.422156955465</v>
      </c>
      <c r="AN55">
        <v>994.14052727272667</v>
      </c>
      <c r="AO55">
        <v>6.7224882111874579E-2</v>
      </c>
      <c r="AP55">
        <v>67.233441472188957</v>
      </c>
      <c r="AQ55">
        <f t="shared" si="76"/>
        <v>3.2842913826129836</v>
      </c>
      <c r="AR55">
        <v>19.874319031212131</v>
      </c>
      <c r="AS55">
        <v>23.08211212121212</v>
      </c>
      <c r="AT55">
        <v>1.106431168831444E-4</v>
      </c>
      <c r="AU55">
        <v>78.549999999999983</v>
      </c>
      <c r="AV55">
        <v>0</v>
      </c>
      <c r="AW55">
        <v>0</v>
      </c>
      <c r="AX55">
        <f t="shared" si="77"/>
        <v>1</v>
      </c>
      <c r="AY55">
        <f t="shared" si="78"/>
        <v>0</v>
      </c>
      <c r="AZ55">
        <f t="shared" si="79"/>
        <v>53544.667627809817</v>
      </c>
      <c r="BA55" t="s">
        <v>430</v>
      </c>
      <c r="BB55">
        <v>8140.83</v>
      </c>
      <c r="BC55">
        <v>542.71199999999999</v>
      </c>
      <c r="BD55">
        <v>2447.2199999999998</v>
      </c>
      <c r="BE55">
        <f t="shared" si="80"/>
        <v>0.77823326059773945</v>
      </c>
      <c r="BF55">
        <v>-1.606148494820931</v>
      </c>
      <c r="BG55" t="s">
        <v>484</v>
      </c>
      <c r="BH55">
        <v>8160.39</v>
      </c>
      <c r="BI55">
        <v>614.68784615384607</v>
      </c>
      <c r="BJ55">
        <v>788.37</v>
      </c>
      <c r="BK55">
        <f t="shared" si="81"/>
        <v>0.22030538179554515</v>
      </c>
      <c r="BL55">
        <v>0.5</v>
      </c>
      <c r="BM55">
        <f t="shared" si="82"/>
        <v>1261.1749089133202</v>
      </c>
      <c r="BN55">
        <f t="shared" si="83"/>
        <v>25.798492555281939</v>
      </c>
      <c r="BO55">
        <f t="shared" si="84"/>
        <v>138.92180990955544</v>
      </c>
      <c r="BP55">
        <f t="shared" si="85"/>
        <v>2.1729453112666053E-2</v>
      </c>
      <c r="BQ55">
        <f t="shared" si="86"/>
        <v>2.1041516039423112</v>
      </c>
      <c r="BR55">
        <f t="shared" si="87"/>
        <v>370.03994805310651</v>
      </c>
      <c r="BS55" t="s">
        <v>485</v>
      </c>
      <c r="BT55">
        <v>431.07</v>
      </c>
      <c r="BU55">
        <f t="shared" si="88"/>
        <v>431.07</v>
      </c>
      <c r="BV55">
        <f t="shared" si="89"/>
        <v>0.4532135926024583</v>
      </c>
      <c r="BW55">
        <f t="shared" si="90"/>
        <v>0.48609614846390686</v>
      </c>
      <c r="BX55">
        <f t="shared" si="91"/>
        <v>0.82278104307715205</v>
      </c>
      <c r="BY55">
        <f t="shared" si="92"/>
        <v>0.70700792909717547</v>
      </c>
      <c r="BZ55">
        <f t="shared" si="93"/>
        <v>0.87101235594704773</v>
      </c>
      <c r="CA55">
        <f t="shared" si="94"/>
        <v>0.34089085709023698</v>
      </c>
      <c r="CB55">
        <f t="shared" si="95"/>
        <v>0.65910914290976308</v>
      </c>
      <c r="CC55">
        <f t="shared" si="96"/>
        <v>1499.957272727273</v>
      </c>
      <c r="CD55">
        <f t="shared" si="97"/>
        <v>1261.1749089133202</v>
      </c>
      <c r="CE55">
        <f t="shared" si="98"/>
        <v>0.84080722287522858</v>
      </c>
      <c r="CF55">
        <f t="shared" si="99"/>
        <v>0.16115794014919121</v>
      </c>
      <c r="CG55">
        <v>6</v>
      </c>
      <c r="CH55">
        <v>0.5</v>
      </c>
      <c r="CI55" t="s">
        <v>309</v>
      </c>
      <c r="CJ55">
        <v>2</v>
      </c>
      <c r="CK55" t="b">
        <v>0</v>
      </c>
      <c r="CL55">
        <v>1693338823</v>
      </c>
      <c r="CM55">
        <v>971.09627272727266</v>
      </c>
      <c r="CN55">
        <v>1000.075181818182</v>
      </c>
      <c r="CO55">
        <v>23.07361818181818</v>
      </c>
      <c r="CP55">
        <v>19.87328181818182</v>
      </c>
      <c r="CQ55">
        <v>969.90627272727261</v>
      </c>
      <c r="CR55">
        <v>22.929618181818181</v>
      </c>
      <c r="CS55">
        <v>600.01909090909089</v>
      </c>
      <c r="CT55">
        <v>101.5685454545454</v>
      </c>
      <c r="CU55">
        <v>0.10012072727272731</v>
      </c>
      <c r="CV55">
        <v>27.877427272727271</v>
      </c>
      <c r="CW55">
        <v>27.535581818181811</v>
      </c>
      <c r="CX55">
        <v>999.9</v>
      </c>
      <c r="CY55">
        <v>0</v>
      </c>
      <c r="CZ55">
        <v>0</v>
      </c>
      <c r="DA55">
        <v>9998.9709090909091</v>
      </c>
      <c r="DB55">
        <v>0</v>
      </c>
      <c r="DC55">
        <v>519.3774545454545</v>
      </c>
      <c r="DD55">
        <v>1499.957272727273</v>
      </c>
      <c r="DE55">
        <v>0.97300227272727258</v>
      </c>
      <c r="DF55">
        <v>2.6997527272727279E-2</v>
      </c>
      <c r="DG55">
        <v>0</v>
      </c>
      <c r="DH55">
        <v>614.33036363636359</v>
      </c>
      <c r="DI55">
        <v>5.0002199999999997</v>
      </c>
      <c r="DJ55">
        <v>9721.73</v>
      </c>
      <c r="DK55">
        <v>14098.827272727271</v>
      </c>
      <c r="DL55">
        <v>37.755454545454548</v>
      </c>
      <c r="DM55">
        <v>39.800727272727272</v>
      </c>
      <c r="DN55">
        <v>38.039454545454547</v>
      </c>
      <c r="DO55">
        <v>38.431454545454542</v>
      </c>
      <c r="DP55">
        <v>39.164454545454547</v>
      </c>
      <c r="DQ55">
        <v>1454.5972727272731</v>
      </c>
      <c r="DR55">
        <v>40.360000000000007</v>
      </c>
      <c r="DS55">
        <v>0</v>
      </c>
      <c r="DT55">
        <v>108.9000000953674</v>
      </c>
      <c r="DU55">
        <v>0</v>
      </c>
      <c r="DV55">
        <v>614.68784615384607</v>
      </c>
      <c r="DW55">
        <v>-4.2275555601012176</v>
      </c>
      <c r="DX55">
        <v>-31.05128206654479</v>
      </c>
      <c r="DY55">
        <v>9724.2457692307689</v>
      </c>
      <c r="DZ55">
        <v>15</v>
      </c>
      <c r="EA55">
        <v>1693338863.5</v>
      </c>
      <c r="EB55" t="s">
        <v>486</v>
      </c>
      <c r="EC55">
        <v>1693338863.5</v>
      </c>
      <c r="ED55">
        <v>1693338858</v>
      </c>
      <c r="EE55">
        <v>81</v>
      </c>
      <c r="EF55">
        <v>-8.3000000000000004E-2</v>
      </c>
      <c r="EG55">
        <v>0</v>
      </c>
      <c r="EH55">
        <v>1.19</v>
      </c>
      <c r="EI55">
        <v>0.14399999999999999</v>
      </c>
      <c r="EJ55">
        <v>1000</v>
      </c>
      <c r="EK55">
        <v>20</v>
      </c>
      <c r="EL55">
        <v>0.38</v>
      </c>
      <c r="EM55">
        <v>0.05</v>
      </c>
      <c r="EN55">
        <v>100</v>
      </c>
      <c r="EO55">
        <v>100</v>
      </c>
      <c r="EP55">
        <v>1.19</v>
      </c>
      <c r="EQ55">
        <v>0.14399999999999999</v>
      </c>
      <c r="ER55">
        <v>-0.73277821476636706</v>
      </c>
      <c r="ES55">
        <v>-1.5763494849013591E-5</v>
      </c>
      <c r="ET55">
        <v>2.5737299311383258E-6</v>
      </c>
      <c r="EU55">
        <v>-5.4755643384777521E-10</v>
      </c>
      <c r="EV55">
        <v>0.1442049999999995</v>
      </c>
      <c r="EW55">
        <v>0</v>
      </c>
      <c r="EX55">
        <v>0</v>
      </c>
      <c r="EY55">
        <v>0</v>
      </c>
      <c r="EZ55">
        <v>21</v>
      </c>
      <c r="FA55">
        <v>1995</v>
      </c>
      <c r="FB55">
        <v>1</v>
      </c>
      <c r="FC55">
        <v>16</v>
      </c>
      <c r="FD55">
        <v>1.5</v>
      </c>
      <c r="FE55">
        <v>1.3</v>
      </c>
      <c r="FF55">
        <v>2.2204600000000001</v>
      </c>
      <c r="FG55">
        <v>2.6440399999999999</v>
      </c>
      <c r="FH55">
        <v>1.39771</v>
      </c>
      <c r="FI55">
        <v>2.2705099999999998</v>
      </c>
      <c r="FJ55">
        <v>1.3952599999999999</v>
      </c>
      <c r="FK55">
        <v>2.3962400000000001</v>
      </c>
      <c r="FL55">
        <v>34.6235</v>
      </c>
      <c r="FM55">
        <v>14.6311</v>
      </c>
      <c r="FN55">
        <v>18</v>
      </c>
      <c r="FO55">
        <v>605.81799999999998</v>
      </c>
      <c r="FP55">
        <v>380.10300000000001</v>
      </c>
      <c r="FQ55">
        <v>27.000699999999998</v>
      </c>
      <c r="FR55">
        <v>26.989799999999999</v>
      </c>
      <c r="FS55">
        <v>30.000399999999999</v>
      </c>
      <c r="FT55">
        <v>26.761299999999999</v>
      </c>
      <c r="FU55">
        <v>27.11</v>
      </c>
      <c r="FV55">
        <v>44.475700000000003</v>
      </c>
      <c r="FW55">
        <v>0</v>
      </c>
      <c r="FX55">
        <v>100</v>
      </c>
      <c r="FY55">
        <v>27</v>
      </c>
      <c r="FZ55">
        <v>1000</v>
      </c>
      <c r="GA55">
        <v>23.309899999999999</v>
      </c>
      <c r="GB55">
        <v>98.739500000000007</v>
      </c>
      <c r="GC55">
        <v>93.288399999999996</v>
      </c>
    </row>
    <row r="56" spans="1:185" x14ac:dyDescent="0.25">
      <c r="A56">
        <v>40</v>
      </c>
      <c r="B56">
        <v>1693338939.5</v>
      </c>
      <c r="C56">
        <v>4766</v>
      </c>
      <c r="D56" t="s">
        <v>487</v>
      </c>
      <c r="E56" t="s">
        <v>488</v>
      </c>
      <c r="F56">
        <v>5</v>
      </c>
      <c r="H56" t="s">
        <v>305</v>
      </c>
      <c r="I56" t="s">
        <v>610</v>
      </c>
      <c r="J56" t="s">
        <v>399</v>
      </c>
      <c r="K56" t="s">
        <v>606</v>
      </c>
      <c r="L56">
        <v>1693338936.5</v>
      </c>
      <c r="M56">
        <f t="shared" si="50"/>
        <v>3.3490629662230684E-3</v>
      </c>
      <c r="N56">
        <f t="shared" si="51"/>
        <v>3.3490629662230686</v>
      </c>
      <c r="O56">
        <f t="shared" si="52"/>
        <v>25.670191768326088</v>
      </c>
      <c r="P56">
        <f t="shared" si="53"/>
        <v>1170.386181818182</v>
      </c>
      <c r="Q56">
        <f t="shared" si="54"/>
        <v>978.08479228579404</v>
      </c>
      <c r="R56">
        <f t="shared" si="55"/>
        <v>99.442143456355055</v>
      </c>
      <c r="S56">
        <f t="shared" si="56"/>
        <v>118.99347736478421</v>
      </c>
      <c r="T56">
        <f t="shared" si="57"/>
        <v>0.25341089338478751</v>
      </c>
      <c r="U56">
        <f t="shared" si="58"/>
        <v>2.9575209891600585</v>
      </c>
      <c r="V56">
        <f t="shared" si="59"/>
        <v>0.24193648794556361</v>
      </c>
      <c r="W56">
        <f t="shared" si="60"/>
        <v>0.15219793328682679</v>
      </c>
      <c r="X56">
        <f t="shared" si="61"/>
        <v>241.73248956626185</v>
      </c>
      <c r="Y56">
        <f t="shared" si="62"/>
        <v>28.572718786103135</v>
      </c>
      <c r="Z56">
        <f t="shared" si="63"/>
        <v>27.650454545454551</v>
      </c>
      <c r="AA56">
        <f t="shared" si="64"/>
        <v>3.7181950502998253</v>
      </c>
      <c r="AB56">
        <f t="shared" si="65"/>
        <v>61.915902520004607</v>
      </c>
      <c r="AC56">
        <f t="shared" si="66"/>
        <v>2.3528200799313241</v>
      </c>
      <c r="AD56">
        <f t="shared" si="67"/>
        <v>3.8000254929194384</v>
      </c>
      <c r="AE56">
        <f t="shared" si="68"/>
        <v>1.3653749703685012</v>
      </c>
      <c r="AF56">
        <f t="shared" si="69"/>
        <v>-147.69367681043732</v>
      </c>
      <c r="AG56">
        <f t="shared" si="70"/>
        <v>59.468961570942682</v>
      </c>
      <c r="AH56">
        <f t="shared" si="71"/>
        <v>4.3758999710725988</v>
      </c>
      <c r="AI56">
        <f t="shared" si="72"/>
        <v>157.88367429783983</v>
      </c>
      <c r="AJ56">
        <f t="shared" si="73"/>
        <v>25.670191768326088</v>
      </c>
      <c r="AK56">
        <f t="shared" si="74"/>
        <v>3.3490629662230686</v>
      </c>
      <c r="AL56">
        <f t="shared" si="75"/>
        <v>25.823627074676615</v>
      </c>
      <c r="AM56">
        <v>1224.2898978454759</v>
      </c>
      <c r="AN56">
        <v>1197.7672727272729</v>
      </c>
      <c r="AO56">
        <v>3.9083372308932773E-2</v>
      </c>
      <c r="AP56">
        <v>67.234103754456441</v>
      </c>
      <c r="AQ56">
        <f t="shared" si="76"/>
        <v>3.3520662476502707</v>
      </c>
      <c r="AR56">
        <v>19.870247523203471</v>
      </c>
      <c r="AS56">
        <v>23.14448848484848</v>
      </c>
      <c r="AT56">
        <v>-4.8871912400918294E-6</v>
      </c>
      <c r="AU56">
        <v>78.55</v>
      </c>
      <c r="AV56">
        <v>0</v>
      </c>
      <c r="AW56">
        <v>0</v>
      </c>
      <c r="AX56">
        <f t="shared" si="77"/>
        <v>1</v>
      </c>
      <c r="AY56">
        <f t="shared" si="78"/>
        <v>0</v>
      </c>
      <c r="AZ56">
        <f t="shared" si="79"/>
        <v>53541.560890537519</v>
      </c>
      <c r="BA56" t="s">
        <v>430</v>
      </c>
      <c r="BB56">
        <v>8140.83</v>
      </c>
      <c r="BC56">
        <v>542.71199999999999</v>
      </c>
      <c r="BD56">
        <v>2447.2199999999998</v>
      </c>
      <c r="BE56">
        <f t="shared" si="80"/>
        <v>0.77823326059773945</v>
      </c>
      <c r="BF56">
        <v>-1.606148494820931</v>
      </c>
      <c r="BG56" t="s">
        <v>489</v>
      </c>
      <c r="BH56">
        <v>8148.78</v>
      </c>
      <c r="BI56">
        <v>611.15030769230771</v>
      </c>
      <c r="BJ56">
        <v>777.45</v>
      </c>
      <c r="BK56">
        <f t="shared" si="81"/>
        <v>0.21390403538194391</v>
      </c>
      <c r="BL56">
        <v>0.5</v>
      </c>
      <c r="BM56">
        <f t="shared" si="82"/>
        <v>1261.1851361860049</v>
      </c>
      <c r="BN56">
        <f t="shared" si="83"/>
        <v>25.670191768326088</v>
      </c>
      <c r="BO56">
        <f t="shared" si="84"/>
        <v>134.88629499695648</v>
      </c>
      <c r="BP56">
        <f t="shared" si="85"/>
        <v>2.1627546567535974E-2</v>
      </c>
      <c r="BQ56">
        <f t="shared" si="86"/>
        <v>2.1477522670268181</v>
      </c>
      <c r="BR56">
        <f t="shared" si="87"/>
        <v>367.61633383416194</v>
      </c>
      <c r="BS56" t="s">
        <v>490</v>
      </c>
      <c r="BT56">
        <v>436.33</v>
      </c>
      <c r="BU56">
        <f t="shared" si="88"/>
        <v>436.33</v>
      </c>
      <c r="BV56">
        <f t="shared" si="89"/>
        <v>0.43876776641584669</v>
      </c>
      <c r="BW56">
        <f t="shared" si="90"/>
        <v>0.48751082407273777</v>
      </c>
      <c r="BX56">
        <f t="shared" si="91"/>
        <v>0.83036366981784182</v>
      </c>
      <c r="BY56">
        <f t="shared" si="92"/>
        <v>0.70844810941429293</v>
      </c>
      <c r="BZ56">
        <f t="shared" si="93"/>
        <v>0.87674612025783027</v>
      </c>
      <c r="CA56">
        <f t="shared" si="94"/>
        <v>0.34805774486290914</v>
      </c>
      <c r="CB56">
        <f t="shared" si="95"/>
        <v>0.65194225513709081</v>
      </c>
      <c r="CC56">
        <f t="shared" si="96"/>
        <v>1499.9690909090909</v>
      </c>
      <c r="CD56">
        <f t="shared" si="97"/>
        <v>1261.1851361860049</v>
      </c>
      <c r="CE56">
        <f t="shared" si="98"/>
        <v>0.84080741651925273</v>
      </c>
      <c r="CF56">
        <f t="shared" si="99"/>
        <v>0.16115831388215759</v>
      </c>
      <c r="CG56">
        <v>6</v>
      </c>
      <c r="CH56">
        <v>0.5</v>
      </c>
      <c r="CI56" t="s">
        <v>309</v>
      </c>
      <c r="CJ56">
        <v>2</v>
      </c>
      <c r="CK56" t="b">
        <v>0</v>
      </c>
      <c r="CL56">
        <v>1693338936.5</v>
      </c>
      <c r="CM56">
        <v>1170.386181818182</v>
      </c>
      <c r="CN56">
        <v>1199.9736363636359</v>
      </c>
      <c r="CO56">
        <v>23.141672727272731</v>
      </c>
      <c r="CP56">
        <v>19.870381818181819</v>
      </c>
      <c r="CQ56">
        <v>1168.1981818181821</v>
      </c>
      <c r="CR56">
        <v>22.996672727272731</v>
      </c>
      <c r="CS56">
        <v>600.04936363636364</v>
      </c>
      <c r="CT56">
        <v>101.57027272727269</v>
      </c>
      <c r="CU56">
        <v>9.9995781818181806E-2</v>
      </c>
      <c r="CV56">
        <v>28.023427272727272</v>
      </c>
      <c r="CW56">
        <v>27.650454545454551</v>
      </c>
      <c r="CX56">
        <v>999.9</v>
      </c>
      <c r="CY56">
        <v>0</v>
      </c>
      <c r="CZ56">
        <v>0</v>
      </c>
      <c r="DA56">
        <v>10003.247272727271</v>
      </c>
      <c r="DB56">
        <v>0</v>
      </c>
      <c r="DC56">
        <v>462.01572727272742</v>
      </c>
      <c r="DD56">
        <v>1499.9690909090909</v>
      </c>
      <c r="DE56">
        <v>0.97299699999999989</v>
      </c>
      <c r="DF56">
        <v>2.7002600000000002E-2</v>
      </c>
      <c r="DG56">
        <v>0</v>
      </c>
      <c r="DH56">
        <v>610.80181818181813</v>
      </c>
      <c r="DI56">
        <v>5.0002199999999997</v>
      </c>
      <c r="DJ56">
        <v>9715.6236363636363</v>
      </c>
      <c r="DK56">
        <v>14098.9</v>
      </c>
      <c r="DL56">
        <v>39.329272727272723</v>
      </c>
      <c r="DM56">
        <v>41.061999999999998</v>
      </c>
      <c r="DN56">
        <v>39.283818181818177</v>
      </c>
      <c r="DO56">
        <v>39.783999999999999</v>
      </c>
      <c r="DP56">
        <v>40.761272727272733</v>
      </c>
      <c r="DQ56">
        <v>1454.599090909091</v>
      </c>
      <c r="DR56">
        <v>40.369999999999997</v>
      </c>
      <c r="DS56">
        <v>0</v>
      </c>
      <c r="DT56">
        <v>111.2000000476837</v>
      </c>
      <c r="DU56">
        <v>0</v>
      </c>
      <c r="DV56">
        <v>611.15030769230771</v>
      </c>
      <c r="DW56">
        <v>-4.4812307809816003</v>
      </c>
      <c r="DX56">
        <v>-37.98427347376613</v>
      </c>
      <c r="DY56">
        <v>9718.4869230769236</v>
      </c>
      <c r="DZ56">
        <v>15</v>
      </c>
      <c r="EA56">
        <v>1693338970.5</v>
      </c>
      <c r="EB56" t="s">
        <v>491</v>
      </c>
      <c r="EC56">
        <v>1693338969.5</v>
      </c>
      <c r="ED56">
        <v>1693338970.5</v>
      </c>
      <c r="EE56">
        <v>82</v>
      </c>
      <c r="EF56">
        <v>0.27100000000000002</v>
      </c>
      <c r="EG56">
        <v>1E-3</v>
      </c>
      <c r="EH56">
        <v>2.1880000000000002</v>
      </c>
      <c r="EI56">
        <v>0.14499999999999999</v>
      </c>
      <c r="EJ56">
        <v>1200</v>
      </c>
      <c r="EK56">
        <v>20</v>
      </c>
      <c r="EL56">
        <v>0.33</v>
      </c>
      <c r="EM56">
        <v>0.05</v>
      </c>
      <c r="EN56">
        <v>100</v>
      </c>
      <c r="EO56">
        <v>100</v>
      </c>
      <c r="EP56">
        <v>2.1880000000000002</v>
      </c>
      <c r="EQ56">
        <v>0.14499999999999999</v>
      </c>
      <c r="ER56">
        <v>-0.81674847298669695</v>
      </c>
      <c r="ES56">
        <v>-1.5763494849013591E-5</v>
      </c>
      <c r="ET56">
        <v>2.5737299311383258E-6</v>
      </c>
      <c r="EU56">
        <v>-5.4755643384777521E-10</v>
      </c>
      <c r="EV56">
        <v>0.1442750000000004</v>
      </c>
      <c r="EW56">
        <v>0</v>
      </c>
      <c r="EX56">
        <v>0</v>
      </c>
      <c r="EY56">
        <v>0</v>
      </c>
      <c r="EZ56">
        <v>21</v>
      </c>
      <c r="FA56">
        <v>1995</v>
      </c>
      <c r="FB56">
        <v>1</v>
      </c>
      <c r="FC56">
        <v>16</v>
      </c>
      <c r="FD56">
        <v>1.3</v>
      </c>
      <c r="FE56">
        <v>1.4</v>
      </c>
      <c r="FF56">
        <v>2.5756800000000002</v>
      </c>
      <c r="FG56">
        <v>2.63184</v>
      </c>
      <c r="FH56">
        <v>1.39771</v>
      </c>
      <c r="FI56">
        <v>2.2705099999999998</v>
      </c>
      <c r="FJ56">
        <v>1.3952599999999999</v>
      </c>
      <c r="FK56">
        <v>2.5927699999999998</v>
      </c>
      <c r="FL56">
        <v>34.760800000000003</v>
      </c>
      <c r="FM56">
        <v>14.6136</v>
      </c>
      <c r="FN56">
        <v>18</v>
      </c>
      <c r="FO56">
        <v>605.91999999999996</v>
      </c>
      <c r="FP56">
        <v>380.17099999999999</v>
      </c>
      <c r="FQ56">
        <v>27.000699999999998</v>
      </c>
      <c r="FR56">
        <v>27.093499999999999</v>
      </c>
      <c r="FS56">
        <v>30.000499999999999</v>
      </c>
      <c r="FT56">
        <v>26.849799999999998</v>
      </c>
      <c r="FU56">
        <v>27.197199999999999</v>
      </c>
      <c r="FV56">
        <v>51.578899999999997</v>
      </c>
      <c r="FW56">
        <v>0</v>
      </c>
      <c r="FX56">
        <v>100</v>
      </c>
      <c r="FY56">
        <v>27</v>
      </c>
      <c r="FZ56">
        <v>1200</v>
      </c>
      <c r="GA56">
        <v>23.309899999999999</v>
      </c>
      <c r="GB56">
        <v>98.717200000000005</v>
      </c>
      <c r="GC56">
        <v>93.267899999999997</v>
      </c>
    </row>
    <row r="57" spans="1:185" x14ac:dyDescent="0.25">
      <c r="A57">
        <v>41</v>
      </c>
      <c r="B57">
        <v>1693339046.5</v>
      </c>
      <c r="C57">
        <v>4873</v>
      </c>
      <c r="D57" t="s">
        <v>492</v>
      </c>
      <c r="E57" t="s">
        <v>493</v>
      </c>
      <c r="F57">
        <v>5</v>
      </c>
      <c r="H57" t="s">
        <v>305</v>
      </c>
      <c r="I57" t="s">
        <v>610</v>
      </c>
      <c r="J57" t="s">
        <v>399</v>
      </c>
      <c r="K57" t="s">
        <v>606</v>
      </c>
      <c r="L57">
        <v>1693339043.5</v>
      </c>
      <c r="M57">
        <f t="shared" si="50"/>
        <v>3.259064994646229E-3</v>
      </c>
      <c r="N57">
        <f t="shared" si="51"/>
        <v>3.2590649946462289</v>
      </c>
      <c r="O57">
        <f t="shared" si="52"/>
        <v>24.739397346010701</v>
      </c>
      <c r="P57">
        <f t="shared" si="53"/>
        <v>1470.419909090909</v>
      </c>
      <c r="Q57">
        <f t="shared" si="54"/>
        <v>1277.8234316850753</v>
      </c>
      <c r="R57">
        <f t="shared" si="55"/>
        <v>129.91367956105793</v>
      </c>
      <c r="S57">
        <f t="shared" si="56"/>
        <v>149.4945672094357</v>
      </c>
      <c r="T57">
        <f t="shared" si="57"/>
        <v>0.2525600389483092</v>
      </c>
      <c r="U57">
        <f t="shared" si="58"/>
        <v>2.9563880310590487</v>
      </c>
      <c r="V57">
        <f t="shared" si="59"/>
        <v>0.24115653807433662</v>
      </c>
      <c r="W57">
        <f t="shared" si="60"/>
        <v>0.15170448376784282</v>
      </c>
      <c r="X57">
        <f t="shared" si="61"/>
        <v>241.73277974808042</v>
      </c>
      <c r="Y57">
        <f t="shared" si="62"/>
        <v>28.416777952877649</v>
      </c>
      <c r="Z57">
        <f t="shared" si="63"/>
        <v>27.39829090909091</v>
      </c>
      <c r="AA57">
        <f t="shared" si="64"/>
        <v>3.6637453494259753</v>
      </c>
      <c r="AB57">
        <f t="shared" si="65"/>
        <v>61.967648833274168</v>
      </c>
      <c r="AC57">
        <f t="shared" si="66"/>
        <v>2.3302754616772732</v>
      </c>
      <c r="AD57">
        <f t="shared" si="67"/>
        <v>3.7604709966436678</v>
      </c>
      <c r="AE57">
        <f t="shared" si="68"/>
        <v>1.3334698877487021</v>
      </c>
      <c r="AF57">
        <f t="shared" si="69"/>
        <v>-143.72476626389869</v>
      </c>
      <c r="AG57">
        <f t="shared" si="70"/>
        <v>71.043597395724575</v>
      </c>
      <c r="AH57">
        <f t="shared" si="71"/>
        <v>5.2183546399251322</v>
      </c>
      <c r="AI57">
        <f t="shared" si="72"/>
        <v>174.26996551983143</v>
      </c>
      <c r="AJ57">
        <f t="shared" si="73"/>
        <v>24.739397346010701</v>
      </c>
      <c r="AK57">
        <f t="shared" si="74"/>
        <v>3.2590649946462289</v>
      </c>
      <c r="AL57">
        <f t="shared" si="75"/>
        <v>25.490646685020383</v>
      </c>
      <c r="AM57">
        <v>1530.119504852704</v>
      </c>
      <c r="AN57">
        <v>1504.3714545454541</v>
      </c>
      <c r="AO57">
        <v>-5.6304965030586268E-2</v>
      </c>
      <c r="AP57">
        <v>67.236180630846775</v>
      </c>
      <c r="AQ57">
        <f t="shared" si="76"/>
        <v>3.2588316869726275</v>
      </c>
      <c r="AR57">
        <v>19.736197396883121</v>
      </c>
      <c r="AS57">
        <v>22.920668484848481</v>
      </c>
      <c r="AT57">
        <v>-5.6411461554000822E-5</v>
      </c>
      <c r="AU57">
        <v>78.55</v>
      </c>
      <c r="AV57">
        <v>0</v>
      </c>
      <c r="AW57">
        <v>0</v>
      </c>
      <c r="AX57">
        <f t="shared" si="77"/>
        <v>1</v>
      </c>
      <c r="AY57">
        <f t="shared" si="78"/>
        <v>0</v>
      </c>
      <c r="AZ57">
        <f t="shared" si="79"/>
        <v>53540.424296378173</v>
      </c>
      <c r="BA57" t="s">
        <v>430</v>
      </c>
      <c r="BB57">
        <v>8140.83</v>
      </c>
      <c r="BC57">
        <v>542.71199999999999</v>
      </c>
      <c r="BD57">
        <v>2447.2199999999998</v>
      </c>
      <c r="BE57">
        <f t="shared" si="80"/>
        <v>0.77823326059773945</v>
      </c>
      <c r="BF57">
        <v>-1.606148494820931</v>
      </c>
      <c r="BG57" t="s">
        <v>494</v>
      </c>
      <c r="BH57">
        <v>8142.52</v>
      </c>
      <c r="BI57">
        <v>607.38031999999998</v>
      </c>
      <c r="BJ57">
        <v>758.46</v>
      </c>
      <c r="BK57">
        <f t="shared" si="81"/>
        <v>0.19919267990401612</v>
      </c>
      <c r="BL57">
        <v>0.5</v>
      </c>
      <c r="BM57">
        <f t="shared" si="82"/>
        <v>1261.186663458732</v>
      </c>
      <c r="BN57">
        <f t="shared" si="83"/>
        <v>24.739397346010701</v>
      </c>
      <c r="BO57">
        <f t="shared" si="84"/>
        <v>125.60957567677465</v>
      </c>
      <c r="BP57">
        <f t="shared" si="85"/>
        <v>2.0889489719610962E-2</v>
      </c>
      <c r="BQ57">
        <f t="shared" si="86"/>
        <v>2.2265643540859106</v>
      </c>
      <c r="BR57">
        <f t="shared" si="87"/>
        <v>363.31505096512876</v>
      </c>
      <c r="BS57" t="s">
        <v>495</v>
      </c>
      <c r="BT57">
        <v>428.73</v>
      </c>
      <c r="BU57">
        <f t="shared" si="88"/>
        <v>428.73</v>
      </c>
      <c r="BV57">
        <f t="shared" si="89"/>
        <v>0.43473617593544811</v>
      </c>
      <c r="BW57">
        <f t="shared" si="90"/>
        <v>0.4581920965638554</v>
      </c>
      <c r="BX57">
        <f t="shared" si="91"/>
        <v>0.83664521498744104</v>
      </c>
      <c r="BY57">
        <f t="shared" si="92"/>
        <v>0.70025993288466182</v>
      </c>
      <c r="BZ57">
        <f t="shared" si="93"/>
        <v>0.88671719940268034</v>
      </c>
      <c r="CA57">
        <f t="shared" si="94"/>
        <v>0.3234228885779864</v>
      </c>
      <c r="CB57">
        <f t="shared" si="95"/>
        <v>0.6765771114220136</v>
      </c>
      <c r="CC57">
        <f t="shared" si="96"/>
        <v>1499.9709090909089</v>
      </c>
      <c r="CD57">
        <f t="shared" si="97"/>
        <v>1261.186663458732</v>
      </c>
      <c r="CE57">
        <f t="shared" si="98"/>
        <v>0.84080741554054717</v>
      </c>
      <c r="CF57">
        <f t="shared" si="99"/>
        <v>0.16115831199325592</v>
      </c>
      <c r="CG57">
        <v>6</v>
      </c>
      <c r="CH57">
        <v>0.5</v>
      </c>
      <c r="CI57" t="s">
        <v>309</v>
      </c>
      <c r="CJ57">
        <v>2</v>
      </c>
      <c r="CK57" t="b">
        <v>0</v>
      </c>
      <c r="CL57">
        <v>1693339043.5</v>
      </c>
      <c r="CM57">
        <v>1470.419909090909</v>
      </c>
      <c r="CN57">
        <v>1499.951818181818</v>
      </c>
      <c r="CO57">
        <v>22.92045454545455</v>
      </c>
      <c r="CP57">
        <v>19.73605454545455</v>
      </c>
      <c r="CQ57">
        <v>1466.820909090909</v>
      </c>
      <c r="CR57">
        <v>22.77745454545455</v>
      </c>
      <c r="CS57">
        <v>599.99354545454548</v>
      </c>
      <c r="CT57">
        <v>101.568</v>
      </c>
      <c r="CU57">
        <v>9.9942799999999998E-2</v>
      </c>
      <c r="CV57">
        <v>27.844027272727271</v>
      </c>
      <c r="CW57">
        <v>27.39829090909091</v>
      </c>
      <c r="CX57">
        <v>999.9</v>
      </c>
      <c r="CY57">
        <v>0</v>
      </c>
      <c r="CZ57">
        <v>0</v>
      </c>
      <c r="DA57">
        <v>9997.0436363636363</v>
      </c>
      <c r="DB57">
        <v>0</v>
      </c>
      <c r="DC57">
        <v>348.82890909090912</v>
      </c>
      <c r="DD57">
        <v>1499.9709090909089</v>
      </c>
      <c r="DE57">
        <v>0.97299945454545445</v>
      </c>
      <c r="DF57">
        <v>2.7000754545454541E-2</v>
      </c>
      <c r="DG57">
        <v>0</v>
      </c>
      <c r="DH57">
        <v>607.31045454545449</v>
      </c>
      <c r="DI57">
        <v>5.0002199999999997</v>
      </c>
      <c r="DJ57">
        <v>9677.0509090909109</v>
      </c>
      <c r="DK57">
        <v>14098.936363636371</v>
      </c>
      <c r="DL57">
        <v>40.186999999999998</v>
      </c>
      <c r="DM57">
        <v>41.891909090909103</v>
      </c>
      <c r="DN57">
        <v>39.965636363636357</v>
      </c>
      <c r="DO57">
        <v>40.829181818181823</v>
      </c>
      <c r="DP57">
        <v>41.630636363636363</v>
      </c>
      <c r="DQ57">
        <v>1454.600909090909</v>
      </c>
      <c r="DR57">
        <v>40.369999999999997</v>
      </c>
      <c r="DS57">
        <v>0</v>
      </c>
      <c r="DT57">
        <v>104.6000001430511</v>
      </c>
      <c r="DU57">
        <v>0</v>
      </c>
      <c r="DV57">
        <v>607.38031999999998</v>
      </c>
      <c r="DW57">
        <v>-0.9828461450184548</v>
      </c>
      <c r="DX57">
        <v>-6.3892307614578119</v>
      </c>
      <c r="DY57">
        <v>9677.768399999999</v>
      </c>
      <c r="DZ57">
        <v>15</v>
      </c>
      <c r="EA57">
        <v>1693339076</v>
      </c>
      <c r="EB57" t="s">
        <v>496</v>
      </c>
      <c r="EC57">
        <v>1693339072</v>
      </c>
      <c r="ED57">
        <v>1693339076</v>
      </c>
      <c r="EE57">
        <v>83</v>
      </c>
      <c r="EF57">
        <v>0.23899999999999999</v>
      </c>
      <c r="EG57">
        <v>-2E-3</v>
      </c>
      <c r="EH57">
        <v>3.5990000000000002</v>
      </c>
      <c r="EI57">
        <v>0.14299999999999999</v>
      </c>
      <c r="EJ57">
        <v>1500</v>
      </c>
      <c r="EK57">
        <v>20</v>
      </c>
      <c r="EL57">
        <v>0.27</v>
      </c>
      <c r="EM57">
        <v>0.06</v>
      </c>
      <c r="EN57">
        <v>100</v>
      </c>
      <c r="EO57">
        <v>100</v>
      </c>
      <c r="EP57">
        <v>3.5990000000000002</v>
      </c>
      <c r="EQ57">
        <v>0.14299999999999999</v>
      </c>
      <c r="ER57">
        <v>-0.54547197387790503</v>
      </c>
      <c r="ES57">
        <v>-1.5763494849013591E-5</v>
      </c>
      <c r="ET57">
        <v>2.5737299311383258E-6</v>
      </c>
      <c r="EU57">
        <v>-5.4755643384777521E-10</v>
      </c>
      <c r="EV57">
        <v>0.14524000000000001</v>
      </c>
      <c r="EW57">
        <v>0</v>
      </c>
      <c r="EX57">
        <v>0</v>
      </c>
      <c r="EY57">
        <v>0</v>
      </c>
      <c r="EZ57">
        <v>21</v>
      </c>
      <c r="FA57">
        <v>1995</v>
      </c>
      <c r="FB57">
        <v>1</v>
      </c>
      <c r="FC57">
        <v>16</v>
      </c>
      <c r="FD57">
        <v>1.3</v>
      </c>
      <c r="FE57">
        <v>1.3</v>
      </c>
      <c r="FF57">
        <v>3.0859399999999999</v>
      </c>
      <c r="FG57">
        <v>2.63184</v>
      </c>
      <c r="FH57">
        <v>1.39771</v>
      </c>
      <c r="FI57">
        <v>2.2705099999999998</v>
      </c>
      <c r="FJ57">
        <v>1.3952599999999999</v>
      </c>
      <c r="FK57">
        <v>2.3913600000000002</v>
      </c>
      <c r="FL57">
        <v>34.829599999999999</v>
      </c>
      <c r="FM57">
        <v>14.587300000000001</v>
      </c>
      <c r="FN57">
        <v>18</v>
      </c>
      <c r="FO57">
        <v>605.88499999999999</v>
      </c>
      <c r="FP57">
        <v>380.108</v>
      </c>
      <c r="FQ57">
        <v>26.999500000000001</v>
      </c>
      <c r="FR57">
        <v>27.1873</v>
      </c>
      <c r="FS57">
        <v>30.000399999999999</v>
      </c>
      <c r="FT57">
        <v>26.930399999999999</v>
      </c>
      <c r="FU57">
        <v>27.2758</v>
      </c>
      <c r="FV57">
        <v>61.812600000000003</v>
      </c>
      <c r="FW57">
        <v>0</v>
      </c>
      <c r="FX57">
        <v>100</v>
      </c>
      <c r="FY57">
        <v>27</v>
      </c>
      <c r="FZ57">
        <v>1500</v>
      </c>
      <c r="GA57">
        <v>23.309899999999999</v>
      </c>
      <c r="GB57">
        <v>98.698700000000002</v>
      </c>
      <c r="GC57">
        <v>93.255499999999998</v>
      </c>
    </row>
    <row r="58" spans="1:185" x14ac:dyDescent="0.25">
      <c r="A58">
        <v>42</v>
      </c>
      <c r="B58">
        <v>1693339152.0999999</v>
      </c>
      <c r="C58">
        <v>4978.5999999046326</v>
      </c>
      <c r="D58" t="s">
        <v>497</v>
      </c>
      <c r="E58" t="s">
        <v>498</v>
      </c>
      <c r="F58">
        <v>5</v>
      </c>
      <c r="H58" t="s">
        <v>305</v>
      </c>
      <c r="I58" t="s">
        <v>610</v>
      </c>
      <c r="J58" t="s">
        <v>399</v>
      </c>
      <c r="K58" t="s">
        <v>606</v>
      </c>
      <c r="L58">
        <v>1693339149.0999999</v>
      </c>
      <c r="M58">
        <f t="shared" si="50"/>
        <v>3.3654504331118267E-3</v>
      </c>
      <c r="N58">
        <f t="shared" si="51"/>
        <v>3.3654504331118265</v>
      </c>
      <c r="O58">
        <f t="shared" si="52"/>
        <v>25.057762605570488</v>
      </c>
      <c r="P58">
        <f t="shared" si="53"/>
        <v>1968.542545454545</v>
      </c>
      <c r="Q58">
        <f t="shared" si="54"/>
        <v>1763.4630968139384</v>
      </c>
      <c r="R58">
        <f t="shared" si="55"/>
        <v>179.29249297749018</v>
      </c>
      <c r="S58">
        <f t="shared" si="56"/>
        <v>200.14306006429496</v>
      </c>
      <c r="T58">
        <f t="shared" si="57"/>
        <v>0.25446975567084079</v>
      </c>
      <c r="U58">
        <f t="shared" si="58"/>
        <v>2.9568230729869462</v>
      </c>
      <c r="V58">
        <f t="shared" si="59"/>
        <v>0.24289901494404026</v>
      </c>
      <c r="W58">
        <f t="shared" si="60"/>
        <v>0.15280762073367299</v>
      </c>
      <c r="X58">
        <f t="shared" si="61"/>
        <v>241.74134289169416</v>
      </c>
      <c r="Y58">
        <f t="shared" si="62"/>
        <v>28.577856511383349</v>
      </c>
      <c r="Z58">
        <f t="shared" si="63"/>
        <v>27.607627272727271</v>
      </c>
      <c r="AA58">
        <f t="shared" si="64"/>
        <v>3.7088978797193439</v>
      </c>
      <c r="AB58">
        <f t="shared" si="65"/>
        <v>61.601704276952859</v>
      </c>
      <c r="AC58">
        <f t="shared" si="66"/>
        <v>2.3421347813144657</v>
      </c>
      <c r="AD58">
        <f t="shared" si="67"/>
        <v>3.8020616617756988</v>
      </c>
      <c r="AE58">
        <f t="shared" si="68"/>
        <v>1.3667630984048782</v>
      </c>
      <c r="AF58">
        <f t="shared" si="69"/>
        <v>-148.41636410023156</v>
      </c>
      <c r="AG58">
        <f t="shared" si="70"/>
        <v>67.747055176252346</v>
      </c>
      <c r="AH58">
        <f t="shared" si="71"/>
        <v>4.9853672963461442</v>
      </c>
      <c r="AI58">
        <f t="shared" si="72"/>
        <v>166.05740126406107</v>
      </c>
      <c r="AJ58">
        <f t="shared" si="73"/>
        <v>25.057762605570488</v>
      </c>
      <c r="AK58">
        <f t="shared" si="74"/>
        <v>3.3654504331118265</v>
      </c>
      <c r="AL58">
        <f t="shared" si="75"/>
        <v>24.777681472552324</v>
      </c>
      <c r="AM58">
        <v>2040.5547675074749</v>
      </c>
      <c r="AN58">
        <v>2015.147272727273</v>
      </c>
      <c r="AO58">
        <v>2.9044297484930811E-2</v>
      </c>
      <c r="AP58">
        <v>67.222617304716067</v>
      </c>
      <c r="AQ58">
        <f t="shared" si="76"/>
        <v>3.3644707347365856</v>
      </c>
      <c r="AR58">
        <v>19.74810340627705</v>
      </c>
      <c r="AS58">
        <v>23.03496909090908</v>
      </c>
      <c r="AT58">
        <v>-1.360038480022909E-5</v>
      </c>
      <c r="AU58">
        <v>78.55</v>
      </c>
      <c r="AV58">
        <v>0</v>
      </c>
      <c r="AW58">
        <v>0</v>
      </c>
      <c r="AX58">
        <f t="shared" si="77"/>
        <v>1</v>
      </c>
      <c r="AY58">
        <f t="shared" si="78"/>
        <v>0</v>
      </c>
      <c r="AZ58">
        <f t="shared" si="79"/>
        <v>53519.607641943861</v>
      </c>
      <c r="BA58" t="s">
        <v>430</v>
      </c>
      <c r="BB58">
        <v>8140.83</v>
      </c>
      <c r="BC58">
        <v>542.71199999999999</v>
      </c>
      <c r="BD58">
        <v>2447.2199999999998</v>
      </c>
      <c r="BE58">
        <f t="shared" si="80"/>
        <v>0.77823326059773945</v>
      </c>
      <c r="BF58">
        <v>-1.606148494820931</v>
      </c>
      <c r="BG58" t="s">
        <v>499</v>
      </c>
      <c r="BH58">
        <v>8158.7</v>
      </c>
      <c r="BI58">
        <v>606.35331999999994</v>
      </c>
      <c r="BJ58">
        <v>751.11</v>
      </c>
      <c r="BK58">
        <f t="shared" si="81"/>
        <v>0.1927236756267392</v>
      </c>
      <c r="BL58">
        <v>0.5</v>
      </c>
      <c r="BM58">
        <f t="shared" si="82"/>
        <v>1261.234473283497</v>
      </c>
      <c r="BN58">
        <f t="shared" si="83"/>
        <v>25.057762605570488</v>
      </c>
      <c r="BO58">
        <f t="shared" si="84"/>
        <v>121.53487175917498</v>
      </c>
      <c r="BP58">
        <f t="shared" si="85"/>
        <v>2.1141121389565743E-2</v>
      </c>
      <c r="BQ58">
        <f t="shared" si="86"/>
        <v>2.258137955825378</v>
      </c>
      <c r="BR58">
        <f t="shared" si="87"/>
        <v>361.61998374540946</v>
      </c>
      <c r="BS58" t="s">
        <v>500</v>
      </c>
      <c r="BT58">
        <v>428.67</v>
      </c>
      <c r="BU58">
        <f t="shared" si="88"/>
        <v>428.67</v>
      </c>
      <c r="BV58">
        <f t="shared" si="89"/>
        <v>0.42928465870511645</v>
      </c>
      <c r="BW58">
        <f t="shared" si="90"/>
        <v>0.44894144647066142</v>
      </c>
      <c r="BX58">
        <f t="shared" si="91"/>
        <v>0.84026157390205836</v>
      </c>
      <c r="BY58">
        <f t="shared" si="92"/>
        <v>0.69461645505235203</v>
      </c>
      <c r="BZ58">
        <f t="shared" si="93"/>
        <v>0.89057646384263012</v>
      </c>
      <c r="CA58">
        <f t="shared" si="94"/>
        <v>0.31738546406998885</v>
      </c>
      <c r="CB58">
        <f t="shared" si="95"/>
        <v>0.68261453593001109</v>
      </c>
      <c r="CC58">
        <f t="shared" si="96"/>
        <v>1500.028181818182</v>
      </c>
      <c r="CD58">
        <f t="shared" si="97"/>
        <v>1261.234473283497</v>
      </c>
      <c r="CE58">
        <f t="shared" si="98"/>
        <v>0.84080718520551823</v>
      </c>
      <c r="CF58">
        <f t="shared" si="99"/>
        <v>0.16115786744665012</v>
      </c>
      <c r="CG58">
        <v>6</v>
      </c>
      <c r="CH58">
        <v>0.5</v>
      </c>
      <c r="CI58" t="s">
        <v>309</v>
      </c>
      <c r="CJ58">
        <v>2</v>
      </c>
      <c r="CK58" t="b">
        <v>0</v>
      </c>
      <c r="CL58">
        <v>1693339149.0999999</v>
      </c>
      <c r="CM58">
        <v>1968.542545454545</v>
      </c>
      <c r="CN58">
        <v>2000.2236363636371</v>
      </c>
      <c r="CO58">
        <v>23.036481818181819</v>
      </c>
      <c r="CP58">
        <v>19.748736363636361</v>
      </c>
      <c r="CQ58">
        <v>1963.1245454545449</v>
      </c>
      <c r="CR58">
        <v>22.893481818181819</v>
      </c>
      <c r="CS58">
        <v>600.03227272727281</v>
      </c>
      <c r="CT58">
        <v>101.5706363636364</v>
      </c>
      <c r="CU58">
        <v>0.1000440727272727</v>
      </c>
      <c r="CV58">
        <v>28.032618181818179</v>
      </c>
      <c r="CW58">
        <v>27.607627272727271</v>
      </c>
      <c r="CX58">
        <v>999.9</v>
      </c>
      <c r="CY58">
        <v>0</v>
      </c>
      <c r="CZ58">
        <v>0</v>
      </c>
      <c r="DA58">
        <v>9999.2518181818177</v>
      </c>
      <c r="DB58">
        <v>0</v>
      </c>
      <c r="DC58">
        <v>287.55436363636358</v>
      </c>
      <c r="DD58">
        <v>1500.028181818182</v>
      </c>
      <c r="DE58">
        <v>0.97300199999999992</v>
      </c>
      <c r="DF58">
        <v>2.6998172727272729E-2</v>
      </c>
      <c r="DG58">
        <v>0</v>
      </c>
      <c r="DH58">
        <v>606.63927272727278</v>
      </c>
      <c r="DI58">
        <v>5.0002199999999997</v>
      </c>
      <c r="DJ58">
        <v>9575.9563636363637</v>
      </c>
      <c r="DK58">
        <v>14099.5</v>
      </c>
      <c r="DL58">
        <v>37.886000000000003</v>
      </c>
      <c r="DM58">
        <v>40.170181818181817</v>
      </c>
      <c r="DN58">
        <v>38.19290909090909</v>
      </c>
      <c r="DO58">
        <v>37.624727272727277</v>
      </c>
      <c r="DP58">
        <v>39.755454545454548</v>
      </c>
      <c r="DQ58">
        <v>1454.667272727273</v>
      </c>
      <c r="DR58">
        <v>40.360000000000007</v>
      </c>
      <c r="DS58">
        <v>0</v>
      </c>
      <c r="DT58">
        <v>103.5</v>
      </c>
      <c r="DU58">
        <v>0</v>
      </c>
      <c r="DV58">
        <v>606.35331999999994</v>
      </c>
      <c r="DW58">
        <v>3.4972307590522549</v>
      </c>
      <c r="DX58">
        <v>19.175384592552131</v>
      </c>
      <c r="DY58">
        <v>9574.2171999999991</v>
      </c>
      <c r="DZ58">
        <v>15</v>
      </c>
      <c r="EA58">
        <v>1693339181.0999999</v>
      </c>
      <c r="EB58" t="s">
        <v>501</v>
      </c>
      <c r="EC58">
        <v>1693339175.5999999</v>
      </c>
      <c r="ED58">
        <v>1693339181.0999999</v>
      </c>
      <c r="EE58">
        <v>84</v>
      </c>
      <c r="EF58">
        <v>-0.14000000000000001</v>
      </c>
      <c r="EG58">
        <v>0</v>
      </c>
      <c r="EH58">
        <v>5.4180000000000001</v>
      </c>
      <c r="EI58">
        <v>0.14299999999999999</v>
      </c>
      <c r="EJ58">
        <v>2000</v>
      </c>
      <c r="EK58">
        <v>20</v>
      </c>
      <c r="EL58">
        <v>0.28999999999999998</v>
      </c>
      <c r="EM58">
        <v>0.03</v>
      </c>
      <c r="EN58">
        <v>100</v>
      </c>
      <c r="EO58">
        <v>100</v>
      </c>
      <c r="EP58">
        <v>5.4180000000000001</v>
      </c>
      <c r="EQ58">
        <v>0.14299999999999999</v>
      </c>
      <c r="ER58">
        <v>-0.30660292886551388</v>
      </c>
      <c r="ES58">
        <v>-1.5763494849013591E-5</v>
      </c>
      <c r="ET58">
        <v>2.5737299311383258E-6</v>
      </c>
      <c r="EU58">
        <v>-5.4755643384777521E-10</v>
      </c>
      <c r="EV58">
        <v>0.1428476190476218</v>
      </c>
      <c r="EW58">
        <v>0</v>
      </c>
      <c r="EX58">
        <v>0</v>
      </c>
      <c r="EY58">
        <v>0</v>
      </c>
      <c r="EZ58">
        <v>21</v>
      </c>
      <c r="FA58">
        <v>1995</v>
      </c>
      <c r="FB58">
        <v>1</v>
      </c>
      <c r="FC58">
        <v>16</v>
      </c>
      <c r="FD58">
        <v>1.3</v>
      </c>
      <c r="FE58">
        <v>1.3</v>
      </c>
      <c r="FF58">
        <v>3.88184</v>
      </c>
      <c r="FG58">
        <v>2.6245099999999999</v>
      </c>
      <c r="FH58">
        <v>1.39771</v>
      </c>
      <c r="FI58">
        <v>2.2705099999999998</v>
      </c>
      <c r="FJ58">
        <v>1.3952599999999999</v>
      </c>
      <c r="FK58">
        <v>2.5549300000000001</v>
      </c>
      <c r="FL58">
        <v>34.806600000000003</v>
      </c>
      <c r="FM58">
        <v>14.5611</v>
      </c>
      <c r="FN58">
        <v>18</v>
      </c>
      <c r="FO58">
        <v>606.03</v>
      </c>
      <c r="FP58">
        <v>381.13499999999999</v>
      </c>
      <c r="FQ58">
        <v>27.000299999999999</v>
      </c>
      <c r="FR58">
        <v>27.2517</v>
      </c>
      <c r="FS58">
        <v>30.000399999999999</v>
      </c>
      <c r="FT58">
        <v>26.990600000000001</v>
      </c>
      <c r="FU58">
        <v>27.335799999999999</v>
      </c>
      <c r="FV58">
        <v>77.712299999999999</v>
      </c>
      <c r="FW58">
        <v>0</v>
      </c>
      <c r="FX58">
        <v>100</v>
      </c>
      <c r="FY58">
        <v>27</v>
      </c>
      <c r="FZ58">
        <v>2000</v>
      </c>
      <c r="GA58">
        <v>23.309899999999999</v>
      </c>
      <c r="GB58">
        <v>98.6922</v>
      </c>
      <c r="GC58">
        <v>93.244200000000006</v>
      </c>
    </row>
    <row r="59" spans="1:185" x14ac:dyDescent="0.25">
      <c r="A59">
        <v>43</v>
      </c>
      <c r="B59">
        <v>1693339551.5999999</v>
      </c>
      <c r="C59">
        <v>5378.0999999046326</v>
      </c>
      <c r="D59" t="s">
        <v>502</v>
      </c>
      <c r="E59" t="s">
        <v>503</v>
      </c>
      <c r="F59">
        <v>5</v>
      </c>
      <c r="H59" t="s">
        <v>305</v>
      </c>
      <c r="I59" t="s">
        <v>611</v>
      </c>
      <c r="K59" t="s">
        <v>608</v>
      </c>
      <c r="L59">
        <v>1693339548.8499999</v>
      </c>
      <c r="M59">
        <f t="shared" si="50"/>
        <v>3.1586336224735207E-3</v>
      </c>
      <c r="N59">
        <f t="shared" si="51"/>
        <v>3.1586336224735208</v>
      </c>
      <c r="O59">
        <f t="shared" si="52"/>
        <v>13.853428580422884</v>
      </c>
      <c r="P59">
        <f t="shared" si="53"/>
        <v>394.89659999999998</v>
      </c>
      <c r="Q59">
        <f t="shared" si="54"/>
        <v>296.33100583572309</v>
      </c>
      <c r="R59">
        <f t="shared" si="55"/>
        <v>30.128290799018039</v>
      </c>
      <c r="S59">
        <f t="shared" si="56"/>
        <v>40.149560343135853</v>
      </c>
      <c r="T59">
        <f t="shared" si="57"/>
        <v>0.25242175419825014</v>
      </c>
      <c r="U59">
        <f t="shared" si="58"/>
        <v>2.957015033792604</v>
      </c>
      <c r="V59">
        <f t="shared" si="59"/>
        <v>0.24103273306372469</v>
      </c>
      <c r="W59">
        <f t="shared" si="60"/>
        <v>0.15162589020466474</v>
      </c>
      <c r="X59">
        <f t="shared" si="61"/>
        <v>241.74211045727046</v>
      </c>
      <c r="Y59">
        <f t="shared" si="62"/>
        <v>28.167442367597598</v>
      </c>
      <c r="Z59">
        <f t="shared" si="63"/>
        <v>27.188849999999999</v>
      </c>
      <c r="AA59">
        <f t="shared" si="64"/>
        <v>3.6190511089902726</v>
      </c>
      <c r="AB59">
        <f t="shared" si="65"/>
        <v>62.847163967577977</v>
      </c>
      <c r="AC59">
        <f t="shared" si="66"/>
        <v>2.3256454340112365</v>
      </c>
      <c r="AD59">
        <f t="shared" si="67"/>
        <v>3.7004779328006054</v>
      </c>
      <c r="AE59">
        <f t="shared" si="68"/>
        <v>1.2934056749790361</v>
      </c>
      <c r="AF59">
        <f t="shared" si="69"/>
        <v>-139.29574275108226</v>
      </c>
      <c r="AG59">
        <f t="shared" si="70"/>
        <v>60.564718237189432</v>
      </c>
      <c r="AH59">
        <f t="shared" si="71"/>
        <v>4.4369588984884691</v>
      </c>
      <c r="AI59">
        <f t="shared" si="72"/>
        <v>167.44804484186608</v>
      </c>
      <c r="AJ59">
        <f t="shared" si="73"/>
        <v>13.853428580422884</v>
      </c>
      <c r="AK59">
        <f t="shared" si="74"/>
        <v>3.1586336224735208</v>
      </c>
      <c r="AL59">
        <f t="shared" si="75"/>
        <v>13.849446534637719</v>
      </c>
      <c r="AM59">
        <v>418.25224609097558</v>
      </c>
      <c r="AN59">
        <v>404.13783030303028</v>
      </c>
      <c r="AO59">
        <v>-2.747017716182399E-3</v>
      </c>
      <c r="AP59">
        <v>67.233874255027516</v>
      </c>
      <c r="AQ59">
        <f t="shared" si="76"/>
        <v>3.1717350323084474</v>
      </c>
      <c r="AR59">
        <v>19.787963986839831</v>
      </c>
      <c r="AS59">
        <v>22.883533333333329</v>
      </c>
      <c r="AT59">
        <v>5.8688095238086993E-4</v>
      </c>
      <c r="AU59">
        <v>78.55</v>
      </c>
      <c r="AV59">
        <v>0</v>
      </c>
      <c r="AW59">
        <v>0</v>
      </c>
      <c r="AX59">
        <f t="shared" si="77"/>
        <v>1</v>
      </c>
      <c r="AY59">
        <f t="shared" si="78"/>
        <v>0</v>
      </c>
      <c r="AZ59">
        <f t="shared" si="79"/>
        <v>53607.809639938372</v>
      </c>
      <c r="BA59" t="s">
        <v>430</v>
      </c>
      <c r="BB59">
        <v>8140.83</v>
      </c>
      <c r="BC59">
        <v>542.71199999999999</v>
      </c>
      <c r="BD59">
        <v>2447.2199999999998</v>
      </c>
      <c r="BE59">
        <f t="shared" si="80"/>
        <v>0.77823326059773945</v>
      </c>
      <c r="BF59">
        <v>-1.606148494820931</v>
      </c>
      <c r="BG59" t="s">
        <v>504</v>
      </c>
      <c r="BH59">
        <v>8164.49</v>
      </c>
      <c r="BI59">
        <v>1230.7059999999999</v>
      </c>
      <c r="BJ59">
        <v>1398.37</v>
      </c>
      <c r="BK59">
        <f t="shared" si="81"/>
        <v>0.11989959738838796</v>
      </c>
      <c r="BL59">
        <v>0.5</v>
      </c>
      <c r="BM59">
        <f t="shared" si="82"/>
        <v>1261.2385198224199</v>
      </c>
      <c r="BN59">
        <f t="shared" si="83"/>
        <v>13.853428580422884</v>
      </c>
      <c r="BO59">
        <f t="shared" si="84"/>
        <v>75.610995368717255</v>
      </c>
      <c r="BP59">
        <f t="shared" si="85"/>
        <v>1.2257457120339533E-2</v>
      </c>
      <c r="BQ59">
        <f t="shared" si="86"/>
        <v>0.75005184607793363</v>
      </c>
      <c r="BR59">
        <f t="shared" si="87"/>
        <v>465.31337711715003</v>
      </c>
      <c r="BS59" t="s">
        <v>505</v>
      </c>
      <c r="BT59">
        <v>657.53</v>
      </c>
      <c r="BU59">
        <f t="shared" si="88"/>
        <v>657.53</v>
      </c>
      <c r="BV59">
        <f t="shared" si="89"/>
        <v>0.52978825346653602</v>
      </c>
      <c r="BW59">
        <f t="shared" si="90"/>
        <v>0.22631607364613143</v>
      </c>
      <c r="BX59">
        <f t="shared" si="91"/>
        <v>0.58605121557364681</v>
      </c>
      <c r="BY59">
        <f t="shared" si="92"/>
        <v>0.19594744629279456</v>
      </c>
      <c r="BZ59">
        <f t="shared" si="93"/>
        <v>0.55071966093080205</v>
      </c>
      <c r="CA59">
        <f t="shared" si="94"/>
        <v>0.12091401838013369</v>
      </c>
      <c r="CB59">
        <f t="shared" si="95"/>
        <v>0.87908598161986629</v>
      </c>
      <c r="CC59">
        <f t="shared" si="96"/>
        <v>1500.0329999999999</v>
      </c>
      <c r="CD59">
        <f t="shared" si="97"/>
        <v>1261.2385198224199</v>
      </c>
      <c r="CE59">
        <f t="shared" si="98"/>
        <v>0.84080718212360661</v>
      </c>
      <c r="CF59">
        <f t="shared" si="99"/>
        <v>0.16115786149856068</v>
      </c>
      <c r="CG59">
        <v>6</v>
      </c>
      <c r="CH59">
        <v>0.5</v>
      </c>
      <c r="CI59" t="s">
        <v>309</v>
      </c>
      <c r="CJ59">
        <v>2</v>
      </c>
      <c r="CK59" t="b">
        <v>0</v>
      </c>
      <c r="CL59">
        <v>1693339548.8499999</v>
      </c>
      <c r="CM59">
        <v>394.89659999999998</v>
      </c>
      <c r="CN59">
        <v>409.99509999999998</v>
      </c>
      <c r="CO59">
        <v>22.874210000000001</v>
      </c>
      <c r="CP59">
        <v>19.78829</v>
      </c>
      <c r="CQ59">
        <v>395.45859999999999</v>
      </c>
      <c r="CR59">
        <v>22.739560000000001</v>
      </c>
      <c r="CS59">
        <v>600.08989999999994</v>
      </c>
      <c r="CT59">
        <v>101.571</v>
      </c>
      <c r="CU59">
        <v>0.10007122</v>
      </c>
      <c r="CV59">
        <v>27.568760000000001</v>
      </c>
      <c r="CW59">
        <v>27.188849999999999</v>
      </c>
      <c r="CX59">
        <v>999.9</v>
      </c>
      <c r="CY59">
        <v>0</v>
      </c>
      <c r="CZ59">
        <v>0</v>
      </c>
      <c r="DA59">
        <v>10000.305</v>
      </c>
      <c r="DB59">
        <v>0</v>
      </c>
      <c r="DC59">
        <v>317.39370000000002</v>
      </c>
      <c r="DD59">
        <v>1500.0329999999999</v>
      </c>
      <c r="DE59">
        <v>0.97300500000000001</v>
      </c>
      <c r="DF59">
        <v>2.699491E-2</v>
      </c>
      <c r="DG59">
        <v>0</v>
      </c>
      <c r="DH59">
        <v>1209.0930000000001</v>
      </c>
      <c r="DI59">
        <v>5.0002199999999997</v>
      </c>
      <c r="DJ59">
        <v>18960.12</v>
      </c>
      <c r="DK59">
        <v>14099.55</v>
      </c>
      <c r="DL59">
        <v>38.924599999999998</v>
      </c>
      <c r="DM59">
        <v>40.375</v>
      </c>
      <c r="DN59">
        <v>38.712200000000003</v>
      </c>
      <c r="DO59">
        <v>38.362400000000001</v>
      </c>
      <c r="DP59">
        <v>40.162199999999999</v>
      </c>
      <c r="DQ59">
        <v>1454.673</v>
      </c>
      <c r="DR59">
        <v>40.36</v>
      </c>
      <c r="DS59">
        <v>0</v>
      </c>
      <c r="DT59">
        <v>397.39999985694891</v>
      </c>
      <c r="DU59">
        <v>0</v>
      </c>
      <c r="DV59">
        <v>1230.7059999999999</v>
      </c>
      <c r="DW59">
        <v>-297.23615430176608</v>
      </c>
      <c r="DX59">
        <v>-4539.1846224075198</v>
      </c>
      <c r="DY59">
        <v>19289.64</v>
      </c>
      <c r="DZ59">
        <v>15</v>
      </c>
      <c r="EA59">
        <v>1693339521.5999999</v>
      </c>
      <c r="EB59" t="s">
        <v>506</v>
      </c>
      <c r="EC59">
        <v>1693339518.5999999</v>
      </c>
      <c r="ED59">
        <v>1693339521.5999999</v>
      </c>
      <c r="EE59">
        <v>85</v>
      </c>
      <c r="EF59">
        <v>-0.47799999999999998</v>
      </c>
      <c r="EG59">
        <v>-8.0000000000000002E-3</v>
      </c>
      <c r="EH59">
        <v>-0.53500000000000003</v>
      </c>
      <c r="EI59">
        <v>0.13500000000000001</v>
      </c>
      <c r="EJ59">
        <v>410</v>
      </c>
      <c r="EK59">
        <v>20</v>
      </c>
      <c r="EL59">
        <v>0.38</v>
      </c>
      <c r="EM59">
        <v>0.05</v>
      </c>
      <c r="EN59">
        <v>100</v>
      </c>
      <c r="EO59">
        <v>100</v>
      </c>
      <c r="EP59">
        <v>-0.56200000000000006</v>
      </c>
      <c r="EQ59">
        <v>0.1346</v>
      </c>
      <c r="ER59">
        <v>-0.92458296482593316</v>
      </c>
      <c r="ES59">
        <v>-1.5763494849013591E-5</v>
      </c>
      <c r="ET59">
        <v>2.5737299311383258E-6</v>
      </c>
      <c r="EU59">
        <v>-5.4755643384777521E-10</v>
      </c>
      <c r="EV59">
        <v>0.13463500000000289</v>
      </c>
      <c r="EW59">
        <v>0</v>
      </c>
      <c r="EX59">
        <v>0</v>
      </c>
      <c r="EY59">
        <v>0</v>
      </c>
      <c r="EZ59">
        <v>21</v>
      </c>
      <c r="FA59">
        <v>1995</v>
      </c>
      <c r="FB59">
        <v>1</v>
      </c>
      <c r="FC59">
        <v>16</v>
      </c>
      <c r="FD59">
        <v>0.6</v>
      </c>
      <c r="FE59">
        <v>0.5</v>
      </c>
      <c r="FF59">
        <v>1.0815399999999999</v>
      </c>
      <c r="FG59">
        <v>2.6196299999999999</v>
      </c>
      <c r="FH59">
        <v>1.39771</v>
      </c>
      <c r="FI59">
        <v>2.2717299999999998</v>
      </c>
      <c r="FJ59">
        <v>1.3952599999999999</v>
      </c>
      <c r="FK59">
        <v>2.4597199999999999</v>
      </c>
      <c r="FL59">
        <v>34.829599999999999</v>
      </c>
      <c r="FM59">
        <v>14.4823</v>
      </c>
      <c r="FN59">
        <v>18</v>
      </c>
      <c r="FO59">
        <v>605.68899999999996</v>
      </c>
      <c r="FP59">
        <v>378.76799999999997</v>
      </c>
      <c r="FQ59">
        <v>27.000299999999999</v>
      </c>
      <c r="FR59">
        <v>27.337199999999999</v>
      </c>
      <c r="FS59">
        <v>30</v>
      </c>
      <c r="FT59">
        <v>27.109500000000001</v>
      </c>
      <c r="FU59">
        <v>27.4527</v>
      </c>
      <c r="FV59">
        <v>21.6907</v>
      </c>
      <c r="FW59">
        <v>0</v>
      </c>
      <c r="FX59">
        <v>100</v>
      </c>
      <c r="FY59">
        <v>27</v>
      </c>
      <c r="FZ59">
        <v>410</v>
      </c>
      <c r="GA59">
        <v>22.313700000000001</v>
      </c>
      <c r="GB59">
        <v>98.6785</v>
      </c>
      <c r="GC59">
        <v>93.233199999999997</v>
      </c>
    </row>
    <row r="60" spans="1:185" x14ac:dyDescent="0.25">
      <c r="A60">
        <v>44</v>
      </c>
      <c r="B60">
        <v>1693339620.0999999</v>
      </c>
      <c r="C60">
        <v>5446.5999999046326</v>
      </c>
      <c r="D60" t="s">
        <v>507</v>
      </c>
      <c r="E60" t="s">
        <v>508</v>
      </c>
      <c r="F60">
        <v>5</v>
      </c>
      <c r="H60" t="s">
        <v>305</v>
      </c>
      <c r="I60" t="s">
        <v>611</v>
      </c>
      <c r="K60" t="s">
        <v>608</v>
      </c>
      <c r="L60">
        <v>1693339617.3499999</v>
      </c>
      <c r="M60">
        <f t="shared" si="50"/>
        <v>3.2197667413228622E-3</v>
      </c>
      <c r="N60">
        <f t="shared" si="51"/>
        <v>3.2197667413228621</v>
      </c>
      <c r="O60">
        <f t="shared" si="52"/>
        <v>13.772211973556502</v>
      </c>
      <c r="P60">
        <f t="shared" si="53"/>
        <v>395.05549999999999</v>
      </c>
      <c r="Q60">
        <f t="shared" si="54"/>
        <v>300.76995143596105</v>
      </c>
      <c r="R60">
        <f t="shared" si="55"/>
        <v>30.578280965567323</v>
      </c>
      <c r="S60">
        <f t="shared" si="56"/>
        <v>40.163979208424152</v>
      </c>
      <c r="T60">
        <f t="shared" si="57"/>
        <v>0.26339619525287172</v>
      </c>
      <c r="U60">
        <f t="shared" si="58"/>
        <v>2.9562380345912533</v>
      </c>
      <c r="V60">
        <f t="shared" si="59"/>
        <v>0.25101833406178536</v>
      </c>
      <c r="W60">
        <f t="shared" si="60"/>
        <v>0.15795007849576523</v>
      </c>
      <c r="X60">
        <f t="shared" si="61"/>
        <v>161.89279876932284</v>
      </c>
      <c r="Y60">
        <f t="shared" si="62"/>
        <v>27.644050919461456</v>
      </c>
      <c r="Z60">
        <f t="shared" si="63"/>
        <v>26.820879999999999</v>
      </c>
      <c r="AA60">
        <f t="shared" si="64"/>
        <v>3.5416788016047538</v>
      </c>
      <c r="AB60">
        <f t="shared" si="65"/>
        <v>61.624219129662336</v>
      </c>
      <c r="AC60">
        <f t="shared" si="66"/>
        <v>2.2749230078347709</v>
      </c>
      <c r="AD60">
        <f t="shared" si="67"/>
        <v>3.6916054109312917</v>
      </c>
      <c r="AE60">
        <f t="shared" si="68"/>
        <v>1.2667557937699829</v>
      </c>
      <c r="AF60">
        <f t="shared" si="69"/>
        <v>-141.99171329233823</v>
      </c>
      <c r="AG60">
        <f t="shared" si="70"/>
        <v>112.65383010627734</v>
      </c>
      <c r="AH60">
        <f t="shared" si="71"/>
        <v>8.2383244359253887</v>
      </c>
      <c r="AI60">
        <f t="shared" si="72"/>
        <v>140.79324001918735</v>
      </c>
      <c r="AJ60">
        <f t="shared" si="73"/>
        <v>13.772211973556502</v>
      </c>
      <c r="AK60">
        <f t="shared" si="74"/>
        <v>3.2197667413228621</v>
      </c>
      <c r="AL60">
        <f t="shared" si="75"/>
        <v>13.891132703305345</v>
      </c>
      <c r="AM60">
        <v>418.13593069667621</v>
      </c>
      <c r="AN60">
        <v>404.00391515151512</v>
      </c>
      <c r="AO60">
        <v>-7.34230764243412E-3</v>
      </c>
      <c r="AP60">
        <v>67.233874255027516</v>
      </c>
      <c r="AQ60">
        <f t="shared" si="76"/>
        <v>3.1760670433273859</v>
      </c>
      <c r="AR60">
        <v>19.223008947229442</v>
      </c>
      <c r="AS60">
        <v>22.371275757575749</v>
      </c>
      <c r="AT60">
        <v>-8.0489177489128441E-3</v>
      </c>
      <c r="AU60">
        <v>78.55</v>
      </c>
      <c r="AV60">
        <v>0</v>
      </c>
      <c r="AW60">
        <v>0</v>
      </c>
      <c r="AX60">
        <f t="shared" si="77"/>
        <v>1</v>
      </c>
      <c r="AY60">
        <f t="shared" si="78"/>
        <v>0</v>
      </c>
      <c r="AZ60">
        <f t="shared" si="79"/>
        <v>53592.375100656143</v>
      </c>
      <c r="BA60" t="s">
        <v>430</v>
      </c>
      <c r="BB60">
        <v>8140.83</v>
      </c>
      <c r="BC60">
        <v>542.71199999999999</v>
      </c>
      <c r="BD60">
        <v>2447.2199999999998</v>
      </c>
      <c r="BE60">
        <f t="shared" si="80"/>
        <v>0.77823326059773945</v>
      </c>
      <c r="BF60">
        <v>-1.606148494820931</v>
      </c>
      <c r="BG60" t="s">
        <v>509</v>
      </c>
      <c r="BH60">
        <v>8176.83</v>
      </c>
      <c r="BI60">
        <v>950.01020000000005</v>
      </c>
      <c r="BJ60">
        <v>1219.5999999999999</v>
      </c>
      <c r="BK60">
        <f t="shared" si="81"/>
        <v>0.22104772056411925</v>
      </c>
      <c r="BL60">
        <v>0.5</v>
      </c>
      <c r="BM60">
        <f t="shared" si="82"/>
        <v>841.1328467820324</v>
      </c>
      <c r="BN60">
        <f t="shared" si="83"/>
        <v>13.772211973556502</v>
      </c>
      <c r="BO60">
        <f t="shared" si="84"/>
        <v>92.965249236388416</v>
      </c>
      <c r="BP60">
        <f t="shared" si="85"/>
        <v>1.8282915150931583E-2</v>
      </c>
      <c r="BQ60">
        <f t="shared" si="86"/>
        <v>1.0065759265332896</v>
      </c>
      <c r="BR60">
        <f t="shared" si="87"/>
        <v>443.67305512272071</v>
      </c>
      <c r="BS60" t="s">
        <v>510</v>
      </c>
      <c r="BT60">
        <v>590.33000000000004</v>
      </c>
      <c r="BU60">
        <f t="shared" si="88"/>
        <v>590.33000000000004</v>
      </c>
      <c r="BV60">
        <f t="shared" si="89"/>
        <v>0.51596425057395856</v>
      </c>
      <c r="BW60">
        <f t="shared" si="90"/>
        <v>0.42841673685381459</v>
      </c>
      <c r="BX60">
        <f t="shared" si="91"/>
        <v>0.66111616735509371</v>
      </c>
      <c r="BY60">
        <f t="shared" si="92"/>
        <v>0.39827829714812479</v>
      </c>
      <c r="BZ60">
        <f t="shared" si="93"/>
        <v>0.64458642337023531</v>
      </c>
      <c r="CA60">
        <f t="shared" si="94"/>
        <v>0.26621530196929716</v>
      </c>
      <c r="CB60">
        <f t="shared" si="95"/>
        <v>0.73378469803070279</v>
      </c>
      <c r="CC60">
        <f t="shared" si="96"/>
        <v>999.92719999999986</v>
      </c>
      <c r="CD60">
        <f t="shared" si="97"/>
        <v>841.1328467820324</v>
      </c>
      <c r="CE60">
        <f t="shared" si="98"/>
        <v>0.84119408571147236</v>
      </c>
      <c r="CF60">
        <f t="shared" si="99"/>
        <v>0.16190458542314168</v>
      </c>
      <c r="CG60">
        <v>6</v>
      </c>
      <c r="CH60">
        <v>0.5</v>
      </c>
      <c r="CI60" t="s">
        <v>309</v>
      </c>
      <c r="CJ60">
        <v>2</v>
      </c>
      <c r="CK60" t="b">
        <v>0</v>
      </c>
      <c r="CL60">
        <v>1693339617.3499999</v>
      </c>
      <c r="CM60">
        <v>395.05549999999999</v>
      </c>
      <c r="CN60">
        <v>410.10179999999991</v>
      </c>
      <c r="CO60">
        <v>22.376290000000001</v>
      </c>
      <c r="CP60">
        <v>19.22813</v>
      </c>
      <c r="CQ60">
        <v>395.53649999999999</v>
      </c>
      <c r="CR60">
        <v>22.257290000000001</v>
      </c>
      <c r="CS60">
        <v>599.9162</v>
      </c>
      <c r="CT60">
        <v>101.5668</v>
      </c>
      <c r="CU60">
        <v>9.9875210000000006E-2</v>
      </c>
      <c r="CV60">
        <v>27.527719999999999</v>
      </c>
      <c r="CW60">
        <v>26.820879999999999</v>
      </c>
      <c r="CX60">
        <v>999.9</v>
      </c>
      <c r="CY60">
        <v>0</v>
      </c>
      <c r="CZ60">
        <v>0</v>
      </c>
      <c r="DA60">
        <v>9996.3110000000015</v>
      </c>
      <c r="DB60">
        <v>0</v>
      </c>
      <c r="DC60">
        <v>346.7124</v>
      </c>
      <c r="DD60">
        <v>999.92719999999986</v>
      </c>
      <c r="DE60">
        <v>0.95999849999999987</v>
      </c>
      <c r="DF60">
        <v>4.0001450000000001E-2</v>
      </c>
      <c r="DG60">
        <v>0</v>
      </c>
      <c r="DH60">
        <v>940.548</v>
      </c>
      <c r="DI60">
        <v>5.0002199999999997</v>
      </c>
      <c r="DJ60">
        <v>9916.4150000000009</v>
      </c>
      <c r="DK60">
        <v>9345.5499999999993</v>
      </c>
      <c r="DL60">
        <v>39.375</v>
      </c>
      <c r="DM60">
        <v>40.936999999999998</v>
      </c>
      <c r="DN60">
        <v>39.436999999999998</v>
      </c>
      <c r="DO60">
        <v>39.212200000000003</v>
      </c>
      <c r="DP60">
        <v>40.699599999999997</v>
      </c>
      <c r="DQ60">
        <v>955.12800000000004</v>
      </c>
      <c r="DR60">
        <v>39.799999999999997</v>
      </c>
      <c r="DS60">
        <v>0</v>
      </c>
      <c r="DT60">
        <v>66.200000047683716</v>
      </c>
      <c r="DU60">
        <v>0</v>
      </c>
      <c r="DV60">
        <v>950.01020000000005</v>
      </c>
      <c r="DW60">
        <v>-123.09299980935729</v>
      </c>
      <c r="DX60">
        <v>-1249.801536494834</v>
      </c>
      <c r="DY60">
        <v>10012.9064</v>
      </c>
      <c r="DZ60">
        <v>15</v>
      </c>
      <c r="EA60">
        <v>1693339655.0999999</v>
      </c>
      <c r="EB60" t="s">
        <v>511</v>
      </c>
      <c r="EC60">
        <v>1693339652.0999999</v>
      </c>
      <c r="ED60">
        <v>1693339655.0999999</v>
      </c>
      <c r="EE60">
        <v>86</v>
      </c>
      <c r="EF60">
        <v>5.3999999999999999E-2</v>
      </c>
      <c r="EG60">
        <v>-1.6E-2</v>
      </c>
      <c r="EH60">
        <v>-0.48099999999999998</v>
      </c>
      <c r="EI60">
        <v>0.11899999999999999</v>
      </c>
      <c r="EJ60">
        <v>410</v>
      </c>
      <c r="EK60">
        <v>19</v>
      </c>
      <c r="EL60">
        <v>0.31</v>
      </c>
      <c r="EM60">
        <v>0.06</v>
      </c>
      <c r="EN60">
        <v>100</v>
      </c>
      <c r="EO60">
        <v>100</v>
      </c>
      <c r="EP60">
        <v>-0.48099999999999998</v>
      </c>
      <c r="EQ60">
        <v>0.11899999999999999</v>
      </c>
      <c r="ER60">
        <v>-0.92458296482593316</v>
      </c>
      <c r="ES60">
        <v>-1.5763494849013591E-5</v>
      </c>
      <c r="ET60">
        <v>2.5737299311383258E-6</v>
      </c>
      <c r="EU60">
        <v>-5.4755643384777521E-10</v>
      </c>
      <c r="EV60">
        <v>0.13463500000000289</v>
      </c>
      <c r="EW60">
        <v>0</v>
      </c>
      <c r="EX60">
        <v>0</v>
      </c>
      <c r="EY60">
        <v>0</v>
      </c>
      <c r="EZ60">
        <v>21</v>
      </c>
      <c r="FA60">
        <v>1995</v>
      </c>
      <c r="FB60">
        <v>1</v>
      </c>
      <c r="FC60">
        <v>16</v>
      </c>
      <c r="FD60">
        <v>1.7</v>
      </c>
      <c r="FE60">
        <v>1.6</v>
      </c>
      <c r="FF60">
        <v>1.0815399999999999</v>
      </c>
      <c r="FG60">
        <v>2.63062</v>
      </c>
      <c r="FH60">
        <v>1.39771</v>
      </c>
      <c r="FI60">
        <v>2.2656200000000002</v>
      </c>
      <c r="FJ60">
        <v>1.3952599999999999</v>
      </c>
      <c r="FK60">
        <v>2.5512700000000001</v>
      </c>
      <c r="FL60">
        <v>34.783700000000003</v>
      </c>
      <c r="FM60">
        <v>14.4735</v>
      </c>
      <c r="FN60">
        <v>18</v>
      </c>
      <c r="FO60">
        <v>606.53499999999997</v>
      </c>
      <c r="FP60">
        <v>377.52499999999998</v>
      </c>
      <c r="FQ60">
        <v>27.000299999999999</v>
      </c>
      <c r="FR60">
        <v>27.334599999999998</v>
      </c>
      <c r="FS60">
        <v>30.0001</v>
      </c>
      <c r="FT60">
        <v>27.109500000000001</v>
      </c>
      <c r="FU60">
        <v>27.4527</v>
      </c>
      <c r="FV60">
        <v>21.664200000000001</v>
      </c>
      <c r="FW60">
        <v>0</v>
      </c>
      <c r="FX60">
        <v>98.499899999999997</v>
      </c>
      <c r="FY60">
        <v>27</v>
      </c>
      <c r="FZ60">
        <v>410</v>
      </c>
      <c r="GA60">
        <v>20.531300000000002</v>
      </c>
      <c r="GB60">
        <v>98.679599999999994</v>
      </c>
      <c r="GC60">
        <v>93.236000000000004</v>
      </c>
    </row>
    <row r="61" spans="1:185" x14ac:dyDescent="0.25">
      <c r="A61">
        <v>45</v>
      </c>
      <c r="B61">
        <v>1693339716.0999999</v>
      </c>
      <c r="C61">
        <v>5542.5999999046326</v>
      </c>
      <c r="D61" t="s">
        <v>512</v>
      </c>
      <c r="E61" t="s">
        <v>513</v>
      </c>
      <c r="F61">
        <v>5</v>
      </c>
      <c r="H61" t="s">
        <v>305</v>
      </c>
      <c r="I61" t="s">
        <v>611</v>
      </c>
      <c r="K61" t="s">
        <v>608</v>
      </c>
      <c r="L61">
        <v>1693339713.0999999</v>
      </c>
      <c r="M61">
        <f t="shared" si="50"/>
        <v>2.9799575752118869E-3</v>
      </c>
      <c r="N61">
        <f t="shared" si="51"/>
        <v>2.9799575752118868</v>
      </c>
      <c r="O61">
        <f t="shared" si="52"/>
        <v>12.813391780585835</v>
      </c>
      <c r="P61">
        <f t="shared" si="53"/>
        <v>396.00936363636367</v>
      </c>
      <c r="Q61">
        <f t="shared" si="54"/>
        <v>302.18026157135233</v>
      </c>
      <c r="R61">
        <f t="shared" si="55"/>
        <v>30.721362896043477</v>
      </c>
      <c r="S61">
        <f t="shared" si="56"/>
        <v>40.260562709292927</v>
      </c>
      <c r="T61">
        <f t="shared" si="57"/>
        <v>0.24554035979155026</v>
      </c>
      <c r="U61">
        <f t="shared" si="58"/>
        <v>2.9567669083402683</v>
      </c>
      <c r="V61">
        <f t="shared" si="59"/>
        <v>0.23474870863493316</v>
      </c>
      <c r="W61">
        <f t="shared" si="60"/>
        <v>0.14764800266630584</v>
      </c>
      <c r="X61">
        <f t="shared" si="61"/>
        <v>82.09011870394373</v>
      </c>
      <c r="Y61">
        <f t="shared" si="62"/>
        <v>27.065844534684629</v>
      </c>
      <c r="Z61">
        <f t="shared" si="63"/>
        <v>26.440799999999999</v>
      </c>
      <c r="AA61">
        <f t="shared" si="64"/>
        <v>3.4632801819958883</v>
      </c>
      <c r="AB61">
        <f t="shared" si="65"/>
        <v>60.441635318265661</v>
      </c>
      <c r="AC61">
        <f t="shared" si="66"/>
        <v>2.2087119328841838</v>
      </c>
      <c r="AD61">
        <f t="shared" si="67"/>
        <v>3.6542888379075733</v>
      </c>
      <c r="AE61">
        <f t="shared" si="68"/>
        <v>1.2545682491117045</v>
      </c>
      <c r="AF61">
        <f t="shared" si="69"/>
        <v>-131.41612906684421</v>
      </c>
      <c r="AG61">
        <f t="shared" si="70"/>
        <v>145.59492916816808</v>
      </c>
      <c r="AH61">
        <f t="shared" si="71"/>
        <v>10.615973667807019</v>
      </c>
      <c r="AI61">
        <f t="shared" si="72"/>
        <v>106.88489247307461</v>
      </c>
      <c r="AJ61">
        <f t="shared" si="73"/>
        <v>12.813391780585835</v>
      </c>
      <c r="AK61">
        <f t="shared" si="74"/>
        <v>2.9799575752118868</v>
      </c>
      <c r="AL61">
        <f t="shared" si="75"/>
        <v>13.019700588556949</v>
      </c>
      <c r="AM61">
        <v>417.84293074946538</v>
      </c>
      <c r="AN61">
        <v>404.72839999999991</v>
      </c>
      <c r="AO61">
        <v>-3.3915711707551061E-2</v>
      </c>
      <c r="AP61">
        <v>67.227749067658593</v>
      </c>
      <c r="AQ61">
        <f t="shared" si="76"/>
        <v>2.9508907597147886</v>
      </c>
      <c r="AR61">
        <v>18.808590669047629</v>
      </c>
      <c r="AS61">
        <v>21.722149696969691</v>
      </c>
      <c r="AT61">
        <v>-5.0413852813923198E-3</v>
      </c>
      <c r="AU61">
        <v>78.55</v>
      </c>
      <c r="AV61">
        <v>0</v>
      </c>
      <c r="AW61">
        <v>0</v>
      </c>
      <c r="AX61">
        <f t="shared" si="77"/>
        <v>1</v>
      </c>
      <c r="AY61">
        <f t="shared" si="78"/>
        <v>0</v>
      </c>
      <c r="AZ61">
        <f t="shared" si="79"/>
        <v>53638.753137577267</v>
      </c>
      <c r="BA61" t="s">
        <v>430</v>
      </c>
      <c r="BB61">
        <v>8140.83</v>
      </c>
      <c r="BC61">
        <v>542.71199999999999</v>
      </c>
      <c r="BD61">
        <v>2447.2199999999998</v>
      </c>
      <c r="BE61">
        <f t="shared" si="80"/>
        <v>0.77823326059773945</v>
      </c>
      <c r="BF61">
        <v>-1.606148494820931</v>
      </c>
      <c r="BG61" t="s">
        <v>514</v>
      </c>
      <c r="BH61">
        <v>8178.44</v>
      </c>
      <c r="BI61">
        <v>836.24088000000006</v>
      </c>
      <c r="BJ61">
        <v>1567.19</v>
      </c>
      <c r="BK61">
        <f t="shared" si="81"/>
        <v>0.46640746814362011</v>
      </c>
      <c r="BL61">
        <v>0.5</v>
      </c>
      <c r="BM61">
        <f t="shared" si="82"/>
        <v>421.17371580515226</v>
      </c>
      <c r="BN61">
        <f t="shared" si="83"/>
        <v>12.813391780585835</v>
      </c>
      <c r="BO61">
        <f t="shared" si="84"/>
        <v>98.219283218660834</v>
      </c>
      <c r="BP61">
        <f t="shared" si="85"/>
        <v>3.4236562573334191E-2</v>
      </c>
      <c r="BQ61">
        <f t="shared" si="86"/>
        <v>0.56153370044474482</v>
      </c>
      <c r="BR61">
        <f t="shared" si="87"/>
        <v>482.61250688034403</v>
      </c>
      <c r="BS61" t="s">
        <v>515</v>
      </c>
      <c r="BT61">
        <v>592.92999999999995</v>
      </c>
      <c r="BU61">
        <f t="shared" si="88"/>
        <v>592.92999999999995</v>
      </c>
      <c r="BV61">
        <f t="shared" si="89"/>
        <v>0.62166042407110822</v>
      </c>
      <c r="BW61">
        <f t="shared" si="90"/>
        <v>0.75026083386365028</v>
      </c>
      <c r="BX61">
        <f t="shared" si="91"/>
        <v>0.4745913530246077</v>
      </c>
      <c r="BY61">
        <f t="shared" si="92"/>
        <v>0.7134844476894574</v>
      </c>
      <c r="BZ61">
        <f t="shared" si="93"/>
        <v>0.4620773449100764</v>
      </c>
      <c r="CA61">
        <f t="shared" si="94"/>
        <v>0.53196652646636222</v>
      </c>
      <c r="CB61">
        <f t="shared" si="95"/>
        <v>0.46803347353363778</v>
      </c>
      <c r="CC61">
        <f t="shared" si="96"/>
        <v>499.98300000000012</v>
      </c>
      <c r="CD61">
        <f t="shared" si="97"/>
        <v>421.17371580515226</v>
      </c>
      <c r="CE61">
        <f t="shared" si="98"/>
        <v>0.84237607239676582</v>
      </c>
      <c r="CF61">
        <f t="shared" si="99"/>
        <v>0.1641858197257581</v>
      </c>
      <c r="CG61">
        <v>6</v>
      </c>
      <c r="CH61">
        <v>0.5</v>
      </c>
      <c r="CI61" t="s">
        <v>309</v>
      </c>
      <c r="CJ61">
        <v>2</v>
      </c>
      <c r="CK61" t="b">
        <v>0</v>
      </c>
      <c r="CL61">
        <v>1693339713.0999999</v>
      </c>
      <c r="CM61">
        <v>396.00936363636367</v>
      </c>
      <c r="CN61">
        <v>410.0025454545455</v>
      </c>
      <c r="CO61">
        <v>21.725245454545451</v>
      </c>
      <c r="CP61">
        <v>18.81009090909091</v>
      </c>
      <c r="CQ61">
        <v>396.51036363636371</v>
      </c>
      <c r="CR61">
        <v>21.614245454545451</v>
      </c>
      <c r="CS61">
        <v>600.01290909090903</v>
      </c>
      <c r="CT61">
        <v>101.5656363636364</v>
      </c>
      <c r="CU61">
        <v>0.10004734545454549</v>
      </c>
      <c r="CV61">
        <v>27.354163636363641</v>
      </c>
      <c r="CW61">
        <v>26.440799999999999</v>
      </c>
      <c r="CX61">
        <v>999.9</v>
      </c>
      <c r="CY61">
        <v>0</v>
      </c>
      <c r="CZ61">
        <v>0</v>
      </c>
      <c r="DA61">
        <v>9999.4254545454532</v>
      </c>
      <c r="DB61">
        <v>0</v>
      </c>
      <c r="DC61">
        <v>371.73690909090908</v>
      </c>
      <c r="DD61">
        <v>499.98300000000012</v>
      </c>
      <c r="DE61">
        <v>0.91999936363636359</v>
      </c>
      <c r="DF61">
        <v>8.0000554545454544E-2</v>
      </c>
      <c r="DG61">
        <v>0</v>
      </c>
      <c r="DH61">
        <v>835.64154545454539</v>
      </c>
      <c r="DI61">
        <v>5.0002199999999997</v>
      </c>
      <c r="DJ61">
        <v>4454.0818181818186</v>
      </c>
      <c r="DK61">
        <v>4592.045454545454</v>
      </c>
      <c r="DL61">
        <v>39.186999999999998</v>
      </c>
      <c r="DM61">
        <v>41.442727272727282</v>
      </c>
      <c r="DN61">
        <v>39.75</v>
      </c>
      <c r="DO61">
        <v>38.783727272727269</v>
      </c>
      <c r="DP61">
        <v>40.936999999999998</v>
      </c>
      <c r="DQ61">
        <v>455.3845454545455</v>
      </c>
      <c r="DR61">
        <v>39.6</v>
      </c>
      <c r="DS61">
        <v>0</v>
      </c>
      <c r="DT61">
        <v>93.799999952316284</v>
      </c>
      <c r="DU61">
        <v>0</v>
      </c>
      <c r="DV61">
        <v>836.24088000000006</v>
      </c>
      <c r="DW61">
        <v>-7.8426153650443178</v>
      </c>
      <c r="DX61">
        <v>-34.946153883691089</v>
      </c>
      <c r="DY61">
        <v>4456.7204000000002</v>
      </c>
      <c r="DZ61">
        <v>15</v>
      </c>
      <c r="EA61">
        <v>1693339747.0999999</v>
      </c>
      <c r="EB61" t="s">
        <v>516</v>
      </c>
      <c r="EC61">
        <v>1693339745.0999999</v>
      </c>
      <c r="ED61">
        <v>1693339747.0999999</v>
      </c>
      <c r="EE61">
        <v>87</v>
      </c>
      <c r="EF61">
        <v>-0.02</v>
      </c>
      <c r="EG61">
        <v>-8.0000000000000002E-3</v>
      </c>
      <c r="EH61">
        <v>-0.501</v>
      </c>
      <c r="EI61">
        <v>0.111</v>
      </c>
      <c r="EJ61">
        <v>410</v>
      </c>
      <c r="EK61">
        <v>19</v>
      </c>
      <c r="EL61">
        <v>0.26</v>
      </c>
      <c r="EM61">
        <v>0.04</v>
      </c>
      <c r="EN61">
        <v>100</v>
      </c>
      <c r="EO61">
        <v>100</v>
      </c>
      <c r="EP61">
        <v>-0.501</v>
      </c>
      <c r="EQ61">
        <v>0.111</v>
      </c>
      <c r="ER61">
        <v>-0.87020614383154338</v>
      </c>
      <c r="ES61">
        <v>-1.5763494849013591E-5</v>
      </c>
      <c r="ET61">
        <v>2.5737299311383258E-6</v>
      </c>
      <c r="EU61">
        <v>-5.4755643384777521E-10</v>
      </c>
      <c r="EV61">
        <v>0.11890000000000001</v>
      </c>
      <c r="EW61">
        <v>0</v>
      </c>
      <c r="EX61">
        <v>0</v>
      </c>
      <c r="EY61">
        <v>0</v>
      </c>
      <c r="EZ61">
        <v>21</v>
      </c>
      <c r="FA61">
        <v>1995</v>
      </c>
      <c r="FB61">
        <v>1</v>
      </c>
      <c r="FC61">
        <v>16</v>
      </c>
      <c r="FD61">
        <v>1.1000000000000001</v>
      </c>
      <c r="FE61">
        <v>1</v>
      </c>
      <c r="FF61">
        <v>1.0803199999999999</v>
      </c>
      <c r="FG61">
        <v>2.6171899999999999</v>
      </c>
      <c r="FH61">
        <v>1.39771</v>
      </c>
      <c r="FI61">
        <v>2.2631800000000002</v>
      </c>
      <c r="FJ61">
        <v>1.3952599999999999</v>
      </c>
      <c r="FK61">
        <v>2.4230999999999998</v>
      </c>
      <c r="FL61">
        <v>34.692100000000003</v>
      </c>
      <c r="FM61">
        <v>14.4648</v>
      </c>
      <c r="FN61">
        <v>18</v>
      </c>
      <c r="FO61">
        <v>606.49199999999996</v>
      </c>
      <c r="FP61">
        <v>376.90899999999999</v>
      </c>
      <c r="FQ61">
        <v>26.999199999999998</v>
      </c>
      <c r="FR61">
        <v>27.336099999999998</v>
      </c>
      <c r="FS61">
        <v>30.0002</v>
      </c>
      <c r="FT61">
        <v>27.114000000000001</v>
      </c>
      <c r="FU61">
        <v>27.459599999999998</v>
      </c>
      <c r="FV61">
        <v>21.659199999999998</v>
      </c>
      <c r="FW61">
        <v>0</v>
      </c>
      <c r="FX61">
        <v>96.607299999999995</v>
      </c>
      <c r="FY61">
        <v>27</v>
      </c>
      <c r="FZ61">
        <v>410</v>
      </c>
      <c r="GA61">
        <v>18.803999999999998</v>
      </c>
      <c r="GB61">
        <v>98.677800000000005</v>
      </c>
      <c r="GC61">
        <v>93.236500000000007</v>
      </c>
    </row>
    <row r="62" spans="1:185" x14ac:dyDescent="0.25">
      <c r="A62">
        <v>46</v>
      </c>
      <c r="B62">
        <v>1693339817.0999999</v>
      </c>
      <c r="C62">
        <v>5643.5999999046326</v>
      </c>
      <c r="D62" t="s">
        <v>517</v>
      </c>
      <c r="E62" t="s">
        <v>518</v>
      </c>
      <c r="F62">
        <v>5</v>
      </c>
      <c r="H62" t="s">
        <v>305</v>
      </c>
      <c r="I62" t="s">
        <v>611</v>
      </c>
      <c r="K62" t="s">
        <v>608</v>
      </c>
      <c r="L62">
        <v>1693339814.0999999</v>
      </c>
      <c r="M62">
        <f t="shared" si="50"/>
        <v>2.9851973937585741E-3</v>
      </c>
      <c r="N62">
        <f t="shared" si="51"/>
        <v>2.9851973937585741</v>
      </c>
      <c r="O62">
        <f t="shared" si="52"/>
        <v>9.060418064769749</v>
      </c>
      <c r="P62">
        <f t="shared" si="53"/>
        <v>399.73609090909088</v>
      </c>
      <c r="Q62">
        <f t="shared" si="54"/>
        <v>328.66574828840038</v>
      </c>
      <c r="R62">
        <f t="shared" si="55"/>
        <v>33.415071262318421</v>
      </c>
      <c r="S62">
        <f t="shared" si="56"/>
        <v>40.64071182777181</v>
      </c>
      <c r="T62">
        <f t="shared" si="57"/>
        <v>0.23714162170721895</v>
      </c>
      <c r="U62">
        <f t="shared" si="58"/>
        <v>2.9571627792560151</v>
      </c>
      <c r="V62">
        <f t="shared" si="59"/>
        <v>0.22706059772826082</v>
      </c>
      <c r="W62">
        <f t="shared" si="60"/>
        <v>0.14278290108884534</v>
      </c>
      <c r="X62">
        <f t="shared" si="61"/>
        <v>41.312324220908593</v>
      </c>
      <c r="Y62">
        <f t="shared" si="62"/>
        <v>26.748669445684595</v>
      </c>
      <c r="Z62">
        <f t="shared" si="63"/>
        <v>26.291</v>
      </c>
      <c r="AA62">
        <f t="shared" si="64"/>
        <v>3.432800009707913</v>
      </c>
      <c r="AB62">
        <f t="shared" si="65"/>
        <v>58.628063609047643</v>
      </c>
      <c r="AC62">
        <f t="shared" si="66"/>
        <v>2.1327307389176151</v>
      </c>
      <c r="AD62">
        <f t="shared" si="67"/>
        <v>3.6377301374635307</v>
      </c>
      <c r="AE62">
        <f t="shared" si="68"/>
        <v>1.3000692707902979</v>
      </c>
      <c r="AF62">
        <f t="shared" si="69"/>
        <v>-131.64720506475311</v>
      </c>
      <c r="AG62">
        <f t="shared" si="70"/>
        <v>157.13951328894407</v>
      </c>
      <c r="AH62">
        <f t="shared" si="71"/>
        <v>11.443191173095215</v>
      </c>
      <c r="AI62">
        <f t="shared" si="72"/>
        <v>78.247823618194772</v>
      </c>
      <c r="AJ62">
        <f t="shared" si="73"/>
        <v>9.060418064769749</v>
      </c>
      <c r="AK62">
        <f t="shared" si="74"/>
        <v>2.9851973937585741</v>
      </c>
      <c r="AL62">
        <f t="shared" si="75"/>
        <v>9.0950962344741093</v>
      </c>
      <c r="AM62">
        <v>417.51085300772309</v>
      </c>
      <c r="AN62">
        <v>408.23262424242438</v>
      </c>
      <c r="AO62">
        <v>3.613171283869759E-3</v>
      </c>
      <c r="AP62">
        <v>67.226731480916882</v>
      </c>
      <c r="AQ62">
        <f t="shared" si="76"/>
        <v>2.9839727761235939</v>
      </c>
      <c r="AR62">
        <v>18.05533726147187</v>
      </c>
      <c r="AS62">
        <v>20.98373333333333</v>
      </c>
      <c r="AT62">
        <v>-1.355238095238841E-3</v>
      </c>
      <c r="AU62">
        <v>78.55</v>
      </c>
      <c r="AV62">
        <v>0</v>
      </c>
      <c r="AW62">
        <v>0</v>
      </c>
      <c r="AX62">
        <f t="shared" si="77"/>
        <v>1</v>
      </c>
      <c r="AY62">
        <f t="shared" si="78"/>
        <v>0</v>
      </c>
      <c r="AZ62">
        <f t="shared" si="79"/>
        <v>53664.227230797173</v>
      </c>
      <c r="BA62" t="s">
        <v>430</v>
      </c>
      <c r="BB62">
        <v>8140.83</v>
      </c>
      <c r="BC62">
        <v>542.71199999999999</v>
      </c>
      <c r="BD62">
        <v>2447.2199999999998</v>
      </c>
      <c r="BE62">
        <f t="shared" si="80"/>
        <v>0.77823326059773945</v>
      </c>
      <c r="BF62">
        <v>-1.606148494820931</v>
      </c>
      <c r="BG62" t="s">
        <v>519</v>
      </c>
      <c r="BH62">
        <v>8165.28</v>
      </c>
      <c r="BI62">
        <v>836.34300000000007</v>
      </c>
      <c r="BJ62">
        <v>2225.75</v>
      </c>
      <c r="BK62">
        <f t="shared" si="81"/>
        <v>0.62424216556217005</v>
      </c>
      <c r="BL62">
        <v>0.5</v>
      </c>
      <c r="BM62">
        <f t="shared" si="82"/>
        <v>210.70327197503502</v>
      </c>
      <c r="BN62">
        <f t="shared" si="83"/>
        <v>9.060418064769749</v>
      </c>
      <c r="BO62">
        <f t="shared" si="84"/>
        <v>65.764933394365372</v>
      </c>
      <c r="BP62">
        <f t="shared" si="85"/>
        <v>5.0623639868556475E-2</v>
      </c>
      <c r="BQ62">
        <f t="shared" si="86"/>
        <v>9.9503538133213429E-2</v>
      </c>
      <c r="BR62">
        <f t="shared" si="87"/>
        <v>530.99476410141972</v>
      </c>
      <c r="BS62" t="s">
        <v>520</v>
      </c>
      <c r="BT62">
        <v>656.07</v>
      </c>
      <c r="BU62">
        <f t="shared" si="88"/>
        <v>656.07</v>
      </c>
      <c r="BV62">
        <f t="shared" si="89"/>
        <v>0.70523643715601481</v>
      </c>
      <c r="BW62">
        <f t="shared" si="90"/>
        <v>0.88515302482034564</v>
      </c>
      <c r="BX62">
        <f t="shared" si="91"/>
        <v>0.12364681908271213</v>
      </c>
      <c r="BY62">
        <f t="shared" si="92"/>
        <v>0.82553513349074703</v>
      </c>
      <c r="BZ62">
        <f t="shared" si="93"/>
        <v>0.11628725109057028</v>
      </c>
      <c r="CA62">
        <f t="shared" si="94"/>
        <v>0.69435906678705295</v>
      </c>
      <c r="CB62">
        <f t="shared" si="95"/>
        <v>0.30564093321294705</v>
      </c>
      <c r="CC62">
        <f t="shared" si="96"/>
        <v>249.96236363636359</v>
      </c>
      <c r="CD62">
        <f t="shared" si="97"/>
        <v>210.70327197503502</v>
      </c>
      <c r="CE62">
        <f t="shared" si="98"/>
        <v>0.84293998868389119</v>
      </c>
      <c r="CF62">
        <f t="shared" si="99"/>
        <v>0.16527417815991011</v>
      </c>
      <c r="CG62">
        <v>6</v>
      </c>
      <c r="CH62">
        <v>0.5</v>
      </c>
      <c r="CI62" t="s">
        <v>309</v>
      </c>
      <c r="CJ62">
        <v>2</v>
      </c>
      <c r="CK62" t="b">
        <v>0</v>
      </c>
      <c r="CL62">
        <v>1693339814.0999999</v>
      </c>
      <c r="CM62">
        <v>399.73609090909088</v>
      </c>
      <c r="CN62">
        <v>409.98918181818192</v>
      </c>
      <c r="CO62">
        <v>20.977227272727269</v>
      </c>
      <c r="CP62">
        <v>18.05482727272728</v>
      </c>
      <c r="CQ62">
        <v>400.15109090909101</v>
      </c>
      <c r="CR62">
        <v>20.884227272727269</v>
      </c>
      <c r="CS62">
        <v>600.03618181818183</v>
      </c>
      <c r="CT62">
        <v>101.5689090909091</v>
      </c>
      <c r="CU62">
        <v>9.994881818181818E-2</v>
      </c>
      <c r="CV62">
        <v>27.276654545454551</v>
      </c>
      <c r="CW62">
        <v>26.291</v>
      </c>
      <c r="CX62">
        <v>999.9</v>
      </c>
      <c r="CY62">
        <v>0</v>
      </c>
      <c r="CZ62">
        <v>0</v>
      </c>
      <c r="DA62">
        <v>10001.349090909091</v>
      </c>
      <c r="DB62">
        <v>0</v>
      </c>
      <c r="DC62">
        <v>547.85327272727272</v>
      </c>
      <c r="DD62">
        <v>249.96236363636359</v>
      </c>
      <c r="DE62">
        <v>0.90000190909090894</v>
      </c>
      <c r="DF62">
        <v>9.9998136363636372E-2</v>
      </c>
      <c r="DG62">
        <v>0</v>
      </c>
      <c r="DH62">
        <v>834.61863636363637</v>
      </c>
      <c r="DI62">
        <v>5.0002199999999997</v>
      </c>
      <c r="DJ62">
        <v>2308.647272727273</v>
      </c>
      <c r="DK62">
        <v>2258.3481818181808</v>
      </c>
      <c r="DL62">
        <v>38.800727272727272</v>
      </c>
      <c r="DM62">
        <v>41.686999999999998</v>
      </c>
      <c r="DN62">
        <v>40.420090909090909</v>
      </c>
      <c r="DO62">
        <v>37.36336363636363</v>
      </c>
      <c r="DP62">
        <v>40.397545454545451</v>
      </c>
      <c r="DQ62">
        <v>220.46727272727281</v>
      </c>
      <c r="DR62">
        <v>24.49636363636364</v>
      </c>
      <c r="DS62">
        <v>0</v>
      </c>
      <c r="DT62">
        <v>98.599999904632568</v>
      </c>
      <c r="DU62">
        <v>0</v>
      </c>
      <c r="DV62">
        <v>836.34300000000007</v>
      </c>
      <c r="DW62">
        <v>-22.999923103345029</v>
      </c>
      <c r="DX62">
        <v>-117.9607694667326</v>
      </c>
      <c r="DY62">
        <v>2322.4540000000002</v>
      </c>
      <c r="DZ62">
        <v>15</v>
      </c>
      <c r="EA62">
        <v>1693339841.0999999</v>
      </c>
      <c r="EB62" t="s">
        <v>521</v>
      </c>
      <c r="EC62">
        <v>1693339836.0999999</v>
      </c>
      <c r="ED62">
        <v>1693339841.0999999</v>
      </c>
      <c r="EE62">
        <v>88</v>
      </c>
      <c r="EF62">
        <v>8.6999999999999994E-2</v>
      </c>
      <c r="EG62">
        <v>-1.7999999999999999E-2</v>
      </c>
      <c r="EH62">
        <v>-0.41499999999999998</v>
      </c>
      <c r="EI62">
        <v>9.2999999999999999E-2</v>
      </c>
      <c r="EJ62">
        <v>410</v>
      </c>
      <c r="EK62">
        <v>18</v>
      </c>
      <c r="EL62">
        <v>0.85</v>
      </c>
      <c r="EM62">
        <v>0.04</v>
      </c>
      <c r="EN62">
        <v>100</v>
      </c>
      <c r="EO62">
        <v>100</v>
      </c>
      <c r="EP62">
        <v>-0.41499999999999998</v>
      </c>
      <c r="EQ62">
        <v>9.2999999999999999E-2</v>
      </c>
      <c r="ER62">
        <v>-0.89070881815312286</v>
      </c>
      <c r="ES62">
        <v>-1.5763494849013591E-5</v>
      </c>
      <c r="ET62">
        <v>2.5737299311383258E-6</v>
      </c>
      <c r="EU62">
        <v>-5.4755643384777521E-10</v>
      </c>
      <c r="EV62">
        <v>0.1108150000000023</v>
      </c>
      <c r="EW62">
        <v>0</v>
      </c>
      <c r="EX62">
        <v>0</v>
      </c>
      <c r="EY62">
        <v>0</v>
      </c>
      <c r="EZ62">
        <v>21</v>
      </c>
      <c r="FA62">
        <v>1995</v>
      </c>
      <c r="FB62">
        <v>1</v>
      </c>
      <c r="FC62">
        <v>16</v>
      </c>
      <c r="FD62">
        <v>1.2</v>
      </c>
      <c r="FE62">
        <v>1.2</v>
      </c>
      <c r="FF62">
        <v>1.0803199999999999</v>
      </c>
      <c r="FG62">
        <v>2.6220699999999999</v>
      </c>
      <c r="FH62">
        <v>1.39771</v>
      </c>
      <c r="FI62">
        <v>2.2631800000000002</v>
      </c>
      <c r="FJ62">
        <v>1.3952599999999999</v>
      </c>
      <c r="FK62">
        <v>2.66235</v>
      </c>
      <c r="FL62">
        <v>34.692100000000003</v>
      </c>
      <c r="FM62">
        <v>14.4648</v>
      </c>
      <c r="FN62">
        <v>18</v>
      </c>
      <c r="FO62">
        <v>606.06700000000001</v>
      </c>
      <c r="FP62">
        <v>376.45</v>
      </c>
      <c r="FQ62">
        <v>26.998899999999999</v>
      </c>
      <c r="FR62">
        <v>27.343</v>
      </c>
      <c r="FS62">
        <v>30.000299999999999</v>
      </c>
      <c r="FT62">
        <v>27.123200000000001</v>
      </c>
      <c r="FU62">
        <v>27.468699999999998</v>
      </c>
      <c r="FV62">
        <v>21.643699999999999</v>
      </c>
      <c r="FW62">
        <v>3.21088</v>
      </c>
      <c r="FX62">
        <v>93.958500000000001</v>
      </c>
      <c r="FY62">
        <v>27</v>
      </c>
      <c r="FZ62">
        <v>410</v>
      </c>
      <c r="GA62">
        <v>18.135999999999999</v>
      </c>
      <c r="GB62">
        <v>98.676699999999997</v>
      </c>
      <c r="GC62">
        <v>93.239000000000004</v>
      </c>
    </row>
    <row r="63" spans="1:185" x14ac:dyDescent="0.25">
      <c r="A63">
        <v>47</v>
      </c>
      <c r="B63">
        <v>1693339962.0999999</v>
      </c>
      <c r="C63">
        <v>5788.5999999046326</v>
      </c>
      <c r="D63" t="s">
        <v>522</v>
      </c>
      <c r="E63" t="s">
        <v>523</v>
      </c>
      <c r="F63">
        <v>5</v>
      </c>
      <c r="H63" t="s">
        <v>305</v>
      </c>
      <c r="I63" t="s">
        <v>611</v>
      </c>
      <c r="K63" t="s">
        <v>608</v>
      </c>
      <c r="L63">
        <v>1693339959.0999999</v>
      </c>
      <c r="M63">
        <f t="shared" si="50"/>
        <v>3.022792260159017E-3</v>
      </c>
      <c r="N63">
        <f t="shared" si="51"/>
        <v>3.0227922601590169</v>
      </c>
      <c r="O63">
        <f t="shared" si="52"/>
        <v>3.5721819673449486</v>
      </c>
      <c r="P63">
        <f t="shared" si="53"/>
        <v>405.22790909090912</v>
      </c>
      <c r="Q63">
        <f t="shared" si="54"/>
        <v>372.32959917977564</v>
      </c>
      <c r="R63">
        <f t="shared" si="55"/>
        <v>37.855163820627666</v>
      </c>
      <c r="S63">
        <f t="shared" si="56"/>
        <v>41.199971522865766</v>
      </c>
      <c r="T63">
        <f t="shared" si="57"/>
        <v>0.23976440640316013</v>
      </c>
      <c r="U63">
        <f t="shared" si="58"/>
        <v>2.9576553215297117</v>
      </c>
      <c r="V63">
        <f t="shared" si="59"/>
        <v>0.22946599956458805</v>
      </c>
      <c r="W63">
        <f t="shared" si="60"/>
        <v>0.14430465847891194</v>
      </c>
      <c r="X63">
        <f t="shared" si="61"/>
        <v>16.509716567731836</v>
      </c>
      <c r="Y63">
        <f t="shared" si="62"/>
        <v>26.494264555464632</v>
      </c>
      <c r="Z63">
        <f t="shared" si="63"/>
        <v>26.129363636363639</v>
      </c>
      <c r="AA63">
        <f t="shared" si="64"/>
        <v>3.4001744637051958</v>
      </c>
      <c r="AB63">
        <f t="shared" si="65"/>
        <v>57.985631988685718</v>
      </c>
      <c r="AC63">
        <f t="shared" si="66"/>
        <v>2.0970526123650139</v>
      </c>
      <c r="AD63">
        <f t="shared" si="67"/>
        <v>3.6165038483571164</v>
      </c>
      <c r="AE63">
        <f t="shared" si="68"/>
        <v>1.3031218513401819</v>
      </c>
      <c r="AF63">
        <f t="shared" si="69"/>
        <v>-133.30513867301266</v>
      </c>
      <c r="AG63">
        <f t="shared" si="70"/>
        <v>167.02423744726676</v>
      </c>
      <c r="AH63">
        <f t="shared" si="71"/>
        <v>12.145092194223965</v>
      </c>
      <c r="AI63">
        <f t="shared" si="72"/>
        <v>62.373907536209884</v>
      </c>
      <c r="AJ63">
        <f t="shared" si="73"/>
        <v>3.5721819673449486</v>
      </c>
      <c r="AK63">
        <f t="shared" si="74"/>
        <v>3.0227922601590169</v>
      </c>
      <c r="AL63">
        <f t="shared" si="75"/>
        <v>3.7898315250324326</v>
      </c>
      <c r="AM63">
        <v>417.37852197629479</v>
      </c>
      <c r="AN63">
        <v>413.654109090909</v>
      </c>
      <c r="AO63">
        <v>-2.9304696625330862E-2</v>
      </c>
      <c r="AP63">
        <v>67.190099493024533</v>
      </c>
      <c r="AQ63">
        <f t="shared" si="76"/>
        <v>2.8733072150406889</v>
      </c>
      <c r="AR63">
        <v>17.65962979865802</v>
      </c>
      <c r="AS63">
        <v>20.581219393939399</v>
      </c>
      <c r="AT63">
        <v>-2.0182199134198719E-2</v>
      </c>
      <c r="AU63">
        <v>78.55</v>
      </c>
      <c r="AV63">
        <v>0</v>
      </c>
      <c r="AW63">
        <v>0</v>
      </c>
      <c r="AX63">
        <f t="shared" si="77"/>
        <v>1</v>
      </c>
      <c r="AY63">
        <f t="shared" si="78"/>
        <v>0</v>
      </c>
      <c r="AZ63">
        <f t="shared" si="79"/>
        <v>53696.50648613969</v>
      </c>
      <c r="BA63" t="s">
        <v>430</v>
      </c>
      <c r="BB63">
        <v>8140.83</v>
      </c>
      <c r="BC63">
        <v>542.71199999999999</v>
      </c>
      <c r="BD63">
        <v>2447.2199999999998</v>
      </c>
      <c r="BE63">
        <f t="shared" si="80"/>
        <v>0.77823326059773945</v>
      </c>
      <c r="BF63">
        <v>-1.606148494820931</v>
      </c>
      <c r="BG63" t="s">
        <v>524</v>
      </c>
      <c r="BH63">
        <v>8153.36</v>
      </c>
      <c r="BI63">
        <v>766.84968000000003</v>
      </c>
      <c r="BJ63">
        <v>2462.41</v>
      </c>
      <c r="BK63">
        <f t="shared" si="81"/>
        <v>0.68857758050040396</v>
      </c>
      <c r="BL63">
        <v>0.5</v>
      </c>
      <c r="BM63">
        <f t="shared" si="82"/>
        <v>84.284510545692413</v>
      </c>
      <c r="BN63">
        <f t="shared" si="83"/>
        <v>3.5721819673449486</v>
      </c>
      <c r="BO63">
        <f t="shared" si="84"/>
        <v>29.018212172606834</v>
      </c>
      <c r="BP63">
        <f t="shared" si="85"/>
        <v>6.1438696489298554E-2</v>
      </c>
      <c r="BQ63">
        <f t="shared" si="86"/>
        <v>-6.1687533757579186E-3</v>
      </c>
      <c r="BR63">
        <f t="shared" si="87"/>
        <v>543.45546028777051</v>
      </c>
      <c r="BS63" t="s">
        <v>525</v>
      </c>
      <c r="BT63">
        <v>672.8</v>
      </c>
      <c r="BU63">
        <f t="shared" si="88"/>
        <v>672.8</v>
      </c>
      <c r="BV63">
        <f t="shared" si="89"/>
        <v>0.72677173988084842</v>
      </c>
      <c r="BW63">
        <f t="shared" si="90"/>
        <v>0.94744682919742285</v>
      </c>
      <c r="BX63">
        <f t="shared" si="91"/>
        <v>-8.5605437269643345E-3</v>
      </c>
      <c r="BY63">
        <f t="shared" si="92"/>
        <v>0.88324326013779253</v>
      </c>
      <c r="BZ63">
        <f t="shared" si="93"/>
        <v>-7.9758131758963756E-3</v>
      </c>
      <c r="CA63">
        <f t="shared" si="94"/>
        <v>0.83124795290261588</v>
      </c>
      <c r="CB63">
        <f t="shared" si="95"/>
        <v>0.16875204709738412</v>
      </c>
      <c r="CC63">
        <f t="shared" si="96"/>
        <v>99.999581818181795</v>
      </c>
      <c r="CD63">
        <f t="shared" si="97"/>
        <v>84.284510545692413</v>
      </c>
      <c r="CE63">
        <f t="shared" si="98"/>
        <v>0.84284863009665012</v>
      </c>
      <c r="CF63">
        <f t="shared" si="99"/>
        <v>0.16509785608653477</v>
      </c>
      <c r="CG63">
        <v>6</v>
      </c>
      <c r="CH63">
        <v>0.5</v>
      </c>
      <c r="CI63" t="s">
        <v>309</v>
      </c>
      <c r="CJ63">
        <v>2</v>
      </c>
      <c r="CK63" t="b">
        <v>0</v>
      </c>
      <c r="CL63">
        <v>1693339959.0999999</v>
      </c>
      <c r="CM63">
        <v>405.22790909090912</v>
      </c>
      <c r="CN63">
        <v>410.02490909090909</v>
      </c>
      <c r="CO63">
        <v>20.625845454545459</v>
      </c>
      <c r="CP63">
        <v>17.66546363636364</v>
      </c>
      <c r="CQ63">
        <v>405.56799999999998</v>
      </c>
      <c r="CR63">
        <v>20.534172727272729</v>
      </c>
      <c r="CS63">
        <v>600.01272727272726</v>
      </c>
      <c r="CT63">
        <v>101.5711818181818</v>
      </c>
      <c r="CU63">
        <v>9.9928681818181833E-2</v>
      </c>
      <c r="CV63">
        <v>27.17684545454545</v>
      </c>
      <c r="CW63">
        <v>26.129363636363639</v>
      </c>
      <c r="CX63">
        <v>999.9</v>
      </c>
      <c r="CY63">
        <v>0</v>
      </c>
      <c r="CZ63">
        <v>0</v>
      </c>
      <c r="DA63">
        <v>10003.92</v>
      </c>
      <c r="DB63">
        <v>0</v>
      </c>
      <c r="DC63">
        <v>372.13872727272718</v>
      </c>
      <c r="DD63">
        <v>99.999581818181795</v>
      </c>
      <c r="DE63">
        <v>0.90005099999999993</v>
      </c>
      <c r="DF63">
        <v>9.9949099999999999E-2</v>
      </c>
      <c r="DG63">
        <v>0</v>
      </c>
      <c r="DH63">
        <v>766.61436363636358</v>
      </c>
      <c r="DI63">
        <v>5.0002199999999997</v>
      </c>
      <c r="DJ63">
        <v>931.44781818181832</v>
      </c>
      <c r="DK63">
        <v>875.82936363636361</v>
      </c>
      <c r="DL63">
        <v>38.238545454545459</v>
      </c>
      <c r="DM63">
        <v>41.863545454545459</v>
      </c>
      <c r="DN63">
        <v>40</v>
      </c>
      <c r="DO63">
        <v>40.283818181818177</v>
      </c>
      <c r="DP63">
        <v>40.25</v>
      </c>
      <c r="DQ63">
        <v>85.50454545454545</v>
      </c>
      <c r="DR63">
        <v>9.495454545454546</v>
      </c>
      <c r="DS63">
        <v>0</v>
      </c>
      <c r="DT63">
        <v>143</v>
      </c>
      <c r="DU63">
        <v>0</v>
      </c>
      <c r="DV63">
        <v>766.84968000000003</v>
      </c>
      <c r="DW63">
        <v>-4.5504615515020852</v>
      </c>
      <c r="DX63">
        <v>-2.4792307535523879</v>
      </c>
      <c r="DY63">
        <v>931.72236000000009</v>
      </c>
      <c r="DZ63">
        <v>15</v>
      </c>
      <c r="EA63">
        <v>1693339927.5999999</v>
      </c>
      <c r="EB63" t="s">
        <v>526</v>
      </c>
      <c r="EC63">
        <v>1693339918.0999999</v>
      </c>
      <c r="ED63">
        <v>1693339927.5999999</v>
      </c>
      <c r="EE63">
        <v>89</v>
      </c>
      <c r="EF63">
        <v>8.3000000000000004E-2</v>
      </c>
      <c r="EG63">
        <v>-1E-3</v>
      </c>
      <c r="EH63">
        <v>-0.33200000000000002</v>
      </c>
      <c r="EI63">
        <v>9.1999999999999998E-2</v>
      </c>
      <c r="EJ63">
        <v>410</v>
      </c>
      <c r="EK63">
        <v>18</v>
      </c>
      <c r="EL63">
        <v>0.76</v>
      </c>
      <c r="EM63">
        <v>7.0000000000000007E-2</v>
      </c>
      <c r="EN63">
        <v>100</v>
      </c>
      <c r="EO63">
        <v>100</v>
      </c>
      <c r="EP63">
        <v>-0.34100000000000003</v>
      </c>
      <c r="EQ63">
        <v>9.1600000000000001E-2</v>
      </c>
      <c r="ER63">
        <v>-0.72067997360744962</v>
      </c>
      <c r="ES63">
        <v>-1.5763494849013591E-5</v>
      </c>
      <c r="ET63">
        <v>2.5737299311383258E-6</v>
      </c>
      <c r="EU63">
        <v>-5.4755643384777521E-10</v>
      </c>
      <c r="EV63">
        <v>9.1661904761902946E-2</v>
      </c>
      <c r="EW63">
        <v>0</v>
      </c>
      <c r="EX63">
        <v>0</v>
      </c>
      <c r="EY63">
        <v>0</v>
      </c>
      <c r="EZ63">
        <v>21</v>
      </c>
      <c r="FA63">
        <v>1995</v>
      </c>
      <c r="FB63">
        <v>1</v>
      </c>
      <c r="FC63">
        <v>16</v>
      </c>
      <c r="FD63">
        <v>0.7</v>
      </c>
      <c r="FE63">
        <v>0.6</v>
      </c>
      <c r="FF63">
        <v>1.0790999999999999</v>
      </c>
      <c r="FG63">
        <v>2.6220699999999999</v>
      </c>
      <c r="FH63">
        <v>1.39771</v>
      </c>
      <c r="FI63">
        <v>2.2631800000000002</v>
      </c>
      <c r="FJ63">
        <v>1.3952599999999999</v>
      </c>
      <c r="FK63">
        <v>2.4572799999999999</v>
      </c>
      <c r="FL63">
        <v>34.715000000000003</v>
      </c>
      <c r="FM63">
        <v>14.4297</v>
      </c>
      <c r="FN63">
        <v>18</v>
      </c>
      <c r="FO63">
        <v>605.29999999999995</v>
      </c>
      <c r="FP63">
        <v>376.154</v>
      </c>
      <c r="FQ63">
        <v>27.000699999999998</v>
      </c>
      <c r="FR63">
        <v>27.368600000000001</v>
      </c>
      <c r="FS63">
        <v>30.0002</v>
      </c>
      <c r="FT63">
        <v>27.1462</v>
      </c>
      <c r="FU63">
        <v>27.4893</v>
      </c>
      <c r="FV63">
        <v>21.635300000000001</v>
      </c>
      <c r="FW63">
        <v>4.6750299999999996</v>
      </c>
      <c r="FX63">
        <v>90.150199999999998</v>
      </c>
      <c r="FY63">
        <v>27</v>
      </c>
      <c r="FZ63">
        <v>410</v>
      </c>
      <c r="GA63">
        <v>17.744900000000001</v>
      </c>
      <c r="GB63">
        <v>98.671400000000006</v>
      </c>
      <c r="GC63">
        <v>93.240399999999994</v>
      </c>
    </row>
    <row r="64" spans="1:185" x14ac:dyDescent="0.25">
      <c r="A64">
        <v>48</v>
      </c>
      <c r="B64">
        <v>1693340080.0999999</v>
      </c>
      <c r="C64">
        <v>5906.5999999046326</v>
      </c>
      <c r="D64" t="s">
        <v>527</v>
      </c>
      <c r="E64" t="s">
        <v>528</v>
      </c>
      <c r="F64">
        <v>5</v>
      </c>
      <c r="H64" t="s">
        <v>305</v>
      </c>
      <c r="I64" t="s">
        <v>611</v>
      </c>
      <c r="K64" t="s">
        <v>608</v>
      </c>
      <c r="L64">
        <v>1693340077.3499999</v>
      </c>
      <c r="M64">
        <f t="shared" si="50"/>
        <v>2.7922501618775301E-3</v>
      </c>
      <c r="N64">
        <f t="shared" si="51"/>
        <v>2.7922501618775302</v>
      </c>
      <c r="O64">
        <f t="shared" si="52"/>
        <v>1.4454721415180738</v>
      </c>
      <c r="P64">
        <f t="shared" si="53"/>
        <v>407.39780000000002</v>
      </c>
      <c r="Q64">
        <f t="shared" si="54"/>
        <v>388.01394157010691</v>
      </c>
      <c r="R64">
        <f t="shared" si="55"/>
        <v>39.44995726418621</v>
      </c>
      <c r="S64">
        <f t="shared" si="56"/>
        <v>41.420743116828454</v>
      </c>
      <c r="T64">
        <f t="shared" si="57"/>
        <v>0.21836843531851322</v>
      </c>
      <c r="U64">
        <f t="shared" si="58"/>
        <v>2.9568486697025036</v>
      </c>
      <c r="V64">
        <f t="shared" si="59"/>
        <v>0.20978843276865211</v>
      </c>
      <c r="W64">
        <f t="shared" si="60"/>
        <v>0.13186055979729785</v>
      </c>
      <c r="X64">
        <f t="shared" si="61"/>
        <v>8.2394429036092891</v>
      </c>
      <c r="Y64">
        <f t="shared" si="62"/>
        <v>26.585759623693338</v>
      </c>
      <c r="Z64">
        <f t="shared" si="63"/>
        <v>26.235530000000001</v>
      </c>
      <c r="AA64">
        <f t="shared" si="64"/>
        <v>3.4215729730412372</v>
      </c>
      <c r="AB64">
        <f t="shared" si="65"/>
        <v>57.934477817334709</v>
      </c>
      <c r="AC64">
        <f t="shared" si="66"/>
        <v>2.1051215076039642</v>
      </c>
      <c r="AD64">
        <f t="shared" si="67"/>
        <v>3.6336247203976457</v>
      </c>
      <c r="AE64">
        <f t="shared" si="68"/>
        <v>1.316451465437273</v>
      </c>
      <c r="AF64">
        <f t="shared" si="69"/>
        <v>-123.13823213879908</v>
      </c>
      <c r="AG64">
        <f t="shared" si="70"/>
        <v>162.89431989401612</v>
      </c>
      <c r="AH64">
        <f t="shared" si="71"/>
        <v>11.85909370588273</v>
      </c>
      <c r="AI64">
        <f t="shared" si="72"/>
        <v>59.854624364709053</v>
      </c>
      <c r="AJ64">
        <f t="shared" si="73"/>
        <v>1.4454721415180738</v>
      </c>
      <c r="AK64">
        <f t="shared" si="74"/>
        <v>2.7922501618775302</v>
      </c>
      <c r="AL64">
        <f t="shared" si="75"/>
        <v>1.2295334336008972</v>
      </c>
      <c r="AM64">
        <v>417.48787694076321</v>
      </c>
      <c r="AN64">
        <v>416.05852727272708</v>
      </c>
      <c r="AO64">
        <v>3.8946880474397393E-2</v>
      </c>
      <c r="AP64">
        <v>67.197027701183771</v>
      </c>
      <c r="AQ64">
        <f t="shared" si="76"/>
        <v>2.7265333298672094</v>
      </c>
      <c r="AR64">
        <v>17.966818505497841</v>
      </c>
      <c r="AS64">
        <v>20.686120606060591</v>
      </c>
      <c r="AT64">
        <v>-9.2608484848455946E-3</v>
      </c>
      <c r="AU64">
        <v>78.55</v>
      </c>
      <c r="AV64">
        <v>0</v>
      </c>
      <c r="AW64">
        <v>0</v>
      </c>
      <c r="AX64">
        <f t="shared" si="77"/>
        <v>1</v>
      </c>
      <c r="AY64">
        <f t="shared" si="78"/>
        <v>0</v>
      </c>
      <c r="AZ64">
        <f t="shared" si="79"/>
        <v>53658.554778117606</v>
      </c>
      <c r="BA64" t="s">
        <v>430</v>
      </c>
      <c r="BB64">
        <v>8140.83</v>
      </c>
      <c r="BC64">
        <v>542.71199999999999</v>
      </c>
      <c r="BD64">
        <v>2447.2199999999998</v>
      </c>
      <c r="BE64">
        <f t="shared" si="80"/>
        <v>0.77823326059773945</v>
      </c>
      <c r="BF64">
        <v>-1.606148494820931</v>
      </c>
      <c r="BG64" t="s">
        <v>529</v>
      </c>
      <c r="BH64">
        <v>8150.57</v>
      </c>
      <c r="BI64">
        <v>727.70368000000008</v>
      </c>
      <c r="BJ64">
        <v>2540.13</v>
      </c>
      <c r="BK64">
        <f t="shared" si="81"/>
        <v>0.71351715069701149</v>
      </c>
      <c r="BL64">
        <v>0.5</v>
      </c>
      <c r="BM64">
        <f t="shared" si="82"/>
        <v>42.134327925186156</v>
      </c>
      <c r="BN64">
        <f t="shared" si="83"/>
        <v>1.4454721415180738</v>
      </c>
      <c r="BO64">
        <f t="shared" si="84"/>
        <v>15.031782803856174</v>
      </c>
      <c r="BP64">
        <f t="shared" si="85"/>
        <v>7.2425995301443322E-2</v>
      </c>
      <c r="BQ64">
        <f t="shared" si="86"/>
        <v>-3.657686811304945E-2</v>
      </c>
      <c r="BR64">
        <f t="shared" si="87"/>
        <v>547.15022700134637</v>
      </c>
      <c r="BS64" t="s">
        <v>530</v>
      </c>
      <c r="BT64">
        <v>680.07</v>
      </c>
      <c r="BU64">
        <f t="shared" si="88"/>
        <v>680.07</v>
      </c>
      <c r="BV64">
        <f t="shared" si="89"/>
        <v>0.73226960824839671</v>
      </c>
      <c r="BW64">
        <f t="shared" si="90"/>
        <v>0.97439132071008472</v>
      </c>
      <c r="BX64">
        <f t="shared" si="91"/>
        <v>-5.2576181987946877E-2</v>
      </c>
      <c r="BY64">
        <f t="shared" si="92"/>
        <v>0.9073845935102216</v>
      </c>
      <c r="BZ64">
        <f t="shared" si="93"/>
        <v>-4.8784252940917192E-2</v>
      </c>
      <c r="CA64">
        <f t="shared" si="94"/>
        <v>0.91061007892018264</v>
      </c>
      <c r="CB64">
        <f t="shared" si="95"/>
        <v>8.9389921079817358E-2</v>
      </c>
      <c r="CC64">
        <f t="shared" si="96"/>
        <v>49.999870000000001</v>
      </c>
      <c r="CD64">
        <f t="shared" si="97"/>
        <v>42.134327925186156</v>
      </c>
      <c r="CE64">
        <f t="shared" si="98"/>
        <v>0.84268874949447181</v>
      </c>
      <c r="CF64">
        <f t="shared" si="99"/>
        <v>0.16478928652433075</v>
      </c>
      <c r="CG64">
        <v>6</v>
      </c>
      <c r="CH64">
        <v>0.5</v>
      </c>
      <c r="CI64" t="s">
        <v>309</v>
      </c>
      <c r="CJ64">
        <v>2</v>
      </c>
      <c r="CK64" t="b">
        <v>0</v>
      </c>
      <c r="CL64">
        <v>1693340077.3499999</v>
      </c>
      <c r="CM64">
        <v>407.39780000000002</v>
      </c>
      <c r="CN64">
        <v>409.98070000000001</v>
      </c>
      <c r="CO64">
        <v>20.70513</v>
      </c>
      <c r="CP64">
        <v>17.970829999999999</v>
      </c>
      <c r="CQ64">
        <v>407.74380000000002</v>
      </c>
      <c r="CR64">
        <v>20.610969999999998</v>
      </c>
      <c r="CS64">
        <v>600.02990000000011</v>
      </c>
      <c r="CT64">
        <v>101.5715</v>
      </c>
      <c r="CU64">
        <v>9.9994340000000001E-2</v>
      </c>
      <c r="CV64">
        <v>27.257390000000001</v>
      </c>
      <c r="CW64">
        <v>26.235530000000001</v>
      </c>
      <c r="CX64">
        <v>999.9</v>
      </c>
      <c r="CY64">
        <v>0</v>
      </c>
      <c r="CZ64">
        <v>0</v>
      </c>
      <c r="DA64">
        <v>9999.3119999999999</v>
      </c>
      <c r="DB64">
        <v>0</v>
      </c>
      <c r="DC64">
        <v>454.85689999999988</v>
      </c>
      <c r="DD64">
        <v>49.999870000000001</v>
      </c>
      <c r="DE64">
        <v>0.90034799999999993</v>
      </c>
      <c r="DF64">
        <v>9.9651900000000002E-2</v>
      </c>
      <c r="DG64">
        <v>0</v>
      </c>
      <c r="DH64">
        <v>727.68509999999992</v>
      </c>
      <c r="DI64">
        <v>5.0002199999999997</v>
      </c>
      <c r="DJ64">
        <v>527.79939999999999</v>
      </c>
      <c r="DK64">
        <v>414.9049</v>
      </c>
      <c r="DL64">
        <v>38.125</v>
      </c>
      <c r="DM64">
        <v>41.936999999999998</v>
      </c>
      <c r="DN64">
        <v>40.237400000000001</v>
      </c>
      <c r="DO64">
        <v>39.874699999999997</v>
      </c>
      <c r="DP64">
        <v>40.061999999999998</v>
      </c>
      <c r="DQ64">
        <v>40.515999999999998</v>
      </c>
      <c r="DR64">
        <v>4.4809999999999999</v>
      </c>
      <c r="DS64">
        <v>0</v>
      </c>
      <c r="DT64">
        <v>115.5999999046326</v>
      </c>
      <c r="DU64">
        <v>0</v>
      </c>
      <c r="DV64">
        <v>727.70368000000008</v>
      </c>
      <c r="DW64">
        <v>-0.5183076853505777</v>
      </c>
      <c r="DX64">
        <v>10.813230814588801</v>
      </c>
      <c r="DY64">
        <v>526.90376000000003</v>
      </c>
      <c r="DZ64">
        <v>15</v>
      </c>
      <c r="EA64">
        <v>1693340041.0999999</v>
      </c>
      <c r="EB64" t="s">
        <v>531</v>
      </c>
      <c r="EC64">
        <v>1693340041.0999999</v>
      </c>
      <c r="ED64">
        <v>1693340031.5999999</v>
      </c>
      <c r="EE64">
        <v>90</v>
      </c>
      <c r="EF64">
        <v>-0.01</v>
      </c>
      <c r="EG64">
        <v>3.0000000000000001E-3</v>
      </c>
      <c r="EH64">
        <v>-0.34100000000000003</v>
      </c>
      <c r="EI64">
        <v>9.4E-2</v>
      </c>
      <c r="EJ64">
        <v>410</v>
      </c>
      <c r="EK64">
        <v>18</v>
      </c>
      <c r="EL64">
        <v>0.75</v>
      </c>
      <c r="EM64">
        <v>0.05</v>
      </c>
      <c r="EN64">
        <v>100</v>
      </c>
      <c r="EO64">
        <v>100</v>
      </c>
      <c r="EP64">
        <v>-0.34599999999999997</v>
      </c>
      <c r="EQ64">
        <v>9.4200000000000006E-2</v>
      </c>
      <c r="ER64">
        <v>-0.73042942246010001</v>
      </c>
      <c r="ES64">
        <v>-1.5763494849013591E-5</v>
      </c>
      <c r="ET64">
        <v>2.5737299311383258E-6</v>
      </c>
      <c r="EU64">
        <v>-5.4755643384777521E-10</v>
      </c>
      <c r="EV64">
        <v>9.4180000000001485E-2</v>
      </c>
      <c r="EW64">
        <v>0</v>
      </c>
      <c r="EX64">
        <v>0</v>
      </c>
      <c r="EY64">
        <v>0</v>
      </c>
      <c r="EZ64">
        <v>21</v>
      </c>
      <c r="FA64">
        <v>1995</v>
      </c>
      <c r="FB64">
        <v>1</v>
      </c>
      <c r="FC64">
        <v>16</v>
      </c>
      <c r="FD64">
        <v>0.7</v>
      </c>
      <c r="FE64">
        <v>0.8</v>
      </c>
      <c r="FF64">
        <v>1.0803199999999999</v>
      </c>
      <c r="FG64">
        <v>2.6196299999999999</v>
      </c>
      <c r="FH64">
        <v>1.39771</v>
      </c>
      <c r="FI64">
        <v>2.2619600000000002</v>
      </c>
      <c r="FJ64">
        <v>1.3952599999999999</v>
      </c>
      <c r="FK64">
        <v>2.66357</v>
      </c>
      <c r="FL64">
        <v>34.760800000000003</v>
      </c>
      <c r="FM64">
        <v>14.420999999999999</v>
      </c>
      <c r="FN64">
        <v>18</v>
      </c>
      <c r="FO64">
        <v>605.41899999999998</v>
      </c>
      <c r="FP64">
        <v>376.61</v>
      </c>
      <c r="FQ64">
        <v>27.001000000000001</v>
      </c>
      <c r="FR64">
        <v>27.398800000000001</v>
      </c>
      <c r="FS64">
        <v>30.0001</v>
      </c>
      <c r="FT64">
        <v>27.171500000000002</v>
      </c>
      <c r="FU64">
        <v>27.5168</v>
      </c>
      <c r="FV64">
        <v>21.642600000000002</v>
      </c>
      <c r="FW64">
        <v>1.8432200000000001</v>
      </c>
      <c r="FX64">
        <v>87.116799999999998</v>
      </c>
      <c r="FY64">
        <v>27</v>
      </c>
      <c r="FZ64">
        <v>410</v>
      </c>
      <c r="GA64">
        <v>18.193300000000001</v>
      </c>
      <c r="GB64">
        <v>98.67</v>
      </c>
      <c r="GC64">
        <v>93.243099999999998</v>
      </c>
    </row>
    <row r="65" spans="1:185" x14ac:dyDescent="0.25">
      <c r="A65">
        <v>49</v>
      </c>
      <c r="B65">
        <v>1693340190.5999999</v>
      </c>
      <c r="C65">
        <v>6017.0999999046326</v>
      </c>
      <c r="D65" t="s">
        <v>532</v>
      </c>
      <c r="E65" t="s">
        <v>533</v>
      </c>
      <c r="F65">
        <v>5</v>
      </c>
      <c r="H65" t="s">
        <v>305</v>
      </c>
      <c r="I65" t="s">
        <v>611</v>
      </c>
      <c r="K65" t="s">
        <v>608</v>
      </c>
      <c r="L65">
        <v>1693340187.8499999</v>
      </c>
      <c r="M65">
        <f t="shared" si="50"/>
        <v>2.4490133383730135E-3</v>
      </c>
      <c r="N65">
        <f t="shared" si="51"/>
        <v>2.4490133383730135</v>
      </c>
      <c r="O65">
        <f t="shared" si="52"/>
        <v>-1.3288659678981716</v>
      </c>
      <c r="P65">
        <f t="shared" si="53"/>
        <v>410.35600000000011</v>
      </c>
      <c r="Q65">
        <f t="shared" si="54"/>
        <v>413.03017392985896</v>
      </c>
      <c r="R65">
        <f t="shared" si="55"/>
        <v>41.993091095747801</v>
      </c>
      <c r="S65">
        <f t="shared" si="56"/>
        <v>41.721205803750934</v>
      </c>
      <c r="T65">
        <f t="shared" si="57"/>
        <v>0.19792952700559485</v>
      </c>
      <c r="U65">
        <f t="shared" si="58"/>
        <v>2.9559863789353824</v>
      </c>
      <c r="V65">
        <f t="shared" si="59"/>
        <v>0.1908505238711676</v>
      </c>
      <c r="W65">
        <f t="shared" si="60"/>
        <v>0.1198965044962568</v>
      </c>
      <c r="X65">
        <f t="shared" si="61"/>
        <v>3.9903511277246398E-5</v>
      </c>
      <c r="Y65">
        <f t="shared" si="62"/>
        <v>26.409202640131955</v>
      </c>
      <c r="Z65">
        <f t="shared" si="63"/>
        <v>26.048069999999999</v>
      </c>
      <c r="AA65">
        <f t="shared" si="64"/>
        <v>3.3838683131622771</v>
      </c>
      <c r="AB65">
        <f t="shared" si="65"/>
        <v>58.936709785441423</v>
      </c>
      <c r="AC65">
        <f t="shared" si="66"/>
        <v>2.1144965846519894</v>
      </c>
      <c r="AD65">
        <f t="shared" si="67"/>
        <v>3.5877411418957657</v>
      </c>
      <c r="AE65">
        <f t="shared" si="68"/>
        <v>1.2693717285102877</v>
      </c>
      <c r="AF65">
        <f t="shared" si="69"/>
        <v>-108.00148822224989</v>
      </c>
      <c r="AG65">
        <f t="shared" si="70"/>
        <v>158.20138038761482</v>
      </c>
      <c r="AH65">
        <f t="shared" si="71"/>
        <v>11.497514438816617</v>
      </c>
      <c r="AI65">
        <f t="shared" si="72"/>
        <v>61.697446507692831</v>
      </c>
      <c r="AJ65">
        <f t="shared" si="73"/>
        <v>-1.3288659678981716</v>
      </c>
      <c r="AK65">
        <f t="shared" si="74"/>
        <v>2.4490133383730135</v>
      </c>
      <c r="AL65">
        <f t="shared" si="75"/>
        <v>-1.5507416931118922</v>
      </c>
      <c r="AM65">
        <v>417.71149462433482</v>
      </c>
      <c r="AN65">
        <v>419.13876363636359</v>
      </c>
      <c r="AO65">
        <v>3.3471935197852819E-2</v>
      </c>
      <c r="AP65">
        <v>67.190931305947387</v>
      </c>
      <c r="AQ65">
        <f t="shared" si="76"/>
        <v>2.454798472309252</v>
      </c>
      <c r="AR65">
        <v>18.400013883030311</v>
      </c>
      <c r="AS65">
        <v>20.801940606060601</v>
      </c>
      <c r="AT65">
        <v>3.4106974507044739E-4</v>
      </c>
      <c r="AU65">
        <v>78.55</v>
      </c>
      <c r="AV65">
        <v>0</v>
      </c>
      <c r="AW65">
        <v>0</v>
      </c>
      <c r="AX65">
        <f t="shared" si="77"/>
        <v>1</v>
      </c>
      <c r="AY65">
        <f t="shared" si="78"/>
        <v>0</v>
      </c>
      <c r="AZ65">
        <f t="shared" si="79"/>
        <v>53672.083145084187</v>
      </c>
      <c r="BA65" t="s">
        <v>534</v>
      </c>
      <c r="BB65">
        <v>8168.28</v>
      </c>
      <c r="BC65">
        <v>636.02</v>
      </c>
      <c r="BD65">
        <v>2639.69</v>
      </c>
      <c r="BE65">
        <f t="shared" si="80"/>
        <v>0.75905504055400441</v>
      </c>
      <c r="BF65">
        <v>-1.328865967898115</v>
      </c>
      <c r="BG65" t="s">
        <v>339</v>
      </c>
      <c r="BH65" t="s">
        <v>339</v>
      </c>
      <c r="BI65">
        <v>0</v>
      </c>
      <c r="BJ65">
        <v>0</v>
      </c>
      <c r="BK65" t="e">
        <f t="shared" si="81"/>
        <v>#DIV/0!</v>
      </c>
      <c r="BL65">
        <v>0.5</v>
      </c>
      <c r="BM65">
        <f t="shared" si="82"/>
        <v>2.1001848040655996E-4</v>
      </c>
      <c r="BN65">
        <f t="shared" si="83"/>
        <v>-1.3288659678981716</v>
      </c>
      <c r="BO65" t="e">
        <f t="shared" si="84"/>
        <v>#DIV/0!</v>
      </c>
      <c r="BP65">
        <f t="shared" si="85"/>
        <v>-2.6960186620850536E-10</v>
      </c>
      <c r="BQ65" t="e">
        <f t="shared" si="86"/>
        <v>#DIV/0!</v>
      </c>
      <c r="BR65" t="e">
        <f t="shared" si="87"/>
        <v>#DIV/0!</v>
      </c>
      <c r="BS65" t="s">
        <v>339</v>
      </c>
      <c r="BT65">
        <v>0</v>
      </c>
      <c r="BU65" t="e">
        <f t="shared" si="88"/>
        <v>#DIV/0!</v>
      </c>
      <c r="BV65" t="e">
        <f t="shared" si="89"/>
        <v>#DIV/0!</v>
      </c>
      <c r="BW65" t="e">
        <f t="shared" si="90"/>
        <v>#DIV/0!</v>
      </c>
      <c r="BX65" t="e">
        <f t="shared" si="91"/>
        <v>#DIV/0!</v>
      </c>
      <c r="BY65">
        <f t="shared" si="92"/>
        <v>0</v>
      </c>
      <c r="BZ65">
        <f t="shared" si="93"/>
        <v>1.3174275204998827</v>
      </c>
      <c r="CA65" t="e">
        <f t="shared" si="94"/>
        <v>#DIV/0!</v>
      </c>
      <c r="CB65" t="e">
        <f t="shared" si="95"/>
        <v>#DIV/0!</v>
      </c>
      <c r="CC65">
        <f t="shared" si="96"/>
        <v>5.0002199999999997E-3</v>
      </c>
      <c r="CD65">
        <f t="shared" si="97"/>
        <v>2.1001848040655996E-4</v>
      </c>
      <c r="CE65">
        <f t="shared" si="98"/>
        <v>4.2001847999999994E-2</v>
      </c>
      <c r="CF65">
        <f t="shared" si="99"/>
        <v>7.9803511199999996E-3</v>
      </c>
      <c r="CG65">
        <v>6</v>
      </c>
      <c r="CH65">
        <v>0.5</v>
      </c>
      <c r="CI65" t="s">
        <v>309</v>
      </c>
      <c r="CJ65">
        <v>2</v>
      </c>
      <c r="CK65" t="b">
        <v>0</v>
      </c>
      <c r="CL65">
        <v>1693340187.8499999</v>
      </c>
      <c r="CM65">
        <v>410.35600000000011</v>
      </c>
      <c r="CN65">
        <v>410.03210000000001</v>
      </c>
      <c r="CO65">
        <v>20.79749</v>
      </c>
      <c r="CP65">
        <v>18.3994</v>
      </c>
      <c r="CQ65">
        <v>410.63529999999997</v>
      </c>
      <c r="CR65">
        <v>20.697690000000001</v>
      </c>
      <c r="CS65">
        <v>599.99750000000006</v>
      </c>
      <c r="CT65">
        <v>101.5707</v>
      </c>
      <c r="CU65">
        <v>0.10005857</v>
      </c>
      <c r="CV65">
        <v>27.040780000000002</v>
      </c>
      <c r="CW65">
        <v>26.048069999999999</v>
      </c>
      <c r="CX65">
        <v>999.9</v>
      </c>
      <c r="CY65">
        <v>0</v>
      </c>
      <c r="CZ65">
        <v>0</v>
      </c>
      <c r="DA65">
        <v>9994.4999999999982</v>
      </c>
      <c r="DB65">
        <v>0</v>
      </c>
      <c r="DC65">
        <v>461.81849999999997</v>
      </c>
      <c r="DD65">
        <v>5.0002199999999997E-3</v>
      </c>
      <c r="DE65">
        <v>0</v>
      </c>
      <c r="DF65">
        <v>0</v>
      </c>
      <c r="DG65">
        <v>0</v>
      </c>
      <c r="DH65">
        <v>640.51</v>
      </c>
      <c r="DI65">
        <v>5.0002199999999997E-3</v>
      </c>
      <c r="DJ65">
        <v>178.5</v>
      </c>
      <c r="DK65">
        <v>-0.67999999999999994</v>
      </c>
      <c r="DL65">
        <v>34.574800000000003</v>
      </c>
      <c r="DM65">
        <v>39.1372</v>
      </c>
      <c r="DN65">
        <v>36.612200000000001</v>
      </c>
      <c r="DO65">
        <v>36.7498</v>
      </c>
      <c r="DP65">
        <v>37.112200000000001</v>
      </c>
      <c r="DQ65">
        <v>0</v>
      </c>
      <c r="DR65">
        <v>0</v>
      </c>
      <c r="DS65">
        <v>0</v>
      </c>
      <c r="DT65">
        <v>108.2999999523163</v>
      </c>
      <c r="DU65">
        <v>0</v>
      </c>
      <c r="DV65">
        <v>636.02</v>
      </c>
      <c r="DW65">
        <v>31.31538452342571</v>
      </c>
      <c r="DX65">
        <v>-0.73846137076859331</v>
      </c>
      <c r="DY65">
        <v>176.892</v>
      </c>
      <c r="DZ65">
        <v>15</v>
      </c>
      <c r="EA65">
        <v>1693340161.5999999</v>
      </c>
      <c r="EB65" t="s">
        <v>535</v>
      </c>
      <c r="EC65">
        <v>1693340158.0999999</v>
      </c>
      <c r="ED65">
        <v>1693340161.5999999</v>
      </c>
      <c r="EE65">
        <v>91</v>
      </c>
      <c r="EF65">
        <v>6.2E-2</v>
      </c>
      <c r="EG65">
        <v>6.0000000000000001E-3</v>
      </c>
      <c r="EH65">
        <v>-0.28000000000000003</v>
      </c>
      <c r="EI65">
        <v>0.1</v>
      </c>
      <c r="EJ65">
        <v>410</v>
      </c>
      <c r="EK65">
        <v>18</v>
      </c>
      <c r="EL65">
        <v>0.68</v>
      </c>
      <c r="EM65">
        <v>0.05</v>
      </c>
      <c r="EN65">
        <v>100</v>
      </c>
      <c r="EO65">
        <v>100</v>
      </c>
      <c r="EP65">
        <v>-0.27900000000000003</v>
      </c>
      <c r="EQ65">
        <v>9.98E-2</v>
      </c>
      <c r="ER65">
        <v>-0.66878674063011423</v>
      </c>
      <c r="ES65">
        <v>-1.5763494849013591E-5</v>
      </c>
      <c r="ET65">
        <v>2.5737299311383258E-6</v>
      </c>
      <c r="EU65">
        <v>-5.4755643384777521E-10</v>
      </c>
      <c r="EV65">
        <v>9.9800000000001887E-2</v>
      </c>
      <c r="EW65">
        <v>0</v>
      </c>
      <c r="EX65">
        <v>0</v>
      </c>
      <c r="EY65">
        <v>0</v>
      </c>
      <c r="EZ65">
        <v>21</v>
      </c>
      <c r="FA65">
        <v>1995</v>
      </c>
      <c r="FB65">
        <v>1</v>
      </c>
      <c r="FC65">
        <v>16</v>
      </c>
      <c r="FD65">
        <v>0.5</v>
      </c>
      <c r="FE65">
        <v>0.5</v>
      </c>
      <c r="FF65">
        <v>1.0803199999999999</v>
      </c>
      <c r="FG65">
        <v>2.6220699999999999</v>
      </c>
      <c r="FH65">
        <v>1.39771</v>
      </c>
      <c r="FI65">
        <v>2.2619600000000002</v>
      </c>
      <c r="FJ65">
        <v>1.3952599999999999</v>
      </c>
      <c r="FK65">
        <v>2.6696800000000001</v>
      </c>
      <c r="FL65">
        <v>34.829599999999999</v>
      </c>
      <c r="FM65">
        <v>14.3947</v>
      </c>
      <c r="FN65">
        <v>18</v>
      </c>
      <c r="FO65">
        <v>605.24199999999996</v>
      </c>
      <c r="FP65">
        <v>376.04199999999997</v>
      </c>
      <c r="FQ65">
        <v>26.999600000000001</v>
      </c>
      <c r="FR65">
        <v>27.4025</v>
      </c>
      <c r="FS65">
        <v>30</v>
      </c>
      <c r="FT65">
        <v>27.178599999999999</v>
      </c>
      <c r="FU65">
        <v>27.522200000000002</v>
      </c>
      <c r="FV65">
        <v>21.6416</v>
      </c>
      <c r="FW65">
        <v>1.27389</v>
      </c>
      <c r="FX65">
        <v>84.445499999999996</v>
      </c>
      <c r="FY65">
        <v>27</v>
      </c>
      <c r="FZ65">
        <v>410</v>
      </c>
      <c r="GA65">
        <v>18.076000000000001</v>
      </c>
      <c r="GB65">
        <v>98.671300000000002</v>
      </c>
      <c r="GC65">
        <v>93.242699999999999</v>
      </c>
    </row>
    <row r="66" spans="1:185" x14ac:dyDescent="0.25">
      <c r="A66">
        <v>50</v>
      </c>
      <c r="B66">
        <v>1693340487.5999999</v>
      </c>
      <c r="C66">
        <v>6314.0999999046326</v>
      </c>
      <c r="D66" t="s">
        <v>536</v>
      </c>
      <c r="E66" t="s">
        <v>537</v>
      </c>
      <c r="F66">
        <v>5</v>
      </c>
      <c r="H66" t="s">
        <v>305</v>
      </c>
      <c r="I66" t="s">
        <v>611</v>
      </c>
      <c r="K66" t="s">
        <v>606</v>
      </c>
      <c r="L66">
        <v>1693340484.8499999</v>
      </c>
      <c r="M66">
        <f t="shared" si="50"/>
        <v>2.7772378230643533E-3</v>
      </c>
      <c r="N66">
        <f t="shared" si="51"/>
        <v>2.7772378230643535</v>
      </c>
      <c r="O66">
        <f t="shared" si="52"/>
        <v>13.629453361570977</v>
      </c>
      <c r="P66">
        <f t="shared" si="53"/>
        <v>385.29160000000002</v>
      </c>
      <c r="Q66">
        <f t="shared" si="54"/>
        <v>267.2591350501155</v>
      </c>
      <c r="R66">
        <f t="shared" si="55"/>
        <v>27.172299918998622</v>
      </c>
      <c r="S66">
        <f t="shared" si="56"/>
        <v>39.172688744606212</v>
      </c>
      <c r="T66">
        <f t="shared" si="57"/>
        <v>0.20347196792255456</v>
      </c>
      <c r="U66">
        <f t="shared" si="58"/>
        <v>2.956913542899855</v>
      </c>
      <c r="V66">
        <f t="shared" si="59"/>
        <v>0.19600126254773884</v>
      </c>
      <c r="W66">
        <f t="shared" si="60"/>
        <v>0.12314914933927266</v>
      </c>
      <c r="X66">
        <f t="shared" si="61"/>
        <v>241.744226057102</v>
      </c>
      <c r="Y66">
        <f t="shared" si="62"/>
        <v>28.357944281387212</v>
      </c>
      <c r="Z66">
        <f t="shared" si="63"/>
        <v>27.475660000000001</v>
      </c>
      <c r="AA66">
        <f t="shared" si="64"/>
        <v>3.6803771679965465</v>
      </c>
      <c r="AB66">
        <f t="shared" si="65"/>
        <v>61.336221566238954</v>
      </c>
      <c r="AC66">
        <f t="shared" si="66"/>
        <v>2.2820037467102789</v>
      </c>
      <c r="AD66">
        <f t="shared" si="67"/>
        <v>3.7204830823265986</v>
      </c>
      <c r="AE66">
        <f t="shared" si="68"/>
        <v>1.3983734212862675</v>
      </c>
      <c r="AF66">
        <f t="shared" si="69"/>
        <v>-122.47618799713798</v>
      </c>
      <c r="AG66">
        <f t="shared" si="70"/>
        <v>29.542439940426647</v>
      </c>
      <c r="AH66">
        <f t="shared" si="71"/>
        <v>2.1684459204989266</v>
      </c>
      <c r="AI66">
        <f t="shared" si="72"/>
        <v>150.9789239208896</v>
      </c>
      <c r="AJ66">
        <f t="shared" si="73"/>
        <v>13.629453361570977</v>
      </c>
      <c r="AK66">
        <f t="shared" si="74"/>
        <v>2.7772378230643535</v>
      </c>
      <c r="AL66">
        <f t="shared" si="75"/>
        <v>13.424796718362069</v>
      </c>
      <c r="AM66">
        <v>408.02421029416962</v>
      </c>
      <c r="AN66">
        <v>394.20209090909071</v>
      </c>
      <c r="AO66">
        <v>2.8053007923062919E-2</v>
      </c>
      <c r="AP66">
        <v>67.190931305947387</v>
      </c>
      <c r="AQ66">
        <f t="shared" si="76"/>
        <v>2.7608047871400223</v>
      </c>
      <c r="AR66">
        <v>19.730664511688321</v>
      </c>
      <c r="AS66">
        <v>22.426855151515159</v>
      </c>
      <c r="AT66">
        <v>4.9019418676557154E-4</v>
      </c>
      <c r="AU66">
        <v>78.55</v>
      </c>
      <c r="AV66">
        <v>0</v>
      </c>
      <c r="AW66">
        <v>0</v>
      </c>
      <c r="AX66">
        <f t="shared" si="77"/>
        <v>1</v>
      </c>
      <c r="AY66">
        <f t="shared" si="78"/>
        <v>0</v>
      </c>
      <c r="AZ66">
        <f t="shared" si="79"/>
        <v>53588.390199655201</v>
      </c>
      <c r="BA66" t="s">
        <v>534</v>
      </c>
      <c r="BB66">
        <v>8168.28</v>
      </c>
      <c r="BC66">
        <v>636.02</v>
      </c>
      <c r="BD66">
        <v>2639.69</v>
      </c>
      <c r="BE66">
        <f t="shared" si="80"/>
        <v>0.75905504055400441</v>
      </c>
      <c r="BF66">
        <v>-1.328865967898115</v>
      </c>
      <c r="BG66" t="s">
        <v>538</v>
      </c>
      <c r="BH66">
        <v>8166.92</v>
      </c>
      <c r="BI66">
        <v>753.30946153846151</v>
      </c>
      <c r="BJ66">
        <v>883.36</v>
      </c>
      <c r="BK66">
        <f t="shared" si="81"/>
        <v>0.1472225802181879</v>
      </c>
      <c r="BL66">
        <v>0.5</v>
      </c>
      <c r="BM66">
        <f t="shared" si="82"/>
        <v>1261.2441598223324</v>
      </c>
      <c r="BN66">
        <f t="shared" si="83"/>
        <v>13.629453361570977</v>
      </c>
      <c r="BO66">
        <f t="shared" si="84"/>
        <v>92.841809747082166</v>
      </c>
      <c r="BP66">
        <f t="shared" si="85"/>
        <v>1.1859971134832626E-2</v>
      </c>
      <c r="BQ66">
        <f t="shared" si="86"/>
        <v>1.9882380909255568</v>
      </c>
      <c r="BR66">
        <f t="shared" si="87"/>
        <v>430.01754033688781</v>
      </c>
      <c r="BS66" t="s">
        <v>539</v>
      </c>
      <c r="BT66">
        <v>528.27</v>
      </c>
      <c r="BU66">
        <f t="shared" si="88"/>
        <v>528.27</v>
      </c>
      <c r="BV66">
        <f t="shared" si="89"/>
        <v>0.40197654410432893</v>
      </c>
      <c r="BW66">
        <f t="shared" si="90"/>
        <v>0.36624669368762425</v>
      </c>
      <c r="BX66">
        <f t="shared" si="91"/>
        <v>0.83182408047664602</v>
      </c>
      <c r="BY66">
        <f t="shared" si="92"/>
        <v>0.52579662998923948</v>
      </c>
      <c r="BZ66">
        <f t="shared" si="93"/>
        <v>0.87655651878802388</v>
      </c>
      <c r="CA66">
        <f t="shared" si="94"/>
        <v>0.25683620179046823</v>
      </c>
      <c r="CB66">
        <f t="shared" si="95"/>
        <v>0.74316379820953182</v>
      </c>
      <c r="CC66">
        <f t="shared" si="96"/>
        <v>1500.039</v>
      </c>
      <c r="CD66">
        <f t="shared" si="97"/>
        <v>1261.2441598223324</v>
      </c>
      <c r="CE66">
        <f t="shared" si="98"/>
        <v>0.84080757888450397</v>
      </c>
      <c r="CF66">
        <f t="shared" si="99"/>
        <v>0.1611586272470929</v>
      </c>
      <c r="CG66">
        <v>6</v>
      </c>
      <c r="CH66">
        <v>0.5</v>
      </c>
      <c r="CI66" t="s">
        <v>309</v>
      </c>
      <c r="CJ66">
        <v>2</v>
      </c>
      <c r="CK66" t="b">
        <v>0</v>
      </c>
      <c r="CL66">
        <v>1693340484.8499999</v>
      </c>
      <c r="CM66">
        <v>385.29160000000002</v>
      </c>
      <c r="CN66">
        <v>399.99059999999997</v>
      </c>
      <c r="CO66">
        <v>22.445150000000002</v>
      </c>
      <c r="CP66">
        <v>19.730340000000002</v>
      </c>
      <c r="CQ66">
        <v>385.65460000000002</v>
      </c>
      <c r="CR66">
        <v>22.318149999999999</v>
      </c>
      <c r="CS66">
        <v>600.02040000000011</v>
      </c>
      <c r="CT66">
        <v>101.5702</v>
      </c>
      <c r="CU66">
        <v>0.10003819</v>
      </c>
      <c r="CV66">
        <v>27.660979999999999</v>
      </c>
      <c r="CW66">
        <v>27.475660000000001</v>
      </c>
      <c r="CX66">
        <v>999.9</v>
      </c>
      <c r="CY66">
        <v>0</v>
      </c>
      <c r="CZ66">
        <v>0</v>
      </c>
      <c r="DA66">
        <v>9999.8079999999991</v>
      </c>
      <c r="DB66">
        <v>0</v>
      </c>
      <c r="DC66">
        <v>574.71630000000005</v>
      </c>
      <c r="DD66">
        <v>1500.039</v>
      </c>
      <c r="DE66">
        <v>0.97299339999999979</v>
      </c>
      <c r="DF66">
        <v>2.7006800000000001E-2</v>
      </c>
      <c r="DG66">
        <v>0</v>
      </c>
      <c r="DH66">
        <v>752.05359999999996</v>
      </c>
      <c r="DI66">
        <v>5.0002199999999997</v>
      </c>
      <c r="DJ66">
        <v>11927.33</v>
      </c>
      <c r="DK66">
        <v>14099.57</v>
      </c>
      <c r="DL66">
        <v>38.062100000000001</v>
      </c>
      <c r="DM66">
        <v>39.943300000000001</v>
      </c>
      <c r="DN66">
        <v>38.287300000000002</v>
      </c>
      <c r="DO66">
        <v>36.999699999999997</v>
      </c>
      <c r="DP66">
        <v>39.249899999999997</v>
      </c>
      <c r="DQ66">
        <v>1454.6590000000001</v>
      </c>
      <c r="DR66">
        <v>40.380000000000003</v>
      </c>
      <c r="DS66">
        <v>0</v>
      </c>
      <c r="DT66">
        <v>296.30000019073492</v>
      </c>
      <c r="DU66">
        <v>0</v>
      </c>
      <c r="DV66">
        <v>753.30946153846151</v>
      </c>
      <c r="DW66">
        <v>-15.85046154498615</v>
      </c>
      <c r="DX66">
        <v>-209.63760682208769</v>
      </c>
      <c r="DY66">
        <v>11944.119230769231</v>
      </c>
      <c r="DZ66">
        <v>15</v>
      </c>
      <c r="EA66">
        <v>1693340515.0999999</v>
      </c>
      <c r="EB66" t="s">
        <v>540</v>
      </c>
      <c r="EC66">
        <v>1693340512.0999999</v>
      </c>
      <c r="ED66">
        <v>1693340515.0999999</v>
      </c>
      <c r="EE66">
        <v>92</v>
      </c>
      <c r="EF66">
        <v>-6.6000000000000003E-2</v>
      </c>
      <c r="EG66">
        <v>2.7E-2</v>
      </c>
      <c r="EH66">
        <v>-0.36299999999999999</v>
      </c>
      <c r="EI66">
        <v>0.127</v>
      </c>
      <c r="EJ66">
        <v>400</v>
      </c>
      <c r="EK66">
        <v>20</v>
      </c>
      <c r="EL66">
        <v>0.45</v>
      </c>
      <c r="EM66">
        <v>0.04</v>
      </c>
      <c r="EN66">
        <v>100</v>
      </c>
      <c r="EO66">
        <v>100</v>
      </c>
      <c r="EP66">
        <v>-0.36299999999999999</v>
      </c>
      <c r="EQ66">
        <v>0.127</v>
      </c>
      <c r="ER66">
        <v>-0.66878674063011423</v>
      </c>
      <c r="ES66">
        <v>-1.5763494849013591E-5</v>
      </c>
      <c r="ET66">
        <v>2.5737299311383258E-6</v>
      </c>
      <c r="EU66">
        <v>-5.4755643384777521E-10</v>
      </c>
      <c r="EV66">
        <v>9.9800000000001887E-2</v>
      </c>
      <c r="EW66">
        <v>0</v>
      </c>
      <c r="EX66">
        <v>0</v>
      </c>
      <c r="EY66">
        <v>0</v>
      </c>
      <c r="EZ66">
        <v>21</v>
      </c>
      <c r="FA66">
        <v>1995</v>
      </c>
      <c r="FB66">
        <v>1</v>
      </c>
      <c r="FC66">
        <v>16</v>
      </c>
      <c r="FD66">
        <v>5.5</v>
      </c>
      <c r="FE66">
        <v>5.4</v>
      </c>
      <c r="FF66">
        <v>1.0607899999999999</v>
      </c>
      <c r="FG66">
        <v>2.6269499999999999</v>
      </c>
      <c r="FH66">
        <v>1.39771</v>
      </c>
      <c r="FI66">
        <v>2.2705099999999998</v>
      </c>
      <c r="FJ66">
        <v>1.3952599999999999</v>
      </c>
      <c r="FK66">
        <v>2.5732400000000002</v>
      </c>
      <c r="FL66">
        <v>34.921399999999998</v>
      </c>
      <c r="FM66">
        <v>14.280900000000001</v>
      </c>
      <c r="FN66">
        <v>18</v>
      </c>
      <c r="FO66">
        <v>608.14800000000002</v>
      </c>
      <c r="FP66">
        <v>379.15300000000002</v>
      </c>
      <c r="FQ66">
        <v>27.000900000000001</v>
      </c>
      <c r="FR66">
        <v>27.424299999999999</v>
      </c>
      <c r="FS66">
        <v>30.000299999999999</v>
      </c>
      <c r="FT66">
        <v>27.201899999999998</v>
      </c>
      <c r="FU66">
        <v>27.549800000000001</v>
      </c>
      <c r="FV66">
        <v>21.260400000000001</v>
      </c>
      <c r="FW66">
        <v>0</v>
      </c>
      <c r="FX66">
        <v>100</v>
      </c>
      <c r="FY66">
        <v>27</v>
      </c>
      <c r="FZ66">
        <v>400</v>
      </c>
      <c r="GA66">
        <v>28.465499999999999</v>
      </c>
      <c r="GB66">
        <v>98.661500000000004</v>
      </c>
      <c r="GC66">
        <v>93.226100000000002</v>
      </c>
    </row>
    <row r="67" spans="1:185" x14ac:dyDescent="0.25">
      <c r="A67">
        <v>51</v>
      </c>
      <c r="B67">
        <v>1693340591.0999999</v>
      </c>
      <c r="C67">
        <v>6417.5999999046326</v>
      </c>
      <c r="D67" t="s">
        <v>541</v>
      </c>
      <c r="E67" t="s">
        <v>542</v>
      </c>
      <c r="F67">
        <v>5</v>
      </c>
      <c r="H67" t="s">
        <v>305</v>
      </c>
      <c r="I67" t="s">
        <v>611</v>
      </c>
      <c r="K67" t="s">
        <v>606</v>
      </c>
      <c r="L67">
        <v>1693340588.0999999</v>
      </c>
      <c r="M67">
        <f t="shared" si="50"/>
        <v>2.7852181594926933E-3</v>
      </c>
      <c r="N67">
        <f t="shared" si="51"/>
        <v>2.7852181594926932</v>
      </c>
      <c r="O67">
        <f t="shared" si="52"/>
        <v>10.018705608732738</v>
      </c>
      <c r="P67">
        <f t="shared" si="53"/>
        <v>289.13690909090911</v>
      </c>
      <c r="Q67">
        <f t="shared" si="54"/>
        <v>201.41577850251028</v>
      </c>
      <c r="R67">
        <f t="shared" si="55"/>
        <v>20.476750357270923</v>
      </c>
      <c r="S67">
        <f t="shared" si="56"/>
        <v>29.394838629555007</v>
      </c>
      <c r="T67">
        <f t="shared" si="57"/>
        <v>0.20150806460172391</v>
      </c>
      <c r="U67">
        <f t="shared" si="58"/>
        <v>2.9576328241524354</v>
      </c>
      <c r="V67">
        <f t="shared" si="59"/>
        <v>0.19417979553020373</v>
      </c>
      <c r="W67">
        <f t="shared" si="60"/>
        <v>0.12199858419271942</v>
      </c>
      <c r="X67">
        <f t="shared" si="61"/>
        <v>241.73902002090239</v>
      </c>
      <c r="Y67">
        <f t="shared" si="62"/>
        <v>28.411956784634825</v>
      </c>
      <c r="Z67">
        <f t="shared" si="63"/>
        <v>27.565636363636361</v>
      </c>
      <c r="AA67">
        <f t="shared" si="64"/>
        <v>3.6998019737764225</v>
      </c>
      <c r="AB67">
        <f t="shared" si="65"/>
        <v>61.201735221270525</v>
      </c>
      <c r="AC67">
        <f t="shared" si="66"/>
        <v>2.2845009954903204</v>
      </c>
      <c r="AD67">
        <f t="shared" si="67"/>
        <v>3.7327389284484656</v>
      </c>
      <c r="AE67">
        <f t="shared" si="68"/>
        <v>1.4153009782861021</v>
      </c>
      <c r="AF67">
        <f t="shared" si="69"/>
        <v>-122.82812083362778</v>
      </c>
      <c r="AG67">
        <f t="shared" si="70"/>
        <v>24.177256851866034</v>
      </c>
      <c r="AH67">
        <f t="shared" si="71"/>
        <v>1.7754995821638779</v>
      </c>
      <c r="AI67">
        <f t="shared" si="72"/>
        <v>144.86365562130453</v>
      </c>
      <c r="AJ67">
        <f t="shared" si="73"/>
        <v>10.018705608732738</v>
      </c>
      <c r="AK67">
        <f t="shared" si="74"/>
        <v>2.7852181594926932</v>
      </c>
      <c r="AL67">
        <f t="shared" si="75"/>
        <v>10.079474153602231</v>
      </c>
      <c r="AM67">
        <v>306.01020299889768</v>
      </c>
      <c r="AN67">
        <v>295.75298787878768</v>
      </c>
      <c r="AO67">
        <v>-5.527017890456073E-3</v>
      </c>
      <c r="AP67">
        <v>67.208005955451839</v>
      </c>
      <c r="AQ67">
        <f t="shared" si="76"/>
        <v>2.7834302476835902</v>
      </c>
      <c r="AR67">
        <v>19.74915191064937</v>
      </c>
      <c r="AS67">
        <v>22.474639393939398</v>
      </c>
      <c r="AT67">
        <v>-8.7730447330390451E-4</v>
      </c>
      <c r="AU67">
        <v>78.55</v>
      </c>
      <c r="AV67">
        <v>0</v>
      </c>
      <c r="AW67">
        <v>0</v>
      </c>
      <c r="AX67">
        <f t="shared" si="77"/>
        <v>1</v>
      </c>
      <c r="AY67">
        <f t="shared" si="78"/>
        <v>0</v>
      </c>
      <c r="AZ67">
        <f t="shared" si="79"/>
        <v>53599.201303312875</v>
      </c>
      <c r="BA67" t="s">
        <v>534</v>
      </c>
      <c r="BB67">
        <v>8168.28</v>
      </c>
      <c r="BC67">
        <v>636.02</v>
      </c>
      <c r="BD67">
        <v>2639.69</v>
      </c>
      <c r="BE67">
        <f t="shared" si="80"/>
        <v>0.75905504055400441</v>
      </c>
      <c r="BF67">
        <v>-1.328865967898115</v>
      </c>
      <c r="BG67" t="s">
        <v>543</v>
      </c>
      <c r="BH67">
        <v>8159.17</v>
      </c>
      <c r="BI67">
        <v>705.25311538461528</v>
      </c>
      <c r="BJ67">
        <v>818.6</v>
      </c>
      <c r="BK67">
        <f t="shared" si="81"/>
        <v>0.13846431054896746</v>
      </c>
      <c r="BL67">
        <v>0.5</v>
      </c>
      <c r="BM67">
        <f t="shared" si="82"/>
        <v>1261.222254367872</v>
      </c>
      <c r="BN67">
        <f t="shared" si="83"/>
        <v>10.018705608732738</v>
      </c>
      <c r="BO67">
        <f t="shared" si="84"/>
        <v>87.317134950030933</v>
      </c>
      <c r="BP67">
        <f t="shared" si="85"/>
        <v>8.997281436584138E-3</v>
      </c>
      <c r="BQ67">
        <f t="shared" si="86"/>
        <v>2.2246396286342538</v>
      </c>
      <c r="BR67">
        <f t="shared" si="87"/>
        <v>414.07128708833966</v>
      </c>
      <c r="BS67" t="s">
        <v>544</v>
      </c>
      <c r="BT67">
        <v>523.87</v>
      </c>
      <c r="BU67">
        <f t="shared" si="88"/>
        <v>523.87</v>
      </c>
      <c r="BV67">
        <f t="shared" si="89"/>
        <v>0.36004153432689956</v>
      </c>
      <c r="BW67">
        <f t="shared" si="90"/>
        <v>0.38457871480807765</v>
      </c>
      <c r="BX67">
        <f t="shared" si="91"/>
        <v>0.86070176101936835</v>
      </c>
      <c r="BY67">
        <f t="shared" si="92"/>
        <v>0.6208066853729034</v>
      </c>
      <c r="BZ67">
        <f t="shared" si="93"/>
        <v>0.90887721031906454</v>
      </c>
      <c r="CA67">
        <f t="shared" si="94"/>
        <v>0.28566942411397195</v>
      </c>
      <c r="CB67">
        <f t="shared" si="95"/>
        <v>0.71433057588602811</v>
      </c>
      <c r="CC67">
        <f t="shared" si="96"/>
        <v>1500.0136363636359</v>
      </c>
      <c r="CD67">
        <f t="shared" si="97"/>
        <v>1261.222254367872</v>
      </c>
      <c r="CE67">
        <f t="shared" si="98"/>
        <v>0.84080719254349778</v>
      </c>
      <c r="CF67">
        <f t="shared" si="99"/>
        <v>0.16115788160895064</v>
      </c>
      <c r="CG67">
        <v>6</v>
      </c>
      <c r="CH67">
        <v>0.5</v>
      </c>
      <c r="CI67" t="s">
        <v>309</v>
      </c>
      <c r="CJ67">
        <v>2</v>
      </c>
      <c r="CK67" t="b">
        <v>0</v>
      </c>
      <c r="CL67">
        <v>1693340588.0999999</v>
      </c>
      <c r="CM67">
        <v>289.13690909090911</v>
      </c>
      <c r="CN67">
        <v>299.96072727272718</v>
      </c>
      <c r="CO67">
        <v>22.47107272727272</v>
      </c>
      <c r="CP67">
        <v>19.748490909090911</v>
      </c>
      <c r="CQ67">
        <v>289.62990909090911</v>
      </c>
      <c r="CR67">
        <v>22.353072727272721</v>
      </c>
      <c r="CS67">
        <v>600.01090909090919</v>
      </c>
      <c r="CT67">
        <v>101.56418181818179</v>
      </c>
      <c r="CU67">
        <v>9.990085454545454E-2</v>
      </c>
      <c r="CV67">
        <v>27.71726363636364</v>
      </c>
      <c r="CW67">
        <v>27.565636363636361</v>
      </c>
      <c r="CX67">
        <v>999.9</v>
      </c>
      <c r="CY67">
        <v>0</v>
      </c>
      <c r="CZ67">
        <v>0</v>
      </c>
      <c r="DA67">
        <v>10004.481818181819</v>
      </c>
      <c r="DB67">
        <v>0</v>
      </c>
      <c r="DC67">
        <v>502.35890909090909</v>
      </c>
      <c r="DD67">
        <v>1500.0136363636359</v>
      </c>
      <c r="DE67">
        <v>0.97300209090909096</v>
      </c>
      <c r="DF67">
        <v>2.6998154545454549E-2</v>
      </c>
      <c r="DG67">
        <v>0</v>
      </c>
      <c r="DH67">
        <v>704.86472727272724</v>
      </c>
      <c r="DI67">
        <v>5.0002199999999997</v>
      </c>
      <c r="DJ67">
        <v>11239.745454545449</v>
      </c>
      <c r="DK67">
        <v>14099.372727272719</v>
      </c>
      <c r="DL67">
        <v>39.141909090909103</v>
      </c>
      <c r="DM67">
        <v>40.567727272727282</v>
      </c>
      <c r="DN67">
        <v>39.045363636363639</v>
      </c>
      <c r="DO67">
        <v>36.267000000000003</v>
      </c>
      <c r="DP67">
        <v>40.056363636363628</v>
      </c>
      <c r="DQ67">
        <v>1454.653636363636</v>
      </c>
      <c r="DR67">
        <v>40.360000000000007</v>
      </c>
      <c r="DS67">
        <v>0</v>
      </c>
      <c r="DT67">
        <v>101.5999999046326</v>
      </c>
      <c r="DU67">
        <v>0</v>
      </c>
      <c r="DV67">
        <v>705.25311538461528</v>
      </c>
      <c r="DW67">
        <v>-6.7481367542683319</v>
      </c>
      <c r="DX67">
        <v>-124.8170940032211</v>
      </c>
      <c r="DY67">
        <v>11247.16538461538</v>
      </c>
      <c r="DZ67">
        <v>15</v>
      </c>
      <c r="EA67">
        <v>1693340612.0999999</v>
      </c>
      <c r="EB67" t="s">
        <v>545</v>
      </c>
      <c r="EC67">
        <v>1693340610.0999999</v>
      </c>
      <c r="ED67">
        <v>1693340612.0999999</v>
      </c>
      <c r="EE67">
        <v>93</v>
      </c>
      <c r="EF67">
        <v>2.8000000000000001E-2</v>
      </c>
      <c r="EG67">
        <v>-8.9999999999999993E-3</v>
      </c>
      <c r="EH67">
        <v>-0.49299999999999999</v>
      </c>
      <c r="EI67">
        <v>0.11799999999999999</v>
      </c>
      <c r="EJ67">
        <v>300</v>
      </c>
      <c r="EK67">
        <v>20</v>
      </c>
      <c r="EL67">
        <v>0.55000000000000004</v>
      </c>
      <c r="EM67">
        <v>0.04</v>
      </c>
      <c r="EN67">
        <v>100</v>
      </c>
      <c r="EO67">
        <v>100</v>
      </c>
      <c r="EP67">
        <v>-0.49299999999999999</v>
      </c>
      <c r="EQ67">
        <v>0.11799999999999999</v>
      </c>
      <c r="ER67">
        <v>-0.73431990158576599</v>
      </c>
      <c r="ES67">
        <v>-1.5763494849013591E-5</v>
      </c>
      <c r="ET67">
        <v>2.5737299311383258E-6</v>
      </c>
      <c r="EU67">
        <v>-5.4755643384777521E-10</v>
      </c>
      <c r="EV67">
        <v>0.12657099999999999</v>
      </c>
      <c r="EW67">
        <v>0</v>
      </c>
      <c r="EX67">
        <v>0</v>
      </c>
      <c r="EY67">
        <v>0</v>
      </c>
      <c r="EZ67">
        <v>21</v>
      </c>
      <c r="FA67">
        <v>1995</v>
      </c>
      <c r="FB67">
        <v>1</v>
      </c>
      <c r="FC67">
        <v>16</v>
      </c>
      <c r="FD67">
        <v>1.3</v>
      </c>
      <c r="FE67">
        <v>1.3</v>
      </c>
      <c r="FF67">
        <v>0.845947</v>
      </c>
      <c r="FG67">
        <v>2.6061999999999999</v>
      </c>
      <c r="FH67">
        <v>1.39771</v>
      </c>
      <c r="FI67">
        <v>2.2705099999999998</v>
      </c>
      <c r="FJ67">
        <v>1.3952599999999999</v>
      </c>
      <c r="FK67">
        <v>2.5524900000000001</v>
      </c>
      <c r="FL67">
        <v>34.990400000000001</v>
      </c>
      <c r="FM67">
        <v>14.2546</v>
      </c>
      <c r="FN67">
        <v>18</v>
      </c>
      <c r="FO67">
        <v>607.68899999999996</v>
      </c>
      <c r="FP67">
        <v>378.46800000000002</v>
      </c>
      <c r="FQ67">
        <v>26.997900000000001</v>
      </c>
      <c r="FR67">
        <v>27.503</v>
      </c>
      <c r="FS67">
        <v>30.000599999999999</v>
      </c>
      <c r="FT67">
        <v>27.2667</v>
      </c>
      <c r="FU67">
        <v>27.614999999999998</v>
      </c>
      <c r="FV67">
        <v>16.950399999999998</v>
      </c>
      <c r="FW67">
        <v>0</v>
      </c>
      <c r="FX67">
        <v>100</v>
      </c>
      <c r="FY67">
        <v>27</v>
      </c>
      <c r="FZ67">
        <v>300</v>
      </c>
      <c r="GA67">
        <v>28.465499999999999</v>
      </c>
      <c r="GB67">
        <v>98.644900000000007</v>
      </c>
      <c r="GC67">
        <v>93.205200000000005</v>
      </c>
    </row>
    <row r="68" spans="1:185" x14ac:dyDescent="0.25">
      <c r="A68">
        <v>52</v>
      </c>
      <c r="B68">
        <v>1693340688.0999999</v>
      </c>
      <c r="C68">
        <v>6514.5999999046326</v>
      </c>
      <c r="D68" t="s">
        <v>546</v>
      </c>
      <c r="E68" t="s">
        <v>547</v>
      </c>
      <c r="F68">
        <v>5</v>
      </c>
      <c r="H68" t="s">
        <v>305</v>
      </c>
      <c r="I68" t="s">
        <v>611</v>
      </c>
      <c r="K68" t="s">
        <v>606</v>
      </c>
      <c r="L68">
        <v>1693340685.0999999</v>
      </c>
      <c r="M68">
        <f t="shared" si="50"/>
        <v>2.7523516261916364E-3</v>
      </c>
      <c r="N68">
        <f t="shared" si="51"/>
        <v>2.7523516261916363</v>
      </c>
      <c r="O68">
        <f t="shared" si="52"/>
        <v>5.6480837870994423</v>
      </c>
      <c r="P68">
        <f t="shared" si="53"/>
        <v>193.80772727272719</v>
      </c>
      <c r="Q68">
        <f t="shared" si="54"/>
        <v>145.070943327002</v>
      </c>
      <c r="R68">
        <f t="shared" si="55"/>
        <v>14.750123732849405</v>
      </c>
      <c r="S68">
        <f t="shared" si="56"/>
        <v>19.705448190347376</v>
      </c>
      <c r="T68">
        <f t="shared" si="57"/>
        <v>0.20741326865101894</v>
      </c>
      <c r="U68">
        <f t="shared" si="58"/>
        <v>2.9572754894248288</v>
      </c>
      <c r="V68">
        <f t="shared" si="59"/>
        <v>0.19965718729561763</v>
      </c>
      <c r="W68">
        <f t="shared" si="60"/>
        <v>0.12545843041186483</v>
      </c>
      <c r="X68">
        <f t="shared" si="61"/>
        <v>241.73259483897365</v>
      </c>
      <c r="Y68">
        <f t="shared" si="62"/>
        <v>28.187132665179902</v>
      </c>
      <c r="Z68">
        <f t="shared" si="63"/>
        <v>27.316245454545459</v>
      </c>
      <c r="AA68">
        <f t="shared" si="64"/>
        <v>3.6461799640441259</v>
      </c>
      <c r="AB68">
        <f t="shared" si="65"/>
        <v>62.068128628446459</v>
      </c>
      <c r="AC68">
        <f t="shared" si="66"/>
        <v>2.2854321290705735</v>
      </c>
      <c r="AD68">
        <f t="shared" si="67"/>
        <v>3.6821347438258942</v>
      </c>
      <c r="AE68">
        <f t="shared" si="68"/>
        <v>1.3607478349735525</v>
      </c>
      <c r="AF68">
        <f t="shared" si="69"/>
        <v>-121.37870671505117</v>
      </c>
      <c r="AG68">
        <f t="shared" si="70"/>
        <v>26.716561661945832</v>
      </c>
      <c r="AH68">
        <f t="shared" si="71"/>
        <v>1.957491774876692</v>
      </c>
      <c r="AI68">
        <f t="shared" si="72"/>
        <v>149.02794156074503</v>
      </c>
      <c r="AJ68">
        <f t="shared" si="73"/>
        <v>5.6480837870994423</v>
      </c>
      <c r="AK68">
        <f t="shared" si="74"/>
        <v>2.7523516261916363</v>
      </c>
      <c r="AL68">
        <f t="shared" si="75"/>
        <v>5.5902563550405002</v>
      </c>
      <c r="AM68">
        <v>203.99693137726501</v>
      </c>
      <c r="AN68">
        <v>198.41353333333319</v>
      </c>
      <c r="AO68">
        <v>-2.6330931813935889E-2</v>
      </c>
      <c r="AP68">
        <v>67.139627567313909</v>
      </c>
      <c r="AQ68">
        <f t="shared" si="76"/>
        <v>2.7440038777071267</v>
      </c>
      <c r="AR68">
        <v>19.78734568116883</v>
      </c>
      <c r="AS68">
        <v>22.469824242424242</v>
      </c>
      <c r="AT68">
        <v>-2.1978205702214219E-5</v>
      </c>
      <c r="AU68">
        <v>78.55</v>
      </c>
      <c r="AV68">
        <v>0</v>
      </c>
      <c r="AW68">
        <v>0</v>
      </c>
      <c r="AX68">
        <f t="shared" si="77"/>
        <v>1</v>
      </c>
      <c r="AY68">
        <f t="shared" si="78"/>
        <v>0</v>
      </c>
      <c r="AZ68">
        <f t="shared" si="79"/>
        <v>53630.653449368336</v>
      </c>
      <c r="BA68" t="s">
        <v>534</v>
      </c>
      <c r="BB68">
        <v>8168.28</v>
      </c>
      <c r="BC68">
        <v>636.02</v>
      </c>
      <c r="BD68">
        <v>2639.69</v>
      </c>
      <c r="BE68">
        <f t="shared" si="80"/>
        <v>0.75905504055400441</v>
      </c>
      <c r="BF68">
        <v>-1.328865967898115</v>
      </c>
      <c r="BG68" t="s">
        <v>548</v>
      </c>
      <c r="BH68">
        <v>8162.21</v>
      </c>
      <c r="BI68">
        <v>688.64673076923089</v>
      </c>
      <c r="BJ68">
        <v>778.9</v>
      </c>
      <c r="BK68">
        <f t="shared" si="81"/>
        <v>0.11587272978658247</v>
      </c>
      <c r="BL68">
        <v>0.5</v>
      </c>
      <c r="BM68">
        <f t="shared" si="82"/>
        <v>1261.1851907314513</v>
      </c>
      <c r="BN68">
        <f t="shared" si="83"/>
        <v>5.6480837870994423</v>
      </c>
      <c r="BO68">
        <f t="shared" si="84"/>
        <v>73.068485408232462</v>
      </c>
      <c r="BP68">
        <f t="shared" si="85"/>
        <v>5.5320581039737127E-3</v>
      </c>
      <c r="BQ68">
        <f t="shared" si="86"/>
        <v>2.3889973038901013</v>
      </c>
      <c r="BR68">
        <f t="shared" si="87"/>
        <v>403.66412466830934</v>
      </c>
      <c r="BS68" t="s">
        <v>549</v>
      </c>
      <c r="BT68">
        <v>519.79999999999995</v>
      </c>
      <c r="BU68">
        <f t="shared" si="88"/>
        <v>519.79999999999995</v>
      </c>
      <c r="BV68">
        <f t="shared" si="89"/>
        <v>0.33264860700988574</v>
      </c>
      <c r="BW68">
        <f t="shared" si="90"/>
        <v>0.34833372918089189</v>
      </c>
      <c r="BX68">
        <f t="shared" si="91"/>
        <v>0.87777667709173579</v>
      </c>
      <c r="BY68">
        <f t="shared" si="92"/>
        <v>0.63167181712464371</v>
      </c>
      <c r="BZ68">
        <f t="shared" si="93"/>
        <v>0.92869085228605508</v>
      </c>
      <c r="CA68">
        <f t="shared" si="94"/>
        <v>0.26292707761202316</v>
      </c>
      <c r="CB68">
        <f t="shared" si="95"/>
        <v>0.73707292238797684</v>
      </c>
      <c r="CC68">
        <f t="shared" si="96"/>
        <v>1499.9690909090909</v>
      </c>
      <c r="CD68">
        <f t="shared" si="97"/>
        <v>1261.1851907314513</v>
      </c>
      <c r="CE68">
        <f t="shared" si="98"/>
        <v>0.8408074528836329</v>
      </c>
      <c r="CF68">
        <f t="shared" si="99"/>
        <v>0.16115838406541166</v>
      </c>
      <c r="CG68">
        <v>6</v>
      </c>
      <c r="CH68">
        <v>0.5</v>
      </c>
      <c r="CI68" t="s">
        <v>309</v>
      </c>
      <c r="CJ68">
        <v>2</v>
      </c>
      <c r="CK68" t="b">
        <v>0</v>
      </c>
      <c r="CL68">
        <v>1693340685.0999999</v>
      </c>
      <c r="CM68">
        <v>193.80772727272719</v>
      </c>
      <c r="CN68">
        <v>199.98927272727269</v>
      </c>
      <c r="CO68">
        <v>22.47776363636364</v>
      </c>
      <c r="CP68">
        <v>19.78726363636364</v>
      </c>
      <c r="CQ68">
        <v>194.60772727272729</v>
      </c>
      <c r="CR68">
        <v>22.353763636363642</v>
      </c>
      <c r="CS68">
        <v>599.9966363636363</v>
      </c>
      <c r="CT68">
        <v>101.5751818181818</v>
      </c>
      <c r="CU68">
        <v>0.1000633727272727</v>
      </c>
      <c r="CV68">
        <v>27.483818181818179</v>
      </c>
      <c r="CW68">
        <v>27.316245454545459</v>
      </c>
      <c r="CX68">
        <v>999.9</v>
      </c>
      <c r="CY68">
        <v>0</v>
      </c>
      <c r="CZ68">
        <v>0</v>
      </c>
      <c r="DA68">
        <v>10001.370909090911</v>
      </c>
      <c r="DB68">
        <v>0</v>
      </c>
      <c r="DC68">
        <v>604.68227272727268</v>
      </c>
      <c r="DD68">
        <v>1499.9690909090909</v>
      </c>
      <c r="DE68">
        <v>0.97299372727272726</v>
      </c>
      <c r="DF68">
        <v>2.7006490909090901E-2</v>
      </c>
      <c r="DG68">
        <v>0</v>
      </c>
      <c r="DH68">
        <v>688.19618181818191</v>
      </c>
      <c r="DI68">
        <v>5.0002199999999997</v>
      </c>
      <c r="DJ68">
        <v>10978.418181818181</v>
      </c>
      <c r="DK68">
        <v>14098.881818181821</v>
      </c>
      <c r="DL68">
        <v>39</v>
      </c>
      <c r="DM68">
        <v>39.686999999999998</v>
      </c>
      <c r="DN68">
        <v>39.573454545454553</v>
      </c>
      <c r="DO68">
        <v>32.232727272727267</v>
      </c>
      <c r="DP68">
        <v>38.86927272727273</v>
      </c>
      <c r="DQ68">
        <v>1454.5972727272731</v>
      </c>
      <c r="DR68">
        <v>40.371818181818178</v>
      </c>
      <c r="DS68">
        <v>0</v>
      </c>
      <c r="DT68">
        <v>94.599999904632568</v>
      </c>
      <c r="DU68">
        <v>0</v>
      </c>
      <c r="DV68">
        <v>688.64673076923089</v>
      </c>
      <c r="DW68">
        <v>-4.8079658174933781</v>
      </c>
      <c r="DX68">
        <v>-84.550427403461256</v>
      </c>
      <c r="DY68">
        <v>10985.48846153846</v>
      </c>
      <c r="DZ68">
        <v>15</v>
      </c>
      <c r="EA68">
        <v>1693340712.0999999</v>
      </c>
      <c r="EB68" t="s">
        <v>550</v>
      </c>
      <c r="EC68">
        <v>1693340709.0999999</v>
      </c>
      <c r="ED68">
        <v>1693340712.0999999</v>
      </c>
      <c r="EE68">
        <v>94</v>
      </c>
      <c r="EF68">
        <v>-0.19</v>
      </c>
      <c r="EG68">
        <v>6.0000000000000001E-3</v>
      </c>
      <c r="EH68">
        <v>-0.8</v>
      </c>
      <c r="EI68">
        <v>0.124</v>
      </c>
      <c r="EJ68">
        <v>200</v>
      </c>
      <c r="EK68">
        <v>20</v>
      </c>
      <c r="EL68">
        <v>0.43</v>
      </c>
      <c r="EM68">
        <v>0.05</v>
      </c>
      <c r="EN68">
        <v>100</v>
      </c>
      <c r="EO68">
        <v>100</v>
      </c>
      <c r="EP68">
        <v>-0.8</v>
      </c>
      <c r="EQ68">
        <v>0.124</v>
      </c>
      <c r="ER68">
        <v>-0.70576301566391209</v>
      </c>
      <c r="ES68">
        <v>-1.5763494849013591E-5</v>
      </c>
      <c r="ET68">
        <v>2.5737299311383258E-6</v>
      </c>
      <c r="EU68">
        <v>-5.4755643384777521E-10</v>
      </c>
      <c r="EV68">
        <v>0.1177499999999938</v>
      </c>
      <c r="EW68">
        <v>0</v>
      </c>
      <c r="EX68">
        <v>0</v>
      </c>
      <c r="EY68">
        <v>0</v>
      </c>
      <c r="EZ68">
        <v>21</v>
      </c>
      <c r="FA68">
        <v>1995</v>
      </c>
      <c r="FB68">
        <v>1</v>
      </c>
      <c r="FC68">
        <v>16</v>
      </c>
      <c r="FD68">
        <v>1.3</v>
      </c>
      <c r="FE68">
        <v>1.3</v>
      </c>
      <c r="FF68">
        <v>0.62133799999999995</v>
      </c>
      <c r="FG68">
        <v>2.6452599999999999</v>
      </c>
      <c r="FH68">
        <v>1.39771</v>
      </c>
      <c r="FI68">
        <v>2.2705099999999998</v>
      </c>
      <c r="FJ68">
        <v>1.3952599999999999</v>
      </c>
      <c r="FK68">
        <v>2.47559</v>
      </c>
      <c r="FL68">
        <v>35.059399999999997</v>
      </c>
      <c r="FM68">
        <v>14.228300000000001</v>
      </c>
      <c r="FN68">
        <v>18</v>
      </c>
      <c r="FO68">
        <v>608.08600000000001</v>
      </c>
      <c r="FP68">
        <v>378.35199999999998</v>
      </c>
      <c r="FQ68">
        <v>26.999099999999999</v>
      </c>
      <c r="FR68">
        <v>27.560199999999998</v>
      </c>
      <c r="FS68">
        <v>30.0001</v>
      </c>
      <c r="FT68">
        <v>27.3203</v>
      </c>
      <c r="FU68">
        <v>27.6663</v>
      </c>
      <c r="FV68">
        <v>12.442399999999999</v>
      </c>
      <c r="FW68">
        <v>0</v>
      </c>
      <c r="FX68">
        <v>100</v>
      </c>
      <c r="FY68">
        <v>27</v>
      </c>
      <c r="FZ68">
        <v>200</v>
      </c>
      <c r="GA68">
        <v>28.465499999999999</v>
      </c>
      <c r="GB68">
        <v>98.631699999999995</v>
      </c>
      <c r="GC68">
        <v>93.194999999999993</v>
      </c>
    </row>
    <row r="69" spans="1:185" x14ac:dyDescent="0.25">
      <c r="A69">
        <v>53</v>
      </c>
      <c r="B69">
        <v>1693340788.0999999</v>
      </c>
      <c r="C69">
        <v>6614.5999999046326</v>
      </c>
      <c r="D69" t="s">
        <v>551</v>
      </c>
      <c r="E69" t="s">
        <v>552</v>
      </c>
      <c r="F69">
        <v>5</v>
      </c>
      <c r="H69" t="s">
        <v>305</v>
      </c>
      <c r="I69" t="s">
        <v>611</v>
      </c>
      <c r="K69" t="s">
        <v>606</v>
      </c>
      <c r="L69">
        <v>1693340785.0999999</v>
      </c>
      <c r="M69">
        <f t="shared" si="50"/>
        <v>2.9044435002484178E-3</v>
      </c>
      <c r="N69">
        <f t="shared" si="51"/>
        <v>2.9044435002484179</v>
      </c>
      <c r="O69">
        <f t="shared" si="52"/>
        <v>1.6819072592314388</v>
      </c>
      <c r="P69">
        <f t="shared" si="53"/>
        <v>98.038418181818187</v>
      </c>
      <c r="Q69">
        <f t="shared" si="54"/>
        <v>83.068676167088952</v>
      </c>
      <c r="R69">
        <f t="shared" si="55"/>
        <v>8.4466767931510685</v>
      </c>
      <c r="S69">
        <f t="shared" si="56"/>
        <v>9.9688458983976034</v>
      </c>
      <c r="T69">
        <f t="shared" si="57"/>
        <v>0.21504964259991194</v>
      </c>
      <c r="U69">
        <f t="shared" si="58"/>
        <v>2.956771948142022</v>
      </c>
      <c r="V69">
        <f t="shared" si="59"/>
        <v>0.2067229035289315</v>
      </c>
      <c r="W69">
        <f t="shared" si="60"/>
        <v>0.12992307541660056</v>
      </c>
      <c r="X69">
        <f t="shared" si="61"/>
        <v>241.73278111180252</v>
      </c>
      <c r="Y69">
        <f t="shared" si="62"/>
        <v>28.399520648716887</v>
      </c>
      <c r="Z69">
        <f t="shared" si="63"/>
        <v>27.53952727272727</v>
      </c>
      <c r="AA69">
        <f t="shared" si="64"/>
        <v>3.6941561452157283</v>
      </c>
      <c r="AB69">
        <f t="shared" si="65"/>
        <v>61.757163157086325</v>
      </c>
      <c r="AC69">
        <f t="shared" si="66"/>
        <v>2.3076784524115812</v>
      </c>
      <c r="AD69">
        <f t="shared" si="67"/>
        <v>3.7366976305918396</v>
      </c>
      <c r="AE69">
        <f t="shared" si="68"/>
        <v>1.3864776928041471</v>
      </c>
      <c r="AF69">
        <f t="shared" si="69"/>
        <v>-128.08595836095523</v>
      </c>
      <c r="AG69">
        <f t="shared" si="70"/>
        <v>31.224637066024162</v>
      </c>
      <c r="AH69">
        <f t="shared" si="71"/>
        <v>2.2936129913493346</v>
      </c>
      <c r="AI69">
        <f t="shared" si="72"/>
        <v>147.1650728082208</v>
      </c>
      <c r="AJ69">
        <f t="shared" si="73"/>
        <v>1.6819072592314388</v>
      </c>
      <c r="AK69">
        <f t="shared" si="74"/>
        <v>2.9044435002484179</v>
      </c>
      <c r="AL69">
        <f t="shared" si="75"/>
        <v>1.6194386705920603</v>
      </c>
      <c r="AM69">
        <v>102.0268390637257</v>
      </c>
      <c r="AN69">
        <v>100.480703030303</v>
      </c>
      <c r="AO69">
        <v>-2.3312211562465959E-2</v>
      </c>
      <c r="AP69">
        <v>67.140797581834008</v>
      </c>
      <c r="AQ69">
        <f t="shared" si="76"/>
        <v>2.9055793718288152</v>
      </c>
      <c r="AR69">
        <v>19.856098104805199</v>
      </c>
      <c r="AS69">
        <v>22.695050909090909</v>
      </c>
      <c r="AT69">
        <v>6.7063603062489775E-5</v>
      </c>
      <c r="AU69">
        <v>78.55</v>
      </c>
      <c r="AV69">
        <v>0</v>
      </c>
      <c r="AW69">
        <v>0</v>
      </c>
      <c r="AX69">
        <f t="shared" si="77"/>
        <v>1</v>
      </c>
      <c r="AY69">
        <f t="shared" si="78"/>
        <v>0</v>
      </c>
      <c r="AZ69">
        <f t="shared" si="79"/>
        <v>53571.271712355403</v>
      </c>
      <c r="BA69" t="s">
        <v>534</v>
      </c>
      <c r="BB69">
        <v>8168.28</v>
      </c>
      <c r="BC69">
        <v>636.02</v>
      </c>
      <c r="BD69">
        <v>2639.69</v>
      </c>
      <c r="BE69">
        <f t="shared" si="80"/>
        <v>0.75905504055400441</v>
      </c>
      <c r="BF69">
        <v>-1.328865967898115</v>
      </c>
      <c r="BG69" t="s">
        <v>553</v>
      </c>
      <c r="BH69">
        <v>8156.43</v>
      </c>
      <c r="BI69">
        <v>686.770076923077</v>
      </c>
      <c r="BJ69">
        <v>757.18</v>
      </c>
      <c r="BK69">
        <f t="shared" si="81"/>
        <v>9.2989676268420918E-2</v>
      </c>
      <c r="BL69">
        <v>0.5</v>
      </c>
      <c r="BM69">
        <f t="shared" si="82"/>
        <v>1261.1894180042309</v>
      </c>
      <c r="BN69">
        <f t="shared" si="83"/>
        <v>1.6819072592314388</v>
      </c>
      <c r="BO69">
        <f t="shared" si="84"/>
        <v>58.638797846685812</v>
      </c>
      <c r="BP69">
        <f t="shared" si="85"/>
        <v>2.3872490397944756E-3</v>
      </c>
      <c r="BQ69">
        <f t="shared" si="86"/>
        <v>2.48621199714731</v>
      </c>
      <c r="BR69">
        <f t="shared" si="87"/>
        <v>397.75108879631961</v>
      </c>
      <c r="BS69" t="s">
        <v>554</v>
      </c>
      <c r="BT69">
        <v>517.27</v>
      </c>
      <c r="BU69">
        <f t="shared" si="88"/>
        <v>517.27</v>
      </c>
      <c r="BV69">
        <f t="shared" si="89"/>
        <v>0.31684672072690767</v>
      </c>
      <c r="BW69">
        <f t="shared" si="90"/>
        <v>0.29348473626327776</v>
      </c>
      <c r="BX69">
        <f t="shared" si="91"/>
        <v>0.88696393739222212</v>
      </c>
      <c r="BY69">
        <f t="shared" si="92"/>
        <v>0.58113175203799083</v>
      </c>
      <c r="BZ69">
        <f t="shared" si="93"/>
        <v>0.93953096068713915</v>
      </c>
      <c r="CA69">
        <f t="shared" si="94"/>
        <v>0.22105047180718904</v>
      </c>
      <c r="CB69">
        <f t="shared" si="95"/>
        <v>0.77894952819281094</v>
      </c>
      <c r="CC69">
        <f t="shared" si="96"/>
        <v>1499.974545454545</v>
      </c>
      <c r="CD69">
        <f t="shared" si="97"/>
        <v>1261.1894180042309</v>
      </c>
      <c r="CE69">
        <f t="shared" si="98"/>
        <v>0.8408072135797785</v>
      </c>
      <c r="CF69">
        <f t="shared" si="99"/>
        <v>0.16115792220897254</v>
      </c>
      <c r="CG69">
        <v>6</v>
      </c>
      <c r="CH69">
        <v>0.5</v>
      </c>
      <c r="CI69" t="s">
        <v>309</v>
      </c>
      <c r="CJ69">
        <v>2</v>
      </c>
      <c r="CK69" t="b">
        <v>0</v>
      </c>
      <c r="CL69">
        <v>1693340785.0999999</v>
      </c>
      <c r="CM69">
        <v>98.038418181818187</v>
      </c>
      <c r="CN69">
        <v>100.0048454545455</v>
      </c>
      <c r="CO69">
        <v>22.694818181818189</v>
      </c>
      <c r="CP69">
        <v>19.856618181818181</v>
      </c>
      <c r="CQ69">
        <v>99.11641818181819</v>
      </c>
      <c r="CR69">
        <v>22.569818181818189</v>
      </c>
      <c r="CS69">
        <v>600.06927272727273</v>
      </c>
      <c r="CT69">
        <v>101.5828181818182</v>
      </c>
      <c r="CU69">
        <v>0.10023712727272729</v>
      </c>
      <c r="CV69">
        <v>27.735409090909091</v>
      </c>
      <c r="CW69">
        <v>27.53952727272727</v>
      </c>
      <c r="CX69">
        <v>999.9</v>
      </c>
      <c r="CY69">
        <v>0</v>
      </c>
      <c r="CZ69">
        <v>0</v>
      </c>
      <c r="DA69">
        <v>9997.7627272727259</v>
      </c>
      <c r="DB69">
        <v>0</v>
      </c>
      <c r="DC69">
        <v>612.0123636363636</v>
      </c>
      <c r="DD69">
        <v>1499.974545454545</v>
      </c>
      <c r="DE69">
        <v>0.97300299999999995</v>
      </c>
      <c r="DF69">
        <v>2.6997318181818181E-2</v>
      </c>
      <c r="DG69">
        <v>0</v>
      </c>
      <c r="DH69">
        <v>686.10881818181815</v>
      </c>
      <c r="DI69">
        <v>5.0002199999999997</v>
      </c>
      <c r="DJ69">
        <v>10973.618181818179</v>
      </c>
      <c r="DK69">
        <v>14098.981818181819</v>
      </c>
      <c r="DL69">
        <v>39.834909090909093</v>
      </c>
      <c r="DM69">
        <v>40.24427272727273</v>
      </c>
      <c r="DN69">
        <v>39.812181818181813</v>
      </c>
      <c r="DO69">
        <v>35.499818181818178</v>
      </c>
      <c r="DP69">
        <v>40.283818181818177</v>
      </c>
      <c r="DQ69">
        <v>1454.614545454546</v>
      </c>
      <c r="DR69">
        <v>40.360000000000007</v>
      </c>
      <c r="DS69">
        <v>0</v>
      </c>
      <c r="DT69">
        <v>98</v>
      </c>
      <c r="DU69">
        <v>0</v>
      </c>
      <c r="DV69">
        <v>686.770076923077</v>
      </c>
      <c r="DW69">
        <v>-10.345709405715811</v>
      </c>
      <c r="DX69">
        <v>-142.4547009182738</v>
      </c>
      <c r="DY69">
        <v>10983.48461538461</v>
      </c>
      <c r="DZ69">
        <v>15</v>
      </c>
      <c r="EA69">
        <v>1693340817.5999999</v>
      </c>
      <c r="EB69" t="s">
        <v>555</v>
      </c>
      <c r="EC69">
        <v>1693340815.5999999</v>
      </c>
      <c r="ED69">
        <v>1693340817.5999999</v>
      </c>
      <c r="EE69">
        <v>95</v>
      </c>
      <c r="EF69">
        <v>-0.20599999999999999</v>
      </c>
      <c r="EG69">
        <v>1E-3</v>
      </c>
      <c r="EH69">
        <v>-1.0780000000000001</v>
      </c>
      <c r="EI69">
        <v>0.125</v>
      </c>
      <c r="EJ69">
        <v>100</v>
      </c>
      <c r="EK69">
        <v>20</v>
      </c>
      <c r="EL69">
        <v>0.67</v>
      </c>
      <c r="EM69">
        <v>0.06</v>
      </c>
      <c r="EN69">
        <v>100</v>
      </c>
      <c r="EO69">
        <v>100</v>
      </c>
      <c r="EP69">
        <v>-1.0780000000000001</v>
      </c>
      <c r="EQ69">
        <v>0.125</v>
      </c>
      <c r="ER69">
        <v>-0.89599250196381752</v>
      </c>
      <c r="ES69">
        <v>-1.5763494849013591E-5</v>
      </c>
      <c r="ET69">
        <v>2.5737299311383258E-6</v>
      </c>
      <c r="EU69">
        <v>-5.4755643384777521E-10</v>
      </c>
      <c r="EV69">
        <v>0.1235800000000005</v>
      </c>
      <c r="EW69">
        <v>0</v>
      </c>
      <c r="EX69">
        <v>0</v>
      </c>
      <c r="EY69">
        <v>0</v>
      </c>
      <c r="EZ69">
        <v>21</v>
      </c>
      <c r="FA69">
        <v>1995</v>
      </c>
      <c r="FB69">
        <v>1</v>
      </c>
      <c r="FC69">
        <v>16</v>
      </c>
      <c r="FD69">
        <v>1.3</v>
      </c>
      <c r="FE69">
        <v>1.3</v>
      </c>
      <c r="FF69">
        <v>0.386963</v>
      </c>
      <c r="FG69">
        <v>2.63916</v>
      </c>
      <c r="FH69">
        <v>1.39771</v>
      </c>
      <c r="FI69">
        <v>2.2705099999999998</v>
      </c>
      <c r="FJ69">
        <v>1.3952599999999999</v>
      </c>
      <c r="FK69">
        <v>2.49634</v>
      </c>
      <c r="FL69">
        <v>35.059399999999997</v>
      </c>
      <c r="FM69">
        <v>14.2021</v>
      </c>
      <c r="FN69">
        <v>18</v>
      </c>
      <c r="FO69">
        <v>608.44200000000001</v>
      </c>
      <c r="FP69">
        <v>378.21300000000002</v>
      </c>
      <c r="FQ69">
        <v>27.0016</v>
      </c>
      <c r="FR69">
        <v>27.599799999999998</v>
      </c>
      <c r="FS69">
        <v>30.0002</v>
      </c>
      <c r="FT69">
        <v>27.3597</v>
      </c>
      <c r="FU69">
        <v>27.706</v>
      </c>
      <c r="FV69">
        <v>7.7651500000000002</v>
      </c>
      <c r="FW69">
        <v>0</v>
      </c>
      <c r="FX69">
        <v>100</v>
      </c>
      <c r="FY69">
        <v>27</v>
      </c>
      <c r="FZ69">
        <v>100</v>
      </c>
      <c r="GA69">
        <v>28.465499999999999</v>
      </c>
      <c r="GB69">
        <v>98.6233</v>
      </c>
      <c r="GC69">
        <v>93.186800000000005</v>
      </c>
    </row>
    <row r="70" spans="1:185" x14ac:dyDescent="0.25">
      <c r="A70">
        <v>54</v>
      </c>
      <c r="B70">
        <v>1693340894</v>
      </c>
      <c r="C70">
        <v>6720.5</v>
      </c>
      <c r="D70" t="s">
        <v>556</v>
      </c>
      <c r="E70" t="s">
        <v>557</v>
      </c>
      <c r="F70">
        <v>5</v>
      </c>
      <c r="H70" t="s">
        <v>305</v>
      </c>
      <c r="I70" t="s">
        <v>611</v>
      </c>
      <c r="K70" t="s">
        <v>606</v>
      </c>
      <c r="L70">
        <v>1693340891.25</v>
      </c>
      <c r="M70">
        <f t="shared" si="50"/>
        <v>2.906919061413305E-3</v>
      </c>
      <c r="N70">
        <f t="shared" si="51"/>
        <v>2.9069190614133049</v>
      </c>
      <c r="O70">
        <f t="shared" si="52"/>
        <v>-0.3159822874121565</v>
      </c>
      <c r="P70">
        <f t="shared" si="53"/>
        <v>50.170439999999999</v>
      </c>
      <c r="Q70">
        <f t="shared" si="54"/>
        <v>51.466315756140531</v>
      </c>
      <c r="R70">
        <f t="shared" si="55"/>
        <v>5.2329171797420315</v>
      </c>
      <c r="S70">
        <f t="shared" si="56"/>
        <v>5.1011570098621837</v>
      </c>
      <c r="T70">
        <f t="shared" si="57"/>
        <v>0.21490472177483985</v>
      </c>
      <c r="U70">
        <f t="shared" si="58"/>
        <v>2.9583058259293797</v>
      </c>
      <c r="V70">
        <f t="shared" si="59"/>
        <v>0.20659310058815791</v>
      </c>
      <c r="W70">
        <f t="shared" si="60"/>
        <v>0.12984066974862193</v>
      </c>
      <c r="X70">
        <f t="shared" si="61"/>
        <v>241.73827855717064</v>
      </c>
      <c r="Y70">
        <f t="shared" si="62"/>
        <v>28.486865238971617</v>
      </c>
      <c r="Z70">
        <f t="shared" si="63"/>
        <v>27.581720000000001</v>
      </c>
      <c r="AA70">
        <f t="shared" si="64"/>
        <v>3.7032836451879487</v>
      </c>
      <c r="AB70">
        <f t="shared" si="65"/>
        <v>61.633368492340743</v>
      </c>
      <c r="AC70">
        <f t="shared" si="66"/>
        <v>2.3149593797004973</v>
      </c>
      <c r="AD70">
        <f t="shared" si="67"/>
        <v>3.756016320912559</v>
      </c>
      <c r="AE70">
        <f t="shared" si="68"/>
        <v>1.3883242654874515</v>
      </c>
      <c r="AF70">
        <f t="shared" si="69"/>
        <v>-128.19513060832676</v>
      </c>
      <c r="AG70">
        <f t="shared" si="70"/>
        <v>38.596140452376289</v>
      </c>
      <c r="AH70">
        <f t="shared" si="71"/>
        <v>2.8354641261674138</v>
      </c>
      <c r="AI70">
        <f t="shared" si="72"/>
        <v>154.97475252738758</v>
      </c>
      <c r="AJ70">
        <f t="shared" si="73"/>
        <v>-0.3159822874121565</v>
      </c>
      <c r="AK70">
        <f t="shared" si="74"/>
        <v>2.9069190614133049</v>
      </c>
      <c r="AL70">
        <f t="shared" si="75"/>
        <v>-0.25881235465181723</v>
      </c>
      <c r="AM70">
        <v>51.022696414570113</v>
      </c>
      <c r="AN70">
        <v>51.294693333333328</v>
      </c>
      <c r="AO70">
        <v>-1.7444173570975081E-3</v>
      </c>
      <c r="AP70">
        <v>67.138939785971985</v>
      </c>
      <c r="AQ70">
        <f t="shared" si="76"/>
        <v>2.9127361615200558</v>
      </c>
      <c r="AR70">
        <v>19.92791451593073</v>
      </c>
      <c r="AS70">
        <v>22.768953333333339</v>
      </c>
      <c r="AT70">
        <v>1.0091005291028819E-3</v>
      </c>
      <c r="AU70">
        <v>78.55</v>
      </c>
      <c r="AV70">
        <v>0</v>
      </c>
      <c r="AW70">
        <v>0</v>
      </c>
      <c r="AX70">
        <f t="shared" si="77"/>
        <v>1</v>
      </c>
      <c r="AY70">
        <f t="shared" si="78"/>
        <v>0</v>
      </c>
      <c r="AZ70">
        <f t="shared" si="79"/>
        <v>53600.120176568533</v>
      </c>
      <c r="BA70" t="s">
        <v>534</v>
      </c>
      <c r="BB70">
        <v>8168.28</v>
      </c>
      <c r="BC70">
        <v>636.02</v>
      </c>
      <c r="BD70">
        <v>2639.69</v>
      </c>
      <c r="BE70">
        <f t="shared" si="80"/>
        <v>0.75905504055400441</v>
      </c>
      <c r="BF70">
        <v>-1.328865967898115</v>
      </c>
      <c r="BG70" t="s">
        <v>558</v>
      </c>
      <c r="BH70">
        <v>8153.3</v>
      </c>
      <c r="BI70">
        <v>674.63952000000006</v>
      </c>
      <c r="BJ70">
        <v>735.71</v>
      </c>
      <c r="BK70">
        <f t="shared" si="81"/>
        <v>8.3008902964483267E-2</v>
      </c>
      <c r="BL70">
        <v>0.5</v>
      </c>
      <c r="BM70">
        <f t="shared" si="82"/>
        <v>1261.2153298223682</v>
      </c>
      <c r="BN70">
        <f t="shared" si="83"/>
        <v>-0.3159822874121565</v>
      </c>
      <c r="BO70">
        <f t="shared" si="84"/>
        <v>52.346050465271858</v>
      </c>
      <c r="BP70">
        <f t="shared" si="85"/>
        <v>8.0310130755278312E-4</v>
      </c>
      <c r="BQ70">
        <f t="shared" si="86"/>
        <v>2.5879490560139184</v>
      </c>
      <c r="BR70">
        <f t="shared" si="87"/>
        <v>391.74568996162236</v>
      </c>
      <c r="BS70" t="s">
        <v>559</v>
      </c>
      <c r="BT70">
        <v>508.47</v>
      </c>
      <c r="BU70">
        <f t="shared" si="88"/>
        <v>508.47</v>
      </c>
      <c r="BV70">
        <f t="shared" si="89"/>
        <v>0.30887170216525528</v>
      </c>
      <c r="BW70">
        <f t="shared" si="90"/>
        <v>0.26874881182890326</v>
      </c>
      <c r="BX70">
        <f t="shared" si="91"/>
        <v>0.89337562522874214</v>
      </c>
      <c r="BY70">
        <f t="shared" si="92"/>
        <v>0.61260387200320932</v>
      </c>
      <c r="BZ70">
        <f t="shared" si="93"/>
        <v>0.95024629804309091</v>
      </c>
      <c r="CA70">
        <f t="shared" si="94"/>
        <v>0.20255366651310677</v>
      </c>
      <c r="CB70">
        <f t="shared" si="95"/>
        <v>0.7974463334868932</v>
      </c>
      <c r="CC70">
        <f t="shared" si="96"/>
        <v>1500.0050000000001</v>
      </c>
      <c r="CD70">
        <f t="shared" si="97"/>
        <v>1261.2153298223682</v>
      </c>
      <c r="CE70">
        <f t="shared" si="98"/>
        <v>0.84080741719018814</v>
      </c>
      <c r="CF70">
        <f t="shared" si="99"/>
        <v>0.16115831517706317</v>
      </c>
      <c r="CG70">
        <v>6</v>
      </c>
      <c r="CH70">
        <v>0.5</v>
      </c>
      <c r="CI70" t="s">
        <v>309</v>
      </c>
      <c r="CJ70">
        <v>2</v>
      </c>
      <c r="CK70" t="b">
        <v>0</v>
      </c>
      <c r="CL70">
        <v>1693340891.25</v>
      </c>
      <c r="CM70">
        <v>50.170439999999999</v>
      </c>
      <c r="CN70">
        <v>50.000300000000003</v>
      </c>
      <c r="CO70">
        <v>22.767880000000002</v>
      </c>
      <c r="CP70">
        <v>19.927160000000001</v>
      </c>
      <c r="CQ70">
        <v>51.24044</v>
      </c>
      <c r="CR70">
        <v>22.645879999999998</v>
      </c>
      <c r="CS70">
        <v>600.00310000000002</v>
      </c>
      <c r="CT70">
        <v>101.5766</v>
      </c>
      <c r="CU70">
        <v>9.9945190000000003E-2</v>
      </c>
      <c r="CV70">
        <v>27.823720000000002</v>
      </c>
      <c r="CW70">
        <v>27.581720000000001</v>
      </c>
      <c r="CX70">
        <v>999.9</v>
      </c>
      <c r="CY70">
        <v>0</v>
      </c>
      <c r="CZ70">
        <v>0</v>
      </c>
      <c r="DA70">
        <v>10007.078</v>
      </c>
      <c r="DB70">
        <v>0</v>
      </c>
      <c r="DC70">
        <v>606.49929999999995</v>
      </c>
      <c r="DD70">
        <v>1500.0050000000001</v>
      </c>
      <c r="DE70">
        <v>0.97299439999999993</v>
      </c>
      <c r="DF70">
        <v>2.7005899999999999E-2</v>
      </c>
      <c r="DG70">
        <v>0</v>
      </c>
      <c r="DH70">
        <v>674.26139999999998</v>
      </c>
      <c r="DI70">
        <v>5.0002199999999997</v>
      </c>
      <c r="DJ70">
        <v>10817.12</v>
      </c>
      <c r="DK70">
        <v>14099.23</v>
      </c>
      <c r="DL70">
        <v>40.436999999999998</v>
      </c>
      <c r="DM70">
        <v>40.75</v>
      </c>
      <c r="DN70">
        <v>40.443300000000001</v>
      </c>
      <c r="DO70">
        <v>35.537300000000002</v>
      </c>
      <c r="DP70">
        <v>40.7059</v>
      </c>
      <c r="DQ70">
        <v>1454.634</v>
      </c>
      <c r="DR70">
        <v>40.371000000000002</v>
      </c>
      <c r="DS70">
        <v>0</v>
      </c>
      <c r="DT70">
        <v>103.5999999046326</v>
      </c>
      <c r="DU70">
        <v>0</v>
      </c>
      <c r="DV70">
        <v>674.63952000000006</v>
      </c>
      <c r="DW70">
        <v>-4.3180769235663901</v>
      </c>
      <c r="DX70">
        <v>-39.36923081681924</v>
      </c>
      <c r="DY70">
        <v>10820.124</v>
      </c>
      <c r="DZ70">
        <v>15</v>
      </c>
      <c r="EA70">
        <v>1693340915</v>
      </c>
      <c r="EB70" t="s">
        <v>560</v>
      </c>
      <c r="EC70">
        <v>1693340909.5</v>
      </c>
      <c r="ED70">
        <v>1693340915</v>
      </c>
      <c r="EE70">
        <v>96</v>
      </c>
      <c r="EF70">
        <v>2.5999999999999999E-2</v>
      </c>
      <c r="EG70">
        <v>-3.0000000000000001E-3</v>
      </c>
      <c r="EH70">
        <v>-1.07</v>
      </c>
      <c r="EI70">
        <v>0.122</v>
      </c>
      <c r="EJ70">
        <v>50</v>
      </c>
      <c r="EK70">
        <v>20</v>
      </c>
      <c r="EL70">
        <v>0.69</v>
      </c>
      <c r="EM70">
        <v>0.08</v>
      </c>
      <c r="EN70">
        <v>100</v>
      </c>
      <c r="EO70">
        <v>100</v>
      </c>
      <c r="EP70">
        <v>-1.07</v>
      </c>
      <c r="EQ70">
        <v>0.122</v>
      </c>
      <c r="ER70">
        <v>-1.1020348823274351</v>
      </c>
      <c r="ES70">
        <v>-1.5763494849013591E-5</v>
      </c>
      <c r="ET70">
        <v>2.5737299311383258E-6</v>
      </c>
      <c r="EU70">
        <v>-5.4755643384777521E-10</v>
      </c>
      <c r="EV70">
        <v>0.124880952380952</v>
      </c>
      <c r="EW70">
        <v>0</v>
      </c>
      <c r="EX70">
        <v>0</v>
      </c>
      <c r="EY70">
        <v>0</v>
      </c>
      <c r="EZ70">
        <v>21</v>
      </c>
      <c r="FA70">
        <v>1995</v>
      </c>
      <c r="FB70">
        <v>1</v>
      </c>
      <c r="FC70">
        <v>16</v>
      </c>
      <c r="FD70">
        <v>1.3</v>
      </c>
      <c r="FE70">
        <v>1.3</v>
      </c>
      <c r="FF70">
        <v>0.26977499999999999</v>
      </c>
      <c r="FG70">
        <v>2.66235</v>
      </c>
      <c r="FH70">
        <v>1.39771</v>
      </c>
      <c r="FI70">
        <v>2.2705099999999998</v>
      </c>
      <c r="FJ70">
        <v>1.3952599999999999</v>
      </c>
      <c r="FK70">
        <v>2.5109900000000001</v>
      </c>
      <c r="FL70">
        <v>35.105499999999999</v>
      </c>
      <c r="FM70">
        <v>14.175800000000001</v>
      </c>
      <c r="FN70">
        <v>18</v>
      </c>
      <c r="FO70">
        <v>608.26300000000003</v>
      </c>
      <c r="FP70">
        <v>378.05900000000003</v>
      </c>
      <c r="FQ70">
        <v>27.000800000000002</v>
      </c>
      <c r="FR70">
        <v>27.6661</v>
      </c>
      <c r="FS70">
        <v>30.0002</v>
      </c>
      <c r="FT70">
        <v>27.4222</v>
      </c>
      <c r="FU70">
        <v>27.7683</v>
      </c>
      <c r="FV70">
        <v>5.4479100000000003</v>
      </c>
      <c r="FW70">
        <v>0</v>
      </c>
      <c r="FX70">
        <v>100</v>
      </c>
      <c r="FY70">
        <v>27</v>
      </c>
      <c r="FZ70">
        <v>50</v>
      </c>
      <c r="GA70">
        <v>28.465499999999999</v>
      </c>
      <c r="GB70">
        <v>98.61</v>
      </c>
      <c r="GC70">
        <v>93.177899999999994</v>
      </c>
    </row>
    <row r="71" spans="1:185" x14ac:dyDescent="0.25">
      <c r="A71">
        <v>55</v>
      </c>
      <c r="B71">
        <v>1693340991</v>
      </c>
      <c r="C71">
        <v>6817.5</v>
      </c>
      <c r="D71" t="s">
        <v>561</v>
      </c>
      <c r="E71" t="s">
        <v>562</v>
      </c>
      <c r="F71">
        <v>5</v>
      </c>
      <c r="H71" t="s">
        <v>305</v>
      </c>
      <c r="I71" t="s">
        <v>611</v>
      </c>
      <c r="K71" t="s">
        <v>606</v>
      </c>
      <c r="L71">
        <v>1693340988</v>
      </c>
      <c r="M71">
        <f t="shared" si="50"/>
        <v>2.994623045583939E-3</v>
      </c>
      <c r="N71">
        <f t="shared" si="51"/>
        <v>2.9946230455839391</v>
      </c>
      <c r="O71">
        <f t="shared" si="52"/>
        <v>-2.6321386740911819</v>
      </c>
      <c r="P71">
        <f t="shared" si="53"/>
        <v>1.522768181818182</v>
      </c>
      <c r="Q71">
        <f t="shared" si="54"/>
        <v>21.2006522360834</v>
      </c>
      <c r="R71">
        <f t="shared" si="55"/>
        <v>2.155712772945499</v>
      </c>
      <c r="S71">
        <f t="shared" si="56"/>
        <v>0.15483725610070592</v>
      </c>
      <c r="T71">
        <f t="shared" si="57"/>
        <v>0.21865810629277346</v>
      </c>
      <c r="U71">
        <f t="shared" si="58"/>
        <v>2.9586069858260355</v>
      </c>
      <c r="V71">
        <f t="shared" si="59"/>
        <v>0.21006070389323736</v>
      </c>
      <c r="W71">
        <f t="shared" si="60"/>
        <v>0.13203221584685906</v>
      </c>
      <c r="X71">
        <f t="shared" si="61"/>
        <v>241.73479967271913</v>
      </c>
      <c r="Y71">
        <f t="shared" si="62"/>
        <v>28.585021826892117</v>
      </c>
      <c r="Z71">
        <f t="shared" si="63"/>
        <v>27.69721818181818</v>
      </c>
      <c r="AA71">
        <f t="shared" si="64"/>
        <v>3.7283699677283066</v>
      </c>
      <c r="AB71">
        <f t="shared" si="65"/>
        <v>61.384402602594747</v>
      </c>
      <c r="AC71">
        <f t="shared" si="66"/>
        <v>2.3219270300395842</v>
      </c>
      <c r="AD71">
        <f t="shared" si="67"/>
        <v>3.7826010054571015</v>
      </c>
      <c r="AE71">
        <f t="shared" si="68"/>
        <v>1.4064429376887224</v>
      </c>
      <c r="AF71">
        <f t="shared" si="69"/>
        <v>-132.06287631025171</v>
      </c>
      <c r="AG71">
        <f t="shared" si="70"/>
        <v>39.458493383070191</v>
      </c>
      <c r="AH71">
        <f t="shared" si="71"/>
        <v>2.9019408757503742</v>
      </c>
      <c r="AI71">
        <f t="shared" si="72"/>
        <v>152.03235762128799</v>
      </c>
      <c r="AJ71">
        <f t="shared" si="73"/>
        <v>-2.6321386740911819</v>
      </c>
      <c r="AK71">
        <f t="shared" si="74"/>
        <v>2.9946230455839391</v>
      </c>
      <c r="AL71">
        <f t="shared" si="75"/>
        <v>-2.5173300781189716</v>
      </c>
      <c r="AM71">
        <v>-1.1218280236243849</v>
      </c>
      <c r="AN71">
        <v>1.452826121212121</v>
      </c>
      <c r="AO71">
        <v>-1.370605383085225E-3</v>
      </c>
      <c r="AP71">
        <v>67.136484421950939</v>
      </c>
      <c r="AQ71">
        <f t="shared" si="76"/>
        <v>2.9932118246893844</v>
      </c>
      <c r="AR71">
        <v>19.90930090549784</v>
      </c>
      <c r="AS71">
        <v>22.834006666666671</v>
      </c>
      <c r="AT71">
        <v>2.243070362471469E-5</v>
      </c>
      <c r="AU71">
        <v>78.55</v>
      </c>
      <c r="AV71">
        <v>0</v>
      </c>
      <c r="AW71">
        <v>0</v>
      </c>
      <c r="AX71">
        <f t="shared" si="77"/>
        <v>1</v>
      </c>
      <c r="AY71">
        <f t="shared" si="78"/>
        <v>0</v>
      </c>
      <c r="AZ71">
        <f t="shared" si="79"/>
        <v>53587.472322538801</v>
      </c>
      <c r="BA71" t="s">
        <v>534</v>
      </c>
      <c r="BB71">
        <v>8168.28</v>
      </c>
      <c r="BC71">
        <v>636.02</v>
      </c>
      <c r="BD71">
        <v>2639.69</v>
      </c>
      <c r="BE71">
        <f t="shared" si="80"/>
        <v>0.75905504055400441</v>
      </c>
      <c r="BF71">
        <v>-1.328865967898115</v>
      </c>
      <c r="BG71" t="s">
        <v>563</v>
      </c>
      <c r="BH71">
        <v>8164.14</v>
      </c>
      <c r="BI71">
        <v>667.82911999999999</v>
      </c>
      <c r="BJ71">
        <v>718.03</v>
      </c>
      <c r="BK71">
        <f t="shared" si="81"/>
        <v>6.9914738938484433E-2</v>
      </c>
      <c r="BL71">
        <v>0.5</v>
      </c>
      <c r="BM71">
        <f t="shared" si="82"/>
        <v>1261.195283108804</v>
      </c>
      <c r="BN71">
        <f t="shared" si="83"/>
        <v>-2.6321386740911819</v>
      </c>
      <c r="BO71">
        <f t="shared" si="84"/>
        <v>44.088069484499997</v>
      </c>
      <c r="BP71">
        <f t="shared" si="85"/>
        <v>-1.0333631307124329E-3</v>
      </c>
      <c r="BQ71">
        <f t="shared" si="86"/>
        <v>2.6762948623316576</v>
      </c>
      <c r="BR71">
        <f t="shared" si="87"/>
        <v>386.6759647960784</v>
      </c>
      <c r="BS71" t="s">
        <v>564</v>
      </c>
      <c r="BT71">
        <v>493.6</v>
      </c>
      <c r="BU71">
        <f t="shared" si="88"/>
        <v>493.6</v>
      </c>
      <c r="BV71">
        <f t="shared" si="89"/>
        <v>0.3125635419132905</v>
      </c>
      <c r="BW71">
        <f t="shared" si="90"/>
        <v>0.22368168248451631</v>
      </c>
      <c r="BX71">
        <f t="shared" si="91"/>
        <v>0.89542377067131385</v>
      </c>
      <c r="BY71">
        <f t="shared" si="92"/>
        <v>0.61213120351176675</v>
      </c>
      <c r="BZ71">
        <f t="shared" si="93"/>
        <v>0.95907010635483891</v>
      </c>
      <c r="CA71">
        <f t="shared" si="94"/>
        <v>0.16532564269488167</v>
      </c>
      <c r="CB71">
        <f t="shared" si="95"/>
        <v>0.8346743573051183</v>
      </c>
      <c r="CC71">
        <f t="shared" si="96"/>
        <v>1499.9809090909091</v>
      </c>
      <c r="CD71">
        <f t="shared" si="97"/>
        <v>1261.195283108804</v>
      </c>
      <c r="CE71">
        <f t="shared" si="98"/>
        <v>0.84080755659295325</v>
      </c>
      <c r="CF71">
        <f t="shared" si="99"/>
        <v>0.16115858422439985</v>
      </c>
      <c r="CG71">
        <v>6</v>
      </c>
      <c r="CH71">
        <v>0.5</v>
      </c>
      <c r="CI71" t="s">
        <v>309</v>
      </c>
      <c r="CJ71">
        <v>2</v>
      </c>
      <c r="CK71" t="b">
        <v>0</v>
      </c>
      <c r="CL71">
        <v>1693340988</v>
      </c>
      <c r="CM71">
        <v>1.522768181818182</v>
      </c>
      <c r="CN71">
        <v>-1.1047745454545459</v>
      </c>
      <c r="CO71">
        <v>22.835309090909089</v>
      </c>
      <c r="CP71">
        <v>19.909109090909091</v>
      </c>
      <c r="CQ71">
        <v>2.4887681818181822</v>
      </c>
      <c r="CR71">
        <v>22.70830909090909</v>
      </c>
      <c r="CS71">
        <v>600.00818181818181</v>
      </c>
      <c r="CT71">
        <v>101.5814545454546</v>
      </c>
      <c r="CU71">
        <v>9.9981900000000012E-2</v>
      </c>
      <c r="CV71">
        <v>27.944599999999991</v>
      </c>
      <c r="CW71">
        <v>27.69721818181818</v>
      </c>
      <c r="CX71">
        <v>999.9</v>
      </c>
      <c r="CY71">
        <v>0</v>
      </c>
      <c r="CZ71">
        <v>0</v>
      </c>
      <c r="DA71">
        <v>10008.30909090909</v>
      </c>
      <c r="DB71">
        <v>0</v>
      </c>
      <c r="DC71">
        <v>570.14772727272714</v>
      </c>
      <c r="DD71">
        <v>1499.9809090909091</v>
      </c>
      <c r="DE71">
        <v>0.97299236363636377</v>
      </c>
      <c r="DF71">
        <v>2.70075E-2</v>
      </c>
      <c r="DG71">
        <v>0</v>
      </c>
      <c r="DH71">
        <v>667.65672727272727</v>
      </c>
      <c r="DI71">
        <v>5.0002199999999997</v>
      </c>
      <c r="DJ71">
        <v>10740.418181818181</v>
      </c>
      <c r="DK71">
        <v>14098.99090909091</v>
      </c>
      <c r="DL71">
        <v>41.414454545454547</v>
      </c>
      <c r="DM71">
        <v>41.425727272727272</v>
      </c>
      <c r="DN71">
        <v>41.289454545454547</v>
      </c>
      <c r="DO71">
        <v>37.698545454545453</v>
      </c>
      <c r="DP71">
        <v>41.766909090909103</v>
      </c>
      <c r="DQ71">
        <v>1454.6018181818181</v>
      </c>
      <c r="DR71">
        <v>40.377272727272732</v>
      </c>
      <c r="DS71">
        <v>0</v>
      </c>
      <c r="DT71">
        <v>95</v>
      </c>
      <c r="DU71">
        <v>0</v>
      </c>
      <c r="DV71">
        <v>667.82911999999999</v>
      </c>
      <c r="DW71">
        <v>-3.049076916039561</v>
      </c>
      <c r="DX71">
        <v>-21.230769145197218</v>
      </c>
      <c r="DY71">
        <v>10742.175999999999</v>
      </c>
      <c r="DZ71">
        <v>15</v>
      </c>
      <c r="EA71">
        <v>1693341024.5</v>
      </c>
      <c r="EB71" t="s">
        <v>565</v>
      </c>
      <c r="EC71">
        <v>1693341015</v>
      </c>
      <c r="ED71">
        <v>1693341024.5</v>
      </c>
      <c r="EE71">
        <v>97</v>
      </c>
      <c r="EF71">
        <v>0.11</v>
      </c>
      <c r="EG71">
        <v>5.0000000000000001E-3</v>
      </c>
      <c r="EH71">
        <v>-0.96599999999999997</v>
      </c>
      <c r="EI71">
        <v>0.127</v>
      </c>
      <c r="EJ71">
        <v>-1</v>
      </c>
      <c r="EK71">
        <v>20</v>
      </c>
      <c r="EL71">
        <v>0.7</v>
      </c>
      <c r="EM71">
        <v>0.05</v>
      </c>
      <c r="EN71">
        <v>100</v>
      </c>
      <c r="EO71">
        <v>100</v>
      </c>
      <c r="EP71">
        <v>-0.96599999999999997</v>
      </c>
      <c r="EQ71">
        <v>0.127</v>
      </c>
      <c r="ER71">
        <v>-1.076115088640603</v>
      </c>
      <c r="ES71">
        <v>-1.5763494849013591E-5</v>
      </c>
      <c r="ET71">
        <v>2.5737299311383258E-6</v>
      </c>
      <c r="EU71">
        <v>-5.4755643384777521E-10</v>
      </c>
      <c r="EV71">
        <v>0.1218250000000012</v>
      </c>
      <c r="EW71">
        <v>0</v>
      </c>
      <c r="EX71">
        <v>0</v>
      </c>
      <c r="EY71">
        <v>0</v>
      </c>
      <c r="EZ71">
        <v>21</v>
      </c>
      <c r="FA71">
        <v>1995</v>
      </c>
      <c r="FB71">
        <v>1</v>
      </c>
      <c r="FC71">
        <v>16</v>
      </c>
      <c r="FD71">
        <v>1.4</v>
      </c>
      <c r="FE71">
        <v>1.3</v>
      </c>
      <c r="FF71">
        <v>3.1738299999999997E-2</v>
      </c>
      <c r="FG71">
        <v>4.99756</v>
      </c>
      <c r="FH71">
        <v>1.39771</v>
      </c>
      <c r="FI71">
        <v>2.2692899999999998</v>
      </c>
      <c r="FJ71">
        <v>1.3952599999999999</v>
      </c>
      <c r="FK71">
        <v>2.4560499999999998</v>
      </c>
      <c r="FL71">
        <v>35.128599999999999</v>
      </c>
      <c r="FM71">
        <v>14.132</v>
      </c>
      <c r="FN71">
        <v>18</v>
      </c>
      <c r="FO71">
        <v>608.51700000000005</v>
      </c>
      <c r="FP71">
        <v>377.66800000000001</v>
      </c>
      <c r="FQ71">
        <v>27.000800000000002</v>
      </c>
      <c r="FR71">
        <v>27.721599999999999</v>
      </c>
      <c r="FS71">
        <v>30.0002</v>
      </c>
      <c r="FT71">
        <v>27.471</v>
      </c>
      <c r="FU71">
        <v>27.816700000000001</v>
      </c>
      <c r="FV71">
        <v>0</v>
      </c>
      <c r="FW71">
        <v>0</v>
      </c>
      <c r="FX71">
        <v>100</v>
      </c>
      <c r="FY71">
        <v>27</v>
      </c>
      <c r="FZ71">
        <v>0</v>
      </c>
      <c r="GA71">
        <v>28.465499999999999</v>
      </c>
      <c r="GB71">
        <v>98.608000000000004</v>
      </c>
      <c r="GC71">
        <v>93.170699999999997</v>
      </c>
    </row>
    <row r="72" spans="1:185" x14ac:dyDescent="0.25">
      <c r="A72">
        <v>56</v>
      </c>
      <c r="B72">
        <v>1693341100.5</v>
      </c>
      <c r="C72">
        <v>6927</v>
      </c>
      <c r="D72" t="s">
        <v>566</v>
      </c>
      <c r="E72" t="s">
        <v>567</v>
      </c>
      <c r="F72">
        <v>5</v>
      </c>
      <c r="H72" t="s">
        <v>305</v>
      </c>
      <c r="I72" t="s">
        <v>611</v>
      </c>
      <c r="K72" t="s">
        <v>606</v>
      </c>
      <c r="L72">
        <v>1693341097.5</v>
      </c>
      <c r="M72">
        <f t="shared" si="50"/>
        <v>3.1743989997388431E-3</v>
      </c>
      <c r="N72">
        <f t="shared" si="51"/>
        <v>3.1743989997388429</v>
      </c>
      <c r="O72">
        <f t="shared" si="52"/>
        <v>12.664002122881968</v>
      </c>
      <c r="P72">
        <f t="shared" si="53"/>
        <v>386.35300000000001</v>
      </c>
      <c r="Q72">
        <f t="shared" si="54"/>
        <v>283.95344269205674</v>
      </c>
      <c r="R72">
        <f t="shared" si="55"/>
        <v>28.87360177377926</v>
      </c>
      <c r="S72">
        <f t="shared" si="56"/>
        <v>39.286027175246488</v>
      </c>
      <c r="T72">
        <f t="shared" si="57"/>
        <v>0.22214042442640189</v>
      </c>
      <c r="U72">
        <f t="shared" si="58"/>
        <v>2.9582237506636702</v>
      </c>
      <c r="V72">
        <f t="shared" si="59"/>
        <v>0.21327187152876298</v>
      </c>
      <c r="W72">
        <f t="shared" si="60"/>
        <v>0.13406222189221484</v>
      </c>
      <c r="X72">
        <f t="shared" si="61"/>
        <v>241.74656338446391</v>
      </c>
      <c r="Y72">
        <f t="shared" si="62"/>
        <v>28.884916603543783</v>
      </c>
      <c r="Z72">
        <f t="shared" si="63"/>
        <v>28.100627272727269</v>
      </c>
      <c r="AA72">
        <f t="shared" si="64"/>
        <v>3.8171581094236262</v>
      </c>
      <c r="AB72">
        <f t="shared" si="65"/>
        <v>60.874826595366351</v>
      </c>
      <c r="AC72">
        <f t="shared" si="66"/>
        <v>2.3495539823407849</v>
      </c>
      <c r="AD72">
        <f t="shared" si="67"/>
        <v>3.8596479263230092</v>
      </c>
      <c r="AE72">
        <f t="shared" si="68"/>
        <v>1.4676041270828413</v>
      </c>
      <c r="AF72">
        <f t="shared" si="69"/>
        <v>-139.99099588848298</v>
      </c>
      <c r="AG72">
        <f t="shared" si="70"/>
        <v>30.328011523055196</v>
      </c>
      <c r="AH72">
        <f t="shared" si="71"/>
        <v>2.2390846335419425</v>
      </c>
      <c r="AI72">
        <f t="shared" si="72"/>
        <v>134.32266365257806</v>
      </c>
      <c r="AJ72">
        <f t="shared" si="73"/>
        <v>12.664002122881968</v>
      </c>
      <c r="AK72">
        <f t="shared" si="74"/>
        <v>3.1743989997388429</v>
      </c>
      <c r="AL72">
        <f t="shared" si="75"/>
        <v>13.328735375841573</v>
      </c>
      <c r="AM72">
        <v>408.38329527811601</v>
      </c>
      <c r="AN72">
        <v>394.97715757575747</v>
      </c>
      <c r="AO72">
        <v>-4.2760112607022803E-2</v>
      </c>
      <c r="AP72">
        <v>67.158317566326787</v>
      </c>
      <c r="AQ72">
        <f t="shared" si="76"/>
        <v>3.1690732394685046</v>
      </c>
      <c r="AR72">
        <v>20.00548026160174</v>
      </c>
      <c r="AS72">
        <v>23.10148242424242</v>
      </c>
      <c r="AT72">
        <v>-5.6201642594279653E-5</v>
      </c>
      <c r="AU72">
        <v>78.55</v>
      </c>
      <c r="AV72">
        <v>0</v>
      </c>
      <c r="AW72">
        <v>0</v>
      </c>
      <c r="AX72">
        <f t="shared" si="77"/>
        <v>1</v>
      </c>
      <c r="AY72">
        <f t="shared" si="78"/>
        <v>0</v>
      </c>
      <c r="AZ72">
        <f t="shared" si="79"/>
        <v>53514.804333965258</v>
      </c>
      <c r="BA72" t="s">
        <v>534</v>
      </c>
      <c r="BB72">
        <v>8168.28</v>
      </c>
      <c r="BC72">
        <v>636.02</v>
      </c>
      <c r="BD72">
        <v>2639.69</v>
      </c>
      <c r="BE72">
        <f t="shared" si="80"/>
        <v>0.75905504055400441</v>
      </c>
      <c r="BF72">
        <v>-1.328865967898115</v>
      </c>
      <c r="BG72" t="s">
        <v>568</v>
      </c>
      <c r="BH72">
        <v>8170.68</v>
      </c>
      <c r="BI72">
        <v>649.49904000000015</v>
      </c>
      <c r="BJ72">
        <v>749.38</v>
      </c>
      <c r="BK72">
        <f t="shared" si="81"/>
        <v>0.13328479543088934</v>
      </c>
      <c r="BL72">
        <v>0.5</v>
      </c>
      <c r="BM72">
        <f t="shared" si="82"/>
        <v>1261.2592089132881</v>
      </c>
      <c r="BN72">
        <f t="shared" si="83"/>
        <v>12.664002122881968</v>
      </c>
      <c r="BO72">
        <f t="shared" si="84"/>
        <v>84.053337822666464</v>
      </c>
      <c r="BP72">
        <f t="shared" si="85"/>
        <v>1.1094363467789034E-2</v>
      </c>
      <c r="BQ72">
        <f t="shared" si="86"/>
        <v>2.5224985988417092</v>
      </c>
      <c r="BR72">
        <f t="shared" si="87"/>
        <v>395.58813122359959</v>
      </c>
      <c r="BS72" t="s">
        <v>569</v>
      </c>
      <c r="BT72">
        <v>481.47</v>
      </c>
      <c r="BU72">
        <f t="shared" si="88"/>
        <v>481.47</v>
      </c>
      <c r="BV72">
        <f t="shared" si="89"/>
        <v>0.35750887400250875</v>
      </c>
      <c r="BW72">
        <f t="shared" si="90"/>
        <v>0.3728153484379077</v>
      </c>
      <c r="BX72">
        <f t="shared" si="91"/>
        <v>0.87586529640166422</v>
      </c>
      <c r="BY72">
        <f t="shared" si="92"/>
        <v>0.88109527170077484</v>
      </c>
      <c r="BZ72">
        <f t="shared" si="93"/>
        <v>0.94342381729526315</v>
      </c>
      <c r="CA72">
        <f t="shared" si="94"/>
        <v>0.27636592936673071</v>
      </c>
      <c r="CB72">
        <f t="shared" si="95"/>
        <v>0.72363407063326934</v>
      </c>
      <c r="CC72">
        <f t="shared" si="96"/>
        <v>1500.0572727272729</v>
      </c>
      <c r="CD72">
        <f t="shared" si="97"/>
        <v>1261.2592089132881</v>
      </c>
      <c r="CE72">
        <f t="shared" si="98"/>
        <v>0.84080736905476749</v>
      </c>
      <c r="CF72">
        <f t="shared" si="99"/>
        <v>0.16115822227570115</v>
      </c>
      <c r="CG72">
        <v>6</v>
      </c>
      <c r="CH72">
        <v>0.5</v>
      </c>
      <c r="CI72" t="s">
        <v>309</v>
      </c>
      <c r="CJ72">
        <v>2</v>
      </c>
      <c r="CK72" t="b">
        <v>0</v>
      </c>
      <c r="CL72">
        <v>1693341097.5</v>
      </c>
      <c r="CM72">
        <v>386.35300000000001</v>
      </c>
      <c r="CN72">
        <v>400.24272727272728</v>
      </c>
      <c r="CO72">
        <v>23.106363636363639</v>
      </c>
      <c r="CP72">
        <v>20.005472727272728</v>
      </c>
      <c r="CQ72">
        <v>386.536</v>
      </c>
      <c r="CR72">
        <v>22.978363636363639</v>
      </c>
      <c r="CS72">
        <v>600.03081818181818</v>
      </c>
      <c r="CT72">
        <v>101.5842727272727</v>
      </c>
      <c r="CU72">
        <v>0.1000086818181818</v>
      </c>
      <c r="CV72">
        <v>28.290790909090909</v>
      </c>
      <c r="CW72">
        <v>28.100627272727269</v>
      </c>
      <c r="CX72">
        <v>999.9</v>
      </c>
      <c r="CY72">
        <v>0</v>
      </c>
      <c r="CZ72">
        <v>0</v>
      </c>
      <c r="DA72">
        <v>10005.85636363636</v>
      </c>
      <c r="DB72">
        <v>0</v>
      </c>
      <c r="DC72">
        <v>585.45854545454551</v>
      </c>
      <c r="DD72">
        <v>1500.0572727272729</v>
      </c>
      <c r="DE72">
        <v>0.97299772727272749</v>
      </c>
      <c r="DF72">
        <v>2.7002263636363631E-2</v>
      </c>
      <c r="DG72">
        <v>0</v>
      </c>
      <c r="DH72">
        <v>649.27236363636359</v>
      </c>
      <c r="DI72">
        <v>5.0002199999999997</v>
      </c>
      <c r="DJ72">
        <v>10361.93636363636</v>
      </c>
      <c r="DK72">
        <v>14099.754545454551</v>
      </c>
      <c r="DL72">
        <v>38.63036363636364</v>
      </c>
      <c r="DM72">
        <v>40.192818181818183</v>
      </c>
      <c r="DN72">
        <v>38.965727272727278</v>
      </c>
      <c r="DO72">
        <v>36.874636363636363</v>
      </c>
      <c r="DP72">
        <v>40.192999999999998</v>
      </c>
      <c r="DQ72">
        <v>1454.687272727273</v>
      </c>
      <c r="DR72">
        <v>40.369999999999997</v>
      </c>
      <c r="DS72">
        <v>0</v>
      </c>
      <c r="DT72">
        <v>107.2000000476837</v>
      </c>
      <c r="DU72">
        <v>0</v>
      </c>
      <c r="DV72">
        <v>649.49904000000015</v>
      </c>
      <c r="DW72">
        <v>-3.8758461508147781</v>
      </c>
      <c r="DX72">
        <v>-136.37692289723159</v>
      </c>
      <c r="DY72">
        <v>10371.835999999999</v>
      </c>
      <c r="DZ72">
        <v>15</v>
      </c>
      <c r="EA72">
        <v>1693341128.5</v>
      </c>
      <c r="EB72" t="s">
        <v>570</v>
      </c>
      <c r="EC72">
        <v>1693341125</v>
      </c>
      <c r="ED72">
        <v>1693341128.5</v>
      </c>
      <c r="EE72">
        <v>98</v>
      </c>
      <c r="EF72">
        <v>0.41099999999999998</v>
      </c>
      <c r="EG72">
        <v>2E-3</v>
      </c>
      <c r="EH72">
        <v>-0.183</v>
      </c>
      <c r="EI72">
        <v>0.128</v>
      </c>
      <c r="EJ72">
        <v>401</v>
      </c>
      <c r="EK72">
        <v>20</v>
      </c>
      <c r="EL72">
        <v>0.5</v>
      </c>
      <c r="EM72">
        <v>0.04</v>
      </c>
      <c r="EN72">
        <v>100</v>
      </c>
      <c r="EO72">
        <v>100</v>
      </c>
      <c r="EP72">
        <v>-0.183</v>
      </c>
      <c r="EQ72">
        <v>0.128</v>
      </c>
      <c r="ER72">
        <v>-0.96589543384572363</v>
      </c>
      <c r="ES72">
        <v>-1.5763494849013591E-5</v>
      </c>
      <c r="ET72">
        <v>2.5737299311383258E-6</v>
      </c>
      <c r="EU72">
        <v>-5.4755643384777521E-10</v>
      </c>
      <c r="EV72">
        <v>0.12676666666666489</v>
      </c>
      <c r="EW72">
        <v>0</v>
      </c>
      <c r="EX72">
        <v>0</v>
      </c>
      <c r="EY72">
        <v>0</v>
      </c>
      <c r="EZ72">
        <v>21</v>
      </c>
      <c r="FA72">
        <v>1995</v>
      </c>
      <c r="FB72">
        <v>1</v>
      </c>
      <c r="FC72">
        <v>16</v>
      </c>
      <c r="FD72">
        <v>1.4</v>
      </c>
      <c r="FE72">
        <v>1.3</v>
      </c>
      <c r="FF72">
        <v>1.06812</v>
      </c>
      <c r="FG72">
        <v>2.6696800000000001</v>
      </c>
      <c r="FH72">
        <v>1.39771</v>
      </c>
      <c r="FI72">
        <v>2.2705099999999998</v>
      </c>
      <c r="FJ72">
        <v>1.3952599999999999</v>
      </c>
      <c r="FK72">
        <v>2.4255399999999998</v>
      </c>
      <c r="FL72">
        <v>35.197800000000001</v>
      </c>
      <c r="FM72">
        <v>14.1145</v>
      </c>
      <c r="FN72">
        <v>18</v>
      </c>
      <c r="FO72">
        <v>608.81899999999996</v>
      </c>
      <c r="FP72">
        <v>378.49900000000002</v>
      </c>
      <c r="FQ72">
        <v>27.001200000000001</v>
      </c>
      <c r="FR72">
        <v>27.7897</v>
      </c>
      <c r="FS72">
        <v>30.000499999999999</v>
      </c>
      <c r="FT72">
        <v>27.534700000000001</v>
      </c>
      <c r="FU72">
        <v>27.8826</v>
      </c>
      <c r="FV72">
        <v>21.398900000000001</v>
      </c>
      <c r="FW72">
        <v>0</v>
      </c>
      <c r="FX72">
        <v>100</v>
      </c>
      <c r="FY72">
        <v>27</v>
      </c>
      <c r="FZ72">
        <v>400</v>
      </c>
      <c r="GA72">
        <v>28.465499999999999</v>
      </c>
      <c r="GB72">
        <v>98.600800000000007</v>
      </c>
      <c r="GC72">
        <v>93.164599999999993</v>
      </c>
    </row>
    <row r="73" spans="1:185" x14ac:dyDescent="0.25">
      <c r="A73">
        <v>57</v>
      </c>
      <c r="B73">
        <v>1693341204.5</v>
      </c>
      <c r="C73">
        <v>7031</v>
      </c>
      <c r="D73" t="s">
        <v>571</v>
      </c>
      <c r="E73" t="s">
        <v>572</v>
      </c>
      <c r="F73">
        <v>5</v>
      </c>
      <c r="H73" t="s">
        <v>305</v>
      </c>
      <c r="I73" t="s">
        <v>611</v>
      </c>
      <c r="K73" t="s">
        <v>606</v>
      </c>
      <c r="L73">
        <v>1693341201.5</v>
      </c>
      <c r="M73">
        <f t="shared" si="50"/>
        <v>2.8870056022588775E-3</v>
      </c>
      <c r="N73">
        <f t="shared" si="51"/>
        <v>2.8870056022588777</v>
      </c>
      <c r="O73">
        <f t="shared" si="52"/>
        <v>13.124236772329882</v>
      </c>
      <c r="P73">
        <f t="shared" si="53"/>
        <v>385.83327272727269</v>
      </c>
      <c r="Q73">
        <f t="shared" si="54"/>
        <v>279.59230440553262</v>
      </c>
      <c r="R73">
        <f t="shared" si="55"/>
        <v>28.43030063485206</v>
      </c>
      <c r="S73">
        <f t="shared" si="56"/>
        <v>39.233397220600203</v>
      </c>
      <c r="T73">
        <f t="shared" si="57"/>
        <v>0.21958812511815512</v>
      </c>
      <c r="U73">
        <f t="shared" si="58"/>
        <v>2.958060552275096</v>
      </c>
      <c r="V73">
        <f t="shared" si="59"/>
        <v>0.21091745827122896</v>
      </c>
      <c r="W73">
        <f t="shared" si="60"/>
        <v>0.13257390891063708</v>
      </c>
      <c r="X73">
        <f t="shared" si="61"/>
        <v>241.74482365727437</v>
      </c>
      <c r="Y73">
        <f t="shared" si="62"/>
        <v>28.284767851534767</v>
      </c>
      <c r="Z73">
        <f t="shared" si="63"/>
        <v>27.459527272727271</v>
      </c>
      <c r="AA73">
        <f t="shared" si="64"/>
        <v>3.6769037337221318</v>
      </c>
      <c r="AB73">
        <f t="shared" si="65"/>
        <v>62.686040276004164</v>
      </c>
      <c r="AC73">
        <f t="shared" si="66"/>
        <v>2.3261416305731752</v>
      </c>
      <c r="AD73">
        <f t="shared" si="67"/>
        <v>3.7107809335719173</v>
      </c>
      <c r="AE73">
        <f t="shared" si="68"/>
        <v>1.3507621031489565</v>
      </c>
      <c r="AF73">
        <f t="shared" si="69"/>
        <v>-127.3169470596165</v>
      </c>
      <c r="AG73">
        <f t="shared" si="70"/>
        <v>25.002774260763164</v>
      </c>
      <c r="AH73">
        <f t="shared" si="71"/>
        <v>1.8339614331511271</v>
      </c>
      <c r="AI73">
        <f t="shared" si="72"/>
        <v>141.26461229157218</v>
      </c>
      <c r="AJ73">
        <f t="shared" si="73"/>
        <v>13.124236772329882</v>
      </c>
      <c r="AK73">
        <f t="shared" si="74"/>
        <v>2.8870056022588777</v>
      </c>
      <c r="AL73">
        <f t="shared" si="75"/>
        <v>13.345687645895946</v>
      </c>
      <c r="AM73">
        <v>408.26084279670062</v>
      </c>
      <c r="AN73">
        <v>394.77310909090892</v>
      </c>
      <c r="AO73">
        <v>-2.8611813295376771E-2</v>
      </c>
      <c r="AP73">
        <v>67.196080046661336</v>
      </c>
      <c r="AQ73">
        <f t="shared" si="76"/>
        <v>2.8875708939807079</v>
      </c>
      <c r="AR73">
        <v>20.054879133290051</v>
      </c>
      <c r="AS73">
        <v>22.87624969696969</v>
      </c>
      <c r="AT73">
        <v>-8.6987522282687275E-6</v>
      </c>
      <c r="AU73">
        <v>78.55</v>
      </c>
      <c r="AV73">
        <v>0</v>
      </c>
      <c r="AW73">
        <v>0</v>
      </c>
      <c r="AX73">
        <f t="shared" si="77"/>
        <v>1</v>
      </c>
      <c r="AY73">
        <f t="shared" si="78"/>
        <v>0</v>
      </c>
      <c r="AZ73">
        <f t="shared" si="79"/>
        <v>53630.122484205851</v>
      </c>
      <c r="BA73" t="s">
        <v>534</v>
      </c>
      <c r="BB73">
        <v>8168.28</v>
      </c>
      <c r="BC73">
        <v>636.02</v>
      </c>
      <c r="BD73">
        <v>2639.69</v>
      </c>
      <c r="BE73">
        <f t="shared" si="80"/>
        <v>0.75905504055400441</v>
      </c>
      <c r="BF73">
        <v>-1.328865967898115</v>
      </c>
      <c r="BG73" t="s">
        <v>573</v>
      </c>
      <c r="BH73">
        <v>8186.36</v>
      </c>
      <c r="BI73">
        <v>666.44353846153854</v>
      </c>
      <c r="BJ73">
        <v>775.99</v>
      </c>
      <c r="BK73">
        <f t="shared" si="81"/>
        <v>0.14116993973950887</v>
      </c>
      <c r="BL73">
        <v>0.5</v>
      </c>
      <c r="BM73">
        <f t="shared" si="82"/>
        <v>1261.252799822422</v>
      </c>
      <c r="BN73">
        <f t="shared" si="83"/>
        <v>13.124236772329882</v>
      </c>
      <c r="BO73">
        <f t="shared" si="84"/>
        <v>89.025490873609073</v>
      </c>
      <c r="BP73">
        <f t="shared" si="85"/>
        <v>1.1459322621335644E-2</v>
      </c>
      <c r="BQ73">
        <f t="shared" si="86"/>
        <v>2.4017062075542213</v>
      </c>
      <c r="BR73">
        <f t="shared" si="87"/>
        <v>402.88114181165912</v>
      </c>
      <c r="BS73" t="s">
        <v>574</v>
      </c>
      <c r="BT73">
        <v>488.53</v>
      </c>
      <c r="BU73">
        <f t="shared" si="88"/>
        <v>488.53</v>
      </c>
      <c r="BV73">
        <f t="shared" si="89"/>
        <v>0.37044291807884122</v>
      </c>
      <c r="BW73">
        <f t="shared" si="90"/>
        <v>0.3810841909777411</v>
      </c>
      <c r="BX73">
        <f t="shared" si="91"/>
        <v>0.86636977258781311</v>
      </c>
      <c r="BY73">
        <f t="shared" si="92"/>
        <v>0.78264243436780345</v>
      </c>
      <c r="BZ73">
        <f t="shared" si="93"/>
        <v>0.93014318725139367</v>
      </c>
      <c r="CA73">
        <f t="shared" si="94"/>
        <v>0.27935008605248868</v>
      </c>
      <c r="CB73">
        <f t="shared" si="95"/>
        <v>0.72064991394751132</v>
      </c>
      <c r="CC73">
        <f t="shared" si="96"/>
        <v>1500.05</v>
      </c>
      <c r="CD73">
        <f t="shared" si="97"/>
        <v>1261.252799822422</v>
      </c>
      <c r="CE73">
        <f t="shared" si="98"/>
        <v>0.84080717297584884</v>
      </c>
      <c r="CF73">
        <f t="shared" si="99"/>
        <v>0.16115784384338813</v>
      </c>
      <c r="CG73">
        <v>6</v>
      </c>
      <c r="CH73">
        <v>0.5</v>
      </c>
      <c r="CI73" t="s">
        <v>309</v>
      </c>
      <c r="CJ73">
        <v>2</v>
      </c>
      <c r="CK73" t="b">
        <v>0</v>
      </c>
      <c r="CL73">
        <v>1693341201.5</v>
      </c>
      <c r="CM73">
        <v>385.83327272727269</v>
      </c>
      <c r="CN73">
        <v>400.07045454545448</v>
      </c>
      <c r="CO73">
        <v>22.875990909090909</v>
      </c>
      <c r="CP73">
        <v>20.05521818181818</v>
      </c>
      <c r="CQ73">
        <v>386.00327272727282</v>
      </c>
      <c r="CR73">
        <v>22.747990909090909</v>
      </c>
      <c r="CS73">
        <v>600.04036363636362</v>
      </c>
      <c r="CT73">
        <v>101.58472727272731</v>
      </c>
      <c r="CU73">
        <v>0.1001195090909091</v>
      </c>
      <c r="CV73">
        <v>27.616309090909091</v>
      </c>
      <c r="CW73">
        <v>27.459527272727271</v>
      </c>
      <c r="CX73">
        <v>999.9</v>
      </c>
      <c r="CY73">
        <v>0</v>
      </c>
      <c r="CZ73">
        <v>0</v>
      </c>
      <c r="DA73">
        <v>10004.885454545451</v>
      </c>
      <c r="DB73">
        <v>0</v>
      </c>
      <c r="DC73">
        <v>556.79490909090907</v>
      </c>
      <c r="DD73">
        <v>1500.05</v>
      </c>
      <c r="DE73">
        <v>0.97300281818181833</v>
      </c>
      <c r="DF73">
        <v>2.6997327272727269E-2</v>
      </c>
      <c r="DG73">
        <v>0</v>
      </c>
      <c r="DH73">
        <v>667.19336363636376</v>
      </c>
      <c r="DI73">
        <v>5.0002199999999997</v>
      </c>
      <c r="DJ73">
        <v>10523.71818181818</v>
      </c>
      <c r="DK73">
        <v>14099.7</v>
      </c>
      <c r="DL73">
        <v>35.80645454545455</v>
      </c>
      <c r="DM73">
        <v>38.278181818181821</v>
      </c>
      <c r="DN73">
        <v>36.590636363636357</v>
      </c>
      <c r="DO73">
        <v>33.579181818181823</v>
      </c>
      <c r="DP73">
        <v>37.579181818181823</v>
      </c>
      <c r="DQ73">
        <v>1454.69</v>
      </c>
      <c r="DR73">
        <v>40.360000000000007</v>
      </c>
      <c r="DS73">
        <v>0</v>
      </c>
      <c r="DT73">
        <v>101.5999999046326</v>
      </c>
      <c r="DU73">
        <v>0</v>
      </c>
      <c r="DV73">
        <v>666.44353846153854</v>
      </c>
      <c r="DW73">
        <v>9.6635213744703314</v>
      </c>
      <c r="DX73">
        <v>80.844444438092268</v>
      </c>
      <c r="DY73">
        <v>10517.426923076921</v>
      </c>
      <c r="DZ73">
        <v>15</v>
      </c>
      <c r="EA73">
        <v>1693341230.5</v>
      </c>
      <c r="EB73" t="s">
        <v>575</v>
      </c>
      <c r="EC73">
        <v>1693341222.5</v>
      </c>
      <c r="ED73">
        <v>1693341230.5</v>
      </c>
      <c r="EE73">
        <v>99</v>
      </c>
      <c r="EF73">
        <v>1.4E-2</v>
      </c>
      <c r="EG73">
        <v>0</v>
      </c>
      <c r="EH73">
        <v>-0.17</v>
      </c>
      <c r="EI73">
        <v>0.128</v>
      </c>
      <c r="EJ73">
        <v>400</v>
      </c>
      <c r="EK73">
        <v>20</v>
      </c>
      <c r="EL73">
        <v>0.44</v>
      </c>
      <c r="EM73">
        <v>7.0000000000000007E-2</v>
      </c>
      <c r="EN73">
        <v>100</v>
      </c>
      <c r="EO73">
        <v>100</v>
      </c>
      <c r="EP73">
        <v>-0.17</v>
      </c>
      <c r="EQ73">
        <v>0.128</v>
      </c>
      <c r="ER73">
        <v>-0.55467369776000153</v>
      </c>
      <c r="ES73">
        <v>-1.5763494849013591E-5</v>
      </c>
      <c r="ET73">
        <v>2.5737299311383258E-6</v>
      </c>
      <c r="EU73">
        <v>-5.4755643384777521E-10</v>
      </c>
      <c r="EV73">
        <v>0.1283299999999912</v>
      </c>
      <c r="EW73">
        <v>0</v>
      </c>
      <c r="EX73">
        <v>0</v>
      </c>
      <c r="EY73">
        <v>0</v>
      </c>
      <c r="EZ73">
        <v>21</v>
      </c>
      <c r="FA73">
        <v>1995</v>
      </c>
      <c r="FB73">
        <v>1</v>
      </c>
      <c r="FC73">
        <v>16</v>
      </c>
      <c r="FD73">
        <v>1.3</v>
      </c>
      <c r="FE73">
        <v>1.3</v>
      </c>
      <c r="FF73">
        <v>1.0632299999999999</v>
      </c>
      <c r="FG73">
        <v>2.63794</v>
      </c>
      <c r="FH73">
        <v>1.39771</v>
      </c>
      <c r="FI73">
        <v>2.2705099999999998</v>
      </c>
      <c r="FJ73">
        <v>1.3952599999999999</v>
      </c>
      <c r="FK73">
        <v>2.51953</v>
      </c>
      <c r="FL73">
        <v>35.313299999999998</v>
      </c>
      <c r="FM73">
        <v>14.097</v>
      </c>
      <c r="FN73">
        <v>18</v>
      </c>
      <c r="FO73">
        <v>608.69600000000003</v>
      </c>
      <c r="FP73">
        <v>377.69499999999999</v>
      </c>
      <c r="FQ73">
        <v>26.9985</v>
      </c>
      <c r="FR73">
        <v>27.861000000000001</v>
      </c>
      <c r="FS73">
        <v>30.000299999999999</v>
      </c>
      <c r="FT73">
        <v>27.606400000000001</v>
      </c>
      <c r="FU73">
        <v>27.951699999999999</v>
      </c>
      <c r="FV73">
        <v>21.319600000000001</v>
      </c>
      <c r="FW73">
        <v>0</v>
      </c>
      <c r="FX73">
        <v>100</v>
      </c>
      <c r="FY73">
        <v>27</v>
      </c>
      <c r="FZ73">
        <v>400</v>
      </c>
      <c r="GA73">
        <v>28.465499999999999</v>
      </c>
      <c r="GB73">
        <v>98.588700000000003</v>
      </c>
      <c r="GC73">
        <v>93.149100000000004</v>
      </c>
    </row>
    <row r="74" spans="1:185" x14ac:dyDescent="0.25">
      <c r="A74">
        <v>58</v>
      </c>
      <c r="B74">
        <v>1693341306.5</v>
      </c>
      <c r="C74">
        <v>7133</v>
      </c>
      <c r="D74" t="s">
        <v>576</v>
      </c>
      <c r="E74" t="s">
        <v>577</v>
      </c>
      <c r="F74">
        <v>5</v>
      </c>
      <c r="H74" t="s">
        <v>305</v>
      </c>
      <c r="I74" t="s">
        <v>611</v>
      </c>
      <c r="K74" t="s">
        <v>606</v>
      </c>
      <c r="L74">
        <v>1693341303.5</v>
      </c>
      <c r="M74">
        <f t="shared" si="50"/>
        <v>2.8087735369052643E-3</v>
      </c>
      <c r="N74">
        <f t="shared" si="51"/>
        <v>2.8087735369052642</v>
      </c>
      <c r="O74">
        <f t="shared" si="52"/>
        <v>18.371592504880002</v>
      </c>
      <c r="P74">
        <f t="shared" si="53"/>
        <v>580.02718181818182</v>
      </c>
      <c r="Q74">
        <f t="shared" si="54"/>
        <v>431.253035885175</v>
      </c>
      <c r="R74">
        <f t="shared" si="55"/>
        <v>43.85134086811339</v>
      </c>
      <c r="S74">
        <f t="shared" si="56"/>
        <v>58.979224599482151</v>
      </c>
      <c r="T74">
        <f t="shared" si="57"/>
        <v>0.22037727786941089</v>
      </c>
      <c r="U74">
        <f t="shared" si="58"/>
        <v>2.9571029719568198</v>
      </c>
      <c r="V74">
        <f t="shared" si="59"/>
        <v>0.21164280352003684</v>
      </c>
      <c r="W74">
        <f t="shared" si="60"/>
        <v>0.13303266463201735</v>
      </c>
      <c r="X74">
        <f t="shared" si="61"/>
        <v>241.73920639937973</v>
      </c>
      <c r="Y74">
        <f t="shared" si="62"/>
        <v>28.083964595504412</v>
      </c>
      <c r="Z74">
        <f t="shared" si="63"/>
        <v>27.252590909090909</v>
      </c>
      <c r="AA74">
        <f t="shared" si="64"/>
        <v>3.6326026280409547</v>
      </c>
      <c r="AB74">
        <f t="shared" si="65"/>
        <v>63.407385756592404</v>
      </c>
      <c r="AC74">
        <f t="shared" si="66"/>
        <v>2.3226473947401125</v>
      </c>
      <c r="AD74">
        <f t="shared" si="67"/>
        <v>3.6630549691108012</v>
      </c>
      <c r="AE74">
        <f t="shared" si="68"/>
        <v>1.3099552333008422</v>
      </c>
      <c r="AF74">
        <f t="shared" si="69"/>
        <v>-123.86691297752215</v>
      </c>
      <c r="AG74">
        <f t="shared" si="70"/>
        <v>22.71492669183953</v>
      </c>
      <c r="AH74">
        <f t="shared" si="71"/>
        <v>1.6631273801041848</v>
      </c>
      <c r="AI74">
        <f t="shared" si="72"/>
        <v>142.25034749380129</v>
      </c>
      <c r="AJ74">
        <f t="shared" si="73"/>
        <v>18.371592504880002</v>
      </c>
      <c r="AK74">
        <f t="shared" si="74"/>
        <v>2.8087735369052642</v>
      </c>
      <c r="AL74">
        <f t="shared" si="75"/>
        <v>18.776820837412952</v>
      </c>
      <c r="AM74">
        <v>612.33812523171696</v>
      </c>
      <c r="AN74">
        <v>593.35431515151504</v>
      </c>
      <c r="AO74">
        <v>-3.9291298597176262E-2</v>
      </c>
      <c r="AP74">
        <v>67.215768977323904</v>
      </c>
      <c r="AQ74">
        <f t="shared" si="76"/>
        <v>2.8053102501837617</v>
      </c>
      <c r="AR74">
        <v>20.098494493333341</v>
      </c>
      <c r="AS74">
        <v>22.839286666666649</v>
      </c>
      <c r="AT74">
        <v>1.065743145742982E-4</v>
      </c>
      <c r="AU74">
        <v>78.55</v>
      </c>
      <c r="AV74">
        <v>0</v>
      </c>
      <c r="AW74">
        <v>0</v>
      </c>
      <c r="AX74">
        <f t="shared" si="77"/>
        <v>1</v>
      </c>
      <c r="AY74">
        <f t="shared" si="78"/>
        <v>0</v>
      </c>
      <c r="AZ74">
        <f t="shared" si="79"/>
        <v>53641.646726100218</v>
      </c>
      <c r="BA74" t="s">
        <v>534</v>
      </c>
      <c r="BB74">
        <v>8168.28</v>
      </c>
      <c r="BC74">
        <v>636.02</v>
      </c>
      <c r="BD74">
        <v>2639.69</v>
      </c>
      <c r="BE74">
        <f t="shared" si="80"/>
        <v>0.75905504055400441</v>
      </c>
      <c r="BF74">
        <v>-1.328865967898115</v>
      </c>
      <c r="BG74" t="s">
        <v>578</v>
      </c>
      <c r="BH74">
        <v>8187.84</v>
      </c>
      <c r="BI74">
        <v>682.48148000000003</v>
      </c>
      <c r="BJ74">
        <v>812.97</v>
      </c>
      <c r="BK74">
        <f t="shared" si="81"/>
        <v>0.16050840744430916</v>
      </c>
      <c r="BL74">
        <v>0.5</v>
      </c>
      <c r="BM74">
        <f t="shared" si="82"/>
        <v>1261.2209740175776</v>
      </c>
      <c r="BN74">
        <f t="shared" si="83"/>
        <v>18.371592504880002</v>
      </c>
      <c r="BO74">
        <f t="shared" si="84"/>
        <v>101.2182849874609</v>
      </c>
      <c r="BP74">
        <f t="shared" si="85"/>
        <v>1.5620148156926823E-2</v>
      </c>
      <c r="BQ74">
        <f t="shared" si="86"/>
        <v>2.2469709829390996</v>
      </c>
      <c r="BR74">
        <f t="shared" si="87"/>
        <v>412.62586827747248</v>
      </c>
      <c r="BS74" t="s">
        <v>579</v>
      </c>
      <c r="BT74">
        <v>492.6</v>
      </c>
      <c r="BU74">
        <f t="shared" si="88"/>
        <v>492.6</v>
      </c>
      <c r="BV74">
        <f t="shared" si="89"/>
        <v>0.39407358205099818</v>
      </c>
      <c r="BW74">
        <f t="shared" si="90"/>
        <v>0.40730567781003213</v>
      </c>
      <c r="BX74">
        <f t="shared" si="91"/>
        <v>0.85078874197169185</v>
      </c>
      <c r="BY74">
        <f t="shared" si="92"/>
        <v>0.7374315908448712</v>
      </c>
      <c r="BZ74">
        <f t="shared" si="93"/>
        <v>0.91168705425544128</v>
      </c>
      <c r="CA74">
        <f t="shared" si="94"/>
        <v>0.29398420729192803</v>
      </c>
      <c r="CB74">
        <f t="shared" si="95"/>
        <v>0.70601579270807191</v>
      </c>
      <c r="CC74">
        <f t="shared" si="96"/>
        <v>1500.0118181818179</v>
      </c>
      <c r="CD74">
        <f t="shared" si="97"/>
        <v>1261.2209740175776</v>
      </c>
      <c r="CE74">
        <f t="shared" si="98"/>
        <v>0.84080735813556362</v>
      </c>
      <c r="CF74">
        <f t="shared" si="99"/>
        <v>0.16115820120163765</v>
      </c>
      <c r="CG74">
        <v>6</v>
      </c>
      <c r="CH74">
        <v>0.5</v>
      </c>
      <c r="CI74" t="s">
        <v>309</v>
      </c>
      <c r="CJ74">
        <v>2</v>
      </c>
      <c r="CK74" t="b">
        <v>0</v>
      </c>
      <c r="CL74">
        <v>1693341303.5</v>
      </c>
      <c r="CM74">
        <v>580.02718181818182</v>
      </c>
      <c r="CN74">
        <v>600.028818181818</v>
      </c>
      <c r="CO74">
        <v>22.84191818181818</v>
      </c>
      <c r="CP74">
        <v>20.09718181818182</v>
      </c>
      <c r="CQ74">
        <v>579.63118181818186</v>
      </c>
      <c r="CR74">
        <v>22.709918181818178</v>
      </c>
      <c r="CS74">
        <v>599.97363636363639</v>
      </c>
      <c r="CT74">
        <v>101.5837272727273</v>
      </c>
      <c r="CU74">
        <v>9.9825581818181824E-2</v>
      </c>
      <c r="CV74">
        <v>27.395072727272719</v>
      </c>
      <c r="CW74">
        <v>27.252590909090909</v>
      </c>
      <c r="CX74">
        <v>999.9</v>
      </c>
      <c r="CY74">
        <v>0</v>
      </c>
      <c r="CZ74">
        <v>0</v>
      </c>
      <c r="DA74">
        <v>9999.5509090909072</v>
      </c>
      <c r="DB74">
        <v>0</v>
      </c>
      <c r="DC74">
        <v>543.80790909090911</v>
      </c>
      <c r="DD74">
        <v>1500.0118181818179</v>
      </c>
      <c r="DE74">
        <v>0.9729996363636364</v>
      </c>
      <c r="DF74">
        <v>2.7000136363636369E-2</v>
      </c>
      <c r="DG74">
        <v>0</v>
      </c>
      <c r="DH74">
        <v>683.09463636363625</v>
      </c>
      <c r="DI74">
        <v>5.0002199999999997</v>
      </c>
      <c r="DJ74">
        <v>10805.03636363636</v>
      </c>
      <c r="DK74">
        <v>14099.327272727271</v>
      </c>
      <c r="DL74">
        <v>36.596363636363627</v>
      </c>
      <c r="DM74">
        <v>38.686999999999998</v>
      </c>
      <c r="DN74">
        <v>37.238545454545459</v>
      </c>
      <c r="DO74">
        <v>32.306454545454542</v>
      </c>
      <c r="DP74">
        <v>37.386272727272733</v>
      </c>
      <c r="DQ74">
        <v>1454.6418181818181</v>
      </c>
      <c r="DR74">
        <v>40.368181818181817</v>
      </c>
      <c r="DS74">
        <v>0</v>
      </c>
      <c r="DT74">
        <v>99.799999952316284</v>
      </c>
      <c r="DU74">
        <v>0</v>
      </c>
      <c r="DV74">
        <v>682.48148000000003</v>
      </c>
      <c r="DW74">
        <v>10.6365384327403</v>
      </c>
      <c r="DX74">
        <v>183.47692267805871</v>
      </c>
      <c r="DY74">
        <v>10793.324000000001</v>
      </c>
      <c r="DZ74">
        <v>15</v>
      </c>
      <c r="EA74">
        <v>1693341331.5</v>
      </c>
      <c r="EB74" t="s">
        <v>580</v>
      </c>
      <c r="EC74">
        <v>1693341327.5</v>
      </c>
      <c r="ED74">
        <v>1693341331.5</v>
      </c>
      <c r="EE74">
        <v>100</v>
      </c>
      <c r="EF74">
        <v>0.13800000000000001</v>
      </c>
      <c r="EG74">
        <v>4.0000000000000001E-3</v>
      </c>
      <c r="EH74">
        <v>0.39600000000000002</v>
      </c>
      <c r="EI74">
        <v>0.13200000000000001</v>
      </c>
      <c r="EJ74">
        <v>600</v>
      </c>
      <c r="EK74">
        <v>20</v>
      </c>
      <c r="EL74">
        <v>0.18</v>
      </c>
      <c r="EM74">
        <v>0.05</v>
      </c>
      <c r="EN74">
        <v>100</v>
      </c>
      <c r="EO74">
        <v>100</v>
      </c>
      <c r="EP74">
        <v>0.39600000000000002</v>
      </c>
      <c r="EQ74">
        <v>0.13200000000000001</v>
      </c>
      <c r="ER74">
        <v>-0.54098979378114564</v>
      </c>
      <c r="ES74">
        <v>-1.5763494849013591E-5</v>
      </c>
      <c r="ET74">
        <v>2.5737299311383258E-6</v>
      </c>
      <c r="EU74">
        <v>-5.4755643384777521E-10</v>
      </c>
      <c r="EV74">
        <v>0.12830499999999739</v>
      </c>
      <c r="EW74">
        <v>0</v>
      </c>
      <c r="EX74">
        <v>0</v>
      </c>
      <c r="EY74">
        <v>0</v>
      </c>
      <c r="EZ74">
        <v>21</v>
      </c>
      <c r="FA74">
        <v>1995</v>
      </c>
      <c r="FB74">
        <v>1</v>
      </c>
      <c r="FC74">
        <v>16</v>
      </c>
      <c r="FD74">
        <v>1.4</v>
      </c>
      <c r="FE74">
        <v>1.3</v>
      </c>
      <c r="FF74">
        <v>1.46851</v>
      </c>
      <c r="FG74">
        <v>2.63672</v>
      </c>
      <c r="FH74">
        <v>1.39771</v>
      </c>
      <c r="FI74">
        <v>2.2717299999999998</v>
      </c>
      <c r="FJ74">
        <v>1.3952599999999999</v>
      </c>
      <c r="FK74">
        <v>2.6110799999999998</v>
      </c>
      <c r="FL74">
        <v>35.313299999999998</v>
      </c>
      <c r="FM74">
        <v>14.079499999999999</v>
      </c>
      <c r="FN74">
        <v>18</v>
      </c>
      <c r="FO74">
        <v>608.60500000000002</v>
      </c>
      <c r="FP74">
        <v>378.13600000000002</v>
      </c>
      <c r="FQ74">
        <v>26.998200000000001</v>
      </c>
      <c r="FR74">
        <v>27.8705</v>
      </c>
      <c r="FS74">
        <v>30.0001</v>
      </c>
      <c r="FT74">
        <v>27.628900000000002</v>
      </c>
      <c r="FU74">
        <v>27.9727</v>
      </c>
      <c r="FV74">
        <v>29.4102</v>
      </c>
      <c r="FW74">
        <v>0</v>
      </c>
      <c r="FX74">
        <v>100</v>
      </c>
      <c r="FY74">
        <v>27</v>
      </c>
      <c r="FZ74">
        <v>600</v>
      </c>
      <c r="GA74">
        <v>28.465499999999999</v>
      </c>
      <c r="GB74">
        <v>98.587400000000002</v>
      </c>
      <c r="GC74">
        <v>93.149500000000003</v>
      </c>
    </row>
    <row r="75" spans="1:185" x14ac:dyDescent="0.25">
      <c r="A75">
        <v>59</v>
      </c>
      <c r="B75">
        <v>1693341407.5</v>
      </c>
      <c r="C75">
        <v>7234</v>
      </c>
      <c r="D75" t="s">
        <v>581</v>
      </c>
      <c r="E75" t="s">
        <v>582</v>
      </c>
      <c r="F75">
        <v>5</v>
      </c>
      <c r="H75" t="s">
        <v>305</v>
      </c>
      <c r="I75" t="s">
        <v>611</v>
      </c>
      <c r="K75" t="s">
        <v>606</v>
      </c>
      <c r="L75">
        <v>1693341404.5</v>
      </c>
      <c r="M75">
        <f t="shared" si="50"/>
        <v>2.826343165361032E-3</v>
      </c>
      <c r="N75">
        <f t="shared" si="51"/>
        <v>2.826343165361032</v>
      </c>
      <c r="O75">
        <f t="shared" si="52"/>
        <v>20.005949541085098</v>
      </c>
      <c r="P75">
        <f t="shared" si="53"/>
        <v>777.83800000000008</v>
      </c>
      <c r="Q75">
        <f t="shared" si="54"/>
        <v>615.01578472382903</v>
      </c>
      <c r="R75">
        <f t="shared" si="55"/>
        <v>62.534667646512119</v>
      </c>
      <c r="S75">
        <f t="shared" si="56"/>
        <v>79.09039413463212</v>
      </c>
      <c r="T75">
        <f t="shared" si="57"/>
        <v>0.22368439603470788</v>
      </c>
      <c r="U75">
        <f t="shared" si="58"/>
        <v>2.9562993402077056</v>
      </c>
      <c r="V75">
        <f t="shared" si="59"/>
        <v>0.21468921796462681</v>
      </c>
      <c r="W75">
        <f t="shared" si="60"/>
        <v>0.13495880086887468</v>
      </c>
      <c r="X75">
        <f t="shared" si="61"/>
        <v>241.749439566333</v>
      </c>
      <c r="Y75">
        <f t="shared" si="62"/>
        <v>28.090391658434307</v>
      </c>
      <c r="Z75">
        <f t="shared" si="63"/>
        <v>27.236609090909091</v>
      </c>
      <c r="AA75">
        <f t="shared" si="64"/>
        <v>3.6292006894590663</v>
      </c>
      <c r="AB75">
        <f t="shared" si="65"/>
        <v>63.563536205803558</v>
      </c>
      <c r="AC75">
        <f t="shared" si="66"/>
        <v>2.3298303193827796</v>
      </c>
      <c r="AD75">
        <f t="shared" si="67"/>
        <v>3.6653566784568832</v>
      </c>
      <c r="AE75">
        <f t="shared" si="68"/>
        <v>1.2993703700762866</v>
      </c>
      <c r="AF75">
        <f t="shared" si="69"/>
        <v>-124.64173359242152</v>
      </c>
      <c r="AG75">
        <f t="shared" si="70"/>
        <v>26.965648787771524</v>
      </c>
      <c r="AH75">
        <f t="shared" si="71"/>
        <v>1.9748390265845628</v>
      </c>
      <c r="AI75">
        <f t="shared" si="72"/>
        <v>146.04819378826755</v>
      </c>
      <c r="AJ75">
        <f t="shared" si="73"/>
        <v>20.005949541085098</v>
      </c>
      <c r="AK75">
        <f t="shared" si="74"/>
        <v>2.826343165361032</v>
      </c>
      <c r="AL75">
        <f t="shared" si="75"/>
        <v>20.170158803263089</v>
      </c>
      <c r="AM75">
        <v>816.50611190999302</v>
      </c>
      <c r="AN75">
        <v>795.86518787878731</v>
      </c>
      <c r="AO75">
        <v>1.2417875894036911E-2</v>
      </c>
      <c r="AP75">
        <v>67.216532895496655</v>
      </c>
      <c r="AQ75">
        <f t="shared" si="76"/>
        <v>2.8211828922998801</v>
      </c>
      <c r="AR75">
        <v>20.15270555675324</v>
      </c>
      <c r="AS75">
        <v>22.909230909090901</v>
      </c>
      <c r="AT75">
        <v>-1.041936828596127E-5</v>
      </c>
      <c r="AU75">
        <v>78.55</v>
      </c>
      <c r="AV75">
        <v>0</v>
      </c>
      <c r="AW75">
        <v>0</v>
      </c>
      <c r="AX75">
        <f t="shared" si="77"/>
        <v>1</v>
      </c>
      <c r="AY75">
        <f t="shared" si="78"/>
        <v>0</v>
      </c>
      <c r="AZ75">
        <f t="shared" si="79"/>
        <v>53616.190739110323</v>
      </c>
      <c r="BA75" t="s">
        <v>534</v>
      </c>
      <c r="BB75">
        <v>8168.28</v>
      </c>
      <c r="BC75">
        <v>636.02</v>
      </c>
      <c r="BD75">
        <v>2639.69</v>
      </c>
      <c r="BE75">
        <f t="shared" si="80"/>
        <v>0.75905504055400441</v>
      </c>
      <c r="BF75">
        <v>-1.328865967898115</v>
      </c>
      <c r="BG75" t="s">
        <v>583</v>
      </c>
      <c r="BH75">
        <v>8172.95</v>
      </c>
      <c r="BI75">
        <v>698.00279999999998</v>
      </c>
      <c r="BJ75">
        <v>828.51</v>
      </c>
      <c r="BK75">
        <f t="shared" si="81"/>
        <v>0.15752036788934354</v>
      </c>
      <c r="BL75">
        <v>0.5</v>
      </c>
      <c r="BM75">
        <f t="shared" si="82"/>
        <v>1261.275845276951</v>
      </c>
      <c r="BN75">
        <f t="shared" si="83"/>
        <v>20.005949541085098</v>
      </c>
      <c r="BO75">
        <f t="shared" si="84"/>
        <v>99.338317578984032</v>
      </c>
      <c r="BP75">
        <f t="shared" si="85"/>
        <v>1.691526527593059E-2</v>
      </c>
      <c r="BQ75">
        <f t="shared" si="86"/>
        <v>2.1860689671820497</v>
      </c>
      <c r="BR75">
        <f t="shared" si="87"/>
        <v>416.59180622760931</v>
      </c>
      <c r="BS75" t="s">
        <v>584</v>
      </c>
      <c r="BT75">
        <v>492.8</v>
      </c>
      <c r="BU75">
        <f t="shared" si="88"/>
        <v>492.8</v>
      </c>
      <c r="BV75">
        <f t="shared" si="89"/>
        <v>0.40519728186744874</v>
      </c>
      <c r="BW75">
        <f t="shared" si="90"/>
        <v>0.38874981382741064</v>
      </c>
      <c r="BX75">
        <f t="shared" si="91"/>
        <v>0.84362962238400674</v>
      </c>
      <c r="BY75">
        <f t="shared" si="92"/>
        <v>0.67799470102342985</v>
      </c>
      <c r="BZ75">
        <f t="shared" si="93"/>
        <v>0.90393128609002482</v>
      </c>
      <c r="CA75">
        <f t="shared" si="94"/>
        <v>0.27446295094252915</v>
      </c>
      <c r="CB75">
        <f t="shared" si="95"/>
        <v>0.72553704905747085</v>
      </c>
      <c r="CC75">
        <f t="shared" si="96"/>
        <v>1500.0772727272731</v>
      </c>
      <c r="CD75">
        <f t="shared" si="97"/>
        <v>1261.275845276951</v>
      </c>
      <c r="CE75">
        <f t="shared" si="98"/>
        <v>0.84080724920512928</v>
      </c>
      <c r="CF75">
        <f t="shared" si="99"/>
        <v>0.16115799096589947</v>
      </c>
      <c r="CG75">
        <v>6</v>
      </c>
      <c r="CH75">
        <v>0.5</v>
      </c>
      <c r="CI75" t="s">
        <v>309</v>
      </c>
      <c r="CJ75">
        <v>2</v>
      </c>
      <c r="CK75" t="b">
        <v>0</v>
      </c>
      <c r="CL75">
        <v>1693341404.5</v>
      </c>
      <c r="CM75">
        <v>777.83800000000008</v>
      </c>
      <c r="CN75">
        <v>800.04172727272737</v>
      </c>
      <c r="CO75">
        <v>22.913409090909092</v>
      </c>
      <c r="CP75">
        <v>20.15190909090909</v>
      </c>
      <c r="CQ75">
        <v>776.72200000000009</v>
      </c>
      <c r="CR75">
        <v>22.776409090909091</v>
      </c>
      <c r="CS75">
        <v>600.01781818181826</v>
      </c>
      <c r="CT75">
        <v>101.5796363636364</v>
      </c>
      <c r="CU75">
        <v>0.10014031818181821</v>
      </c>
      <c r="CV75">
        <v>27.405799999999999</v>
      </c>
      <c r="CW75">
        <v>27.236609090909091</v>
      </c>
      <c r="CX75">
        <v>999.9</v>
      </c>
      <c r="CY75">
        <v>0</v>
      </c>
      <c r="CZ75">
        <v>0</v>
      </c>
      <c r="DA75">
        <v>9995.3954545454544</v>
      </c>
      <c r="DB75">
        <v>0</v>
      </c>
      <c r="DC75">
        <v>603.85745454545452</v>
      </c>
      <c r="DD75">
        <v>1500.0772727272731</v>
      </c>
      <c r="DE75">
        <v>0.9730013636363638</v>
      </c>
      <c r="DF75">
        <v>2.699876363636363E-2</v>
      </c>
      <c r="DG75">
        <v>0</v>
      </c>
      <c r="DH75">
        <v>698.10118181818189</v>
      </c>
      <c r="DI75">
        <v>5.0002199999999997</v>
      </c>
      <c r="DJ75">
        <v>11077.481818181819</v>
      </c>
      <c r="DK75">
        <v>14099.96363636364</v>
      </c>
      <c r="DL75">
        <v>37.442727272727282</v>
      </c>
      <c r="DM75">
        <v>39.125</v>
      </c>
      <c r="DN75">
        <v>37.630454545454548</v>
      </c>
      <c r="DO75">
        <v>32.602181818181819</v>
      </c>
      <c r="DP75">
        <v>38.25</v>
      </c>
      <c r="DQ75">
        <v>1454.712727272728</v>
      </c>
      <c r="DR75">
        <v>40.364545454545457</v>
      </c>
      <c r="DS75">
        <v>0</v>
      </c>
      <c r="DT75">
        <v>98.599999904632568</v>
      </c>
      <c r="DU75">
        <v>0</v>
      </c>
      <c r="DV75">
        <v>698.00279999999998</v>
      </c>
      <c r="DW75">
        <v>0.91530769343488882</v>
      </c>
      <c r="DX75">
        <v>27.86923081408932</v>
      </c>
      <c r="DY75">
        <v>11075.68</v>
      </c>
      <c r="DZ75">
        <v>15</v>
      </c>
      <c r="EA75">
        <v>1693341433.5</v>
      </c>
      <c r="EB75" t="s">
        <v>585</v>
      </c>
      <c r="EC75">
        <v>1693341430.5</v>
      </c>
      <c r="ED75">
        <v>1693341433.5</v>
      </c>
      <c r="EE75">
        <v>101</v>
      </c>
      <c r="EF75">
        <v>0.16700000000000001</v>
      </c>
      <c r="EG75">
        <v>5.0000000000000001E-3</v>
      </c>
      <c r="EH75">
        <v>1.1160000000000001</v>
      </c>
      <c r="EI75">
        <v>0.13700000000000001</v>
      </c>
      <c r="EJ75">
        <v>800</v>
      </c>
      <c r="EK75">
        <v>20</v>
      </c>
      <c r="EL75">
        <v>0.17</v>
      </c>
      <c r="EM75">
        <v>0.05</v>
      </c>
      <c r="EN75">
        <v>100</v>
      </c>
      <c r="EO75">
        <v>100</v>
      </c>
      <c r="EP75">
        <v>1.1160000000000001</v>
      </c>
      <c r="EQ75">
        <v>0.13700000000000001</v>
      </c>
      <c r="ER75">
        <v>-0.40247152078463339</v>
      </c>
      <c r="ES75">
        <v>-1.5763494849013591E-5</v>
      </c>
      <c r="ET75">
        <v>2.5737299311383258E-6</v>
      </c>
      <c r="EU75">
        <v>-5.4755643384777521E-10</v>
      </c>
      <c r="EV75">
        <v>0.1321749999999966</v>
      </c>
      <c r="EW75">
        <v>0</v>
      </c>
      <c r="EX75">
        <v>0</v>
      </c>
      <c r="EY75">
        <v>0</v>
      </c>
      <c r="EZ75">
        <v>21</v>
      </c>
      <c r="FA75">
        <v>1995</v>
      </c>
      <c r="FB75">
        <v>1</v>
      </c>
      <c r="FC75">
        <v>16</v>
      </c>
      <c r="FD75">
        <v>1.3</v>
      </c>
      <c r="FE75">
        <v>1.3</v>
      </c>
      <c r="FF75">
        <v>1.85059</v>
      </c>
      <c r="FG75">
        <v>2.6440399999999999</v>
      </c>
      <c r="FH75">
        <v>1.39771</v>
      </c>
      <c r="FI75">
        <v>2.2705099999999998</v>
      </c>
      <c r="FJ75">
        <v>1.3952599999999999</v>
      </c>
      <c r="FK75">
        <v>2.66479</v>
      </c>
      <c r="FL75">
        <v>35.313299999999998</v>
      </c>
      <c r="FM75">
        <v>14.0532</v>
      </c>
      <c r="FN75">
        <v>18</v>
      </c>
      <c r="FO75">
        <v>609.18799999999999</v>
      </c>
      <c r="FP75">
        <v>378.00599999999997</v>
      </c>
      <c r="FQ75">
        <v>26.999300000000002</v>
      </c>
      <c r="FR75">
        <v>27.872800000000002</v>
      </c>
      <c r="FS75">
        <v>30.0002</v>
      </c>
      <c r="FT75">
        <v>27.6432</v>
      </c>
      <c r="FU75">
        <v>27.989100000000001</v>
      </c>
      <c r="FV75">
        <v>37.084499999999998</v>
      </c>
      <c r="FW75">
        <v>0</v>
      </c>
      <c r="FX75">
        <v>99.627700000000004</v>
      </c>
      <c r="FY75">
        <v>27</v>
      </c>
      <c r="FZ75">
        <v>800</v>
      </c>
      <c r="GA75">
        <v>22.941299999999998</v>
      </c>
      <c r="GB75">
        <v>98.5852</v>
      </c>
      <c r="GC75">
        <v>93.149299999999997</v>
      </c>
    </row>
    <row r="76" spans="1:185" x14ac:dyDescent="0.25">
      <c r="A76">
        <v>60</v>
      </c>
      <c r="B76">
        <v>1693341509.5</v>
      </c>
      <c r="C76">
        <v>7336</v>
      </c>
      <c r="D76" t="s">
        <v>586</v>
      </c>
      <c r="E76" t="s">
        <v>587</v>
      </c>
      <c r="F76">
        <v>5</v>
      </c>
      <c r="H76" t="s">
        <v>305</v>
      </c>
      <c r="I76" t="s">
        <v>611</v>
      </c>
      <c r="K76" t="s">
        <v>606</v>
      </c>
      <c r="L76">
        <v>1693341506.5</v>
      </c>
      <c r="M76">
        <f t="shared" si="50"/>
        <v>2.8314783426495304E-3</v>
      </c>
      <c r="N76">
        <f t="shared" si="51"/>
        <v>2.8314783426495302</v>
      </c>
      <c r="O76">
        <f t="shared" si="52"/>
        <v>20.827557713998619</v>
      </c>
      <c r="P76">
        <f t="shared" si="53"/>
        <v>976.50909090909101</v>
      </c>
      <c r="Q76">
        <f t="shared" si="54"/>
        <v>802.57102590212867</v>
      </c>
      <c r="R76">
        <f t="shared" si="55"/>
        <v>81.605929904707352</v>
      </c>
      <c r="S76">
        <f t="shared" si="56"/>
        <v>99.292062449504172</v>
      </c>
      <c r="T76">
        <f t="shared" si="57"/>
        <v>0.22241550870474761</v>
      </c>
      <c r="U76">
        <f t="shared" si="58"/>
        <v>2.9577192831319734</v>
      </c>
      <c r="V76">
        <f t="shared" si="59"/>
        <v>0.21352399927690693</v>
      </c>
      <c r="W76">
        <f t="shared" si="60"/>
        <v>0.13422174797310066</v>
      </c>
      <c r="X76">
        <f t="shared" si="61"/>
        <v>241.73452083899198</v>
      </c>
      <c r="Y76">
        <f t="shared" si="62"/>
        <v>28.153226748360503</v>
      </c>
      <c r="Z76">
        <f t="shared" si="63"/>
        <v>27.310254545454541</v>
      </c>
      <c r="AA76">
        <f t="shared" si="64"/>
        <v>3.64490023465319</v>
      </c>
      <c r="AB76">
        <f t="shared" si="65"/>
        <v>63.496811214931228</v>
      </c>
      <c r="AC76">
        <f t="shared" si="66"/>
        <v>2.3362003572227792</v>
      </c>
      <c r="AD76">
        <f t="shared" si="67"/>
        <v>3.6792404414056992</v>
      </c>
      <c r="AE76">
        <f t="shared" si="68"/>
        <v>1.3086998774304108</v>
      </c>
      <c r="AF76">
        <f t="shared" si="69"/>
        <v>-124.8681949108443</v>
      </c>
      <c r="AG76">
        <f t="shared" si="70"/>
        <v>25.533344390281197</v>
      </c>
      <c r="AH76">
        <f t="shared" si="71"/>
        <v>1.8703366390716034</v>
      </c>
      <c r="AI76">
        <f t="shared" si="72"/>
        <v>144.2700069575005</v>
      </c>
      <c r="AJ76">
        <f t="shared" si="73"/>
        <v>20.827557713998619</v>
      </c>
      <c r="AK76">
        <f t="shared" si="74"/>
        <v>2.8314783426495302</v>
      </c>
      <c r="AL76">
        <f t="shared" si="75"/>
        <v>20.735159082956454</v>
      </c>
      <c r="AM76">
        <v>1020.707917109944</v>
      </c>
      <c r="AN76">
        <v>999.60285454545431</v>
      </c>
      <c r="AO76">
        <v>-1.2304516889642439E-2</v>
      </c>
      <c r="AP76">
        <v>67.215088208063634</v>
      </c>
      <c r="AQ76">
        <f t="shared" si="76"/>
        <v>2.8270854702917925</v>
      </c>
      <c r="AR76">
        <v>20.210209024891771</v>
      </c>
      <c r="AS76">
        <v>22.972348484848489</v>
      </c>
      <c r="AT76">
        <v>-4.3267146076991152E-5</v>
      </c>
      <c r="AU76">
        <v>78.55</v>
      </c>
      <c r="AV76">
        <v>0</v>
      </c>
      <c r="AW76">
        <v>0</v>
      </c>
      <c r="AX76">
        <f t="shared" si="77"/>
        <v>1</v>
      </c>
      <c r="AY76">
        <f t="shared" si="78"/>
        <v>0</v>
      </c>
      <c r="AZ76">
        <f t="shared" si="79"/>
        <v>53646.120249448366</v>
      </c>
      <c r="BA76" t="s">
        <v>534</v>
      </c>
      <c r="BB76">
        <v>8168.28</v>
      </c>
      <c r="BC76">
        <v>636.02</v>
      </c>
      <c r="BD76">
        <v>2639.69</v>
      </c>
      <c r="BE76">
        <f t="shared" si="80"/>
        <v>0.75905504055400441</v>
      </c>
      <c r="BF76">
        <v>-1.328865967898115</v>
      </c>
      <c r="BG76" t="s">
        <v>588</v>
      </c>
      <c r="BH76">
        <v>8179.72</v>
      </c>
      <c r="BI76">
        <v>698.53740000000005</v>
      </c>
      <c r="BJ76">
        <v>826.91</v>
      </c>
      <c r="BK76">
        <f t="shared" si="81"/>
        <v>0.15524373873819386</v>
      </c>
      <c r="BL76">
        <v>0.5</v>
      </c>
      <c r="BM76">
        <f t="shared" si="82"/>
        <v>1261.195827095097</v>
      </c>
      <c r="BN76">
        <f t="shared" si="83"/>
        <v>20.827557713998619</v>
      </c>
      <c r="BO76">
        <f t="shared" si="84"/>
        <v>97.896377739625777</v>
      </c>
      <c r="BP76">
        <f t="shared" si="85"/>
        <v>1.7567790192368031E-2</v>
      </c>
      <c r="BQ76">
        <f t="shared" si="86"/>
        <v>2.1922337376498051</v>
      </c>
      <c r="BR76">
        <f t="shared" si="87"/>
        <v>416.18689193615114</v>
      </c>
      <c r="BS76" t="s">
        <v>589</v>
      </c>
      <c r="BT76">
        <v>487.07</v>
      </c>
      <c r="BU76">
        <f t="shared" si="88"/>
        <v>487.07</v>
      </c>
      <c r="BV76">
        <f t="shared" si="89"/>
        <v>0.41097580147779078</v>
      </c>
      <c r="BW76">
        <f t="shared" si="90"/>
        <v>0.37774423258003748</v>
      </c>
      <c r="BX76">
        <f t="shared" si="91"/>
        <v>0.84212726816623473</v>
      </c>
      <c r="BY76">
        <f t="shared" si="92"/>
        <v>0.67249515427733209</v>
      </c>
      <c r="BZ76">
        <f t="shared" si="93"/>
        <v>0.90472982077887087</v>
      </c>
      <c r="CA76">
        <f t="shared" si="94"/>
        <v>0.26339016831848777</v>
      </c>
      <c r="CB76">
        <f t="shared" si="95"/>
        <v>0.73660983168151217</v>
      </c>
      <c r="CC76">
        <f t="shared" si="96"/>
        <v>1499.981818181818</v>
      </c>
      <c r="CD76">
        <f t="shared" si="97"/>
        <v>1261.195827095097</v>
      </c>
      <c r="CE76">
        <f t="shared" si="98"/>
        <v>0.84080740966836376</v>
      </c>
      <c r="CF76">
        <f t="shared" si="99"/>
        <v>0.16115830065994208</v>
      </c>
      <c r="CG76">
        <v>6</v>
      </c>
      <c r="CH76">
        <v>0.5</v>
      </c>
      <c r="CI76" t="s">
        <v>309</v>
      </c>
      <c r="CJ76">
        <v>2</v>
      </c>
      <c r="CK76" t="b">
        <v>0</v>
      </c>
      <c r="CL76">
        <v>1693341506.5</v>
      </c>
      <c r="CM76">
        <v>976.50909090909101</v>
      </c>
      <c r="CN76">
        <v>1000.099636363636</v>
      </c>
      <c r="CO76">
        <v>22.975863636363631</v>
      </c>
      <c r="CP76">
        <v>20.209672727272729</v>
      </c>
      <c r="CQ76">
        <v>974.89009090909099</v>
      </c>
      <c r="CR76">
        <v>22.839863636363631</v>
      </c>
      <c r="CS76">
        <v>600.05027272727284</v>
      </c>
      <c r="CT76">
        <v>101.5806363636364</v>
      </c>
      <c r="CU76">
        <v>9.999659090909091E-2</v>
      </c>
      <c r="CV76">
        <v>27.470381818181821</v>
      </c>
      <c r="CW76">
        <v>27.310254545454541</v>
      </c>
      <c r="CX76">
        <v>999.9</v>
      </c>
      <c r="CY76">
        <v>0</v>
      </c>
      <c r="CZ76">
        <v>0</v>
      </c>
      <c r="DA76">
        <v>10003.35181818182</v>
      </c>
      <c r="DB76">
        <v>0</v>
      </c>
      <c r="DC76">
        <v>833.92063636363628</v>
      </c>
      <c r="DD76">
        <v>1499.981818181818</v>
      </c>
      <c r="DE76">
        <v>0.97299681818181838</v>
      </c>
      <c r="DF76">
        <v>2.7003136363636361E-2</v>
      </c>
      <c r="DG76">
        <v>0</v>
      </c>
      <c r="DH76">
        <v>698.60900000000004</v>
      </c>
      <c r="DI76">
        <v>5.0002199999999997</v>
      </c>
      <c r="DJ76">
        <v>11143.654545454539</v>
      </c>
      <c r="DK76">
        <v>14099.018181818181</v>
      </c>
      <c r="DL76">
        <v>38.113545454545459</v>
      </c>
      <c r="DM76">
        <v>39.050727272727272</v>
      </c>
      <c r="DN76">
        <v>38.607818181818182</v>
      </c>
      <c r="DO76">
        <v>31.602</v>
      </c>
      <c r="DP76">
        <v>38.175727272727272</v>
      </c>
      <c r="DQ76">
        <v>1454.6118181818181</v>
      </c>
      <c r="DR76">
        <v>40.369999999999997</v>
      </c>
      <c r="DS76">
        <v>0</v>
      </c>
      <c r="DT76">
        <v>99.799999952316284</v>
      </c>
      <c r="DU76">
        <v>0</v>
      </c>
      <c r="DV76">
        <v>698.53740000000005</v>
      </c>
      <c r="DW76">
        <v>0.72361537592726666</v>
      </c>
      <c r="DX76">
        <v>30.146153846865001</v>
      </c>
      <c r="DY76">
        <v>11141.48</v>
      </c>
      <c r="DZ76">
        <v>15</v>
      </c>
      <c r="EA76">
        <v>1693341549.5</v>
      </c>
      <c r="EB76" t="s">
        <v>590</v>
      </c>
      <c r="EC76">
        <v>1693341549.5</v>
      </c>
      <c r="ED76">
        <v>1693341531.5</v>
      </c>
      <c r="EE76">
        <v>102</v>
      </c>
      <c r="EF76">
        <v>-0.152</v>
      </c>
      <c r="EG76">
        <v>0</v>
      </c>
      <c r="EH76">
        <v>1.619</v>
      </c>
      <c r="EI76">
        <v>0.13600000000000001</v>
      </c>
      <c r="EJ76">
        <v>1000</v>
      </c>
      <c r="EK76">
        <v>20</v>
      </c>
      <c r="EL76">
        <v>0.33</v>
      </c>
      <c r="EM76">
        <v>0.04</v>
      </c>
      <c r="EN76">
        <v>100</v>
      </c>
      <c r="EO76">
        <v>100</v>
      </c>
      <c r="EP76">
        <v>1.619</v>
      </c>
      <c r="EQ76">
        <v>0.13600000000000001</v>
      </c>
      <c r="ER76">
        <v>-0.23567035509907061</v>
      </c>
      <c r="ES76">
        <v>-1.5763494849013591E-5</v>
      </c>
      <c r="ET76">
        <v>2.5737299311383258E-6</v>
      </c>
      <c r="EU76">
        <v>-5.4755643384777521E-10</v>
      </c>
      <c r="EV76">
        <v>0.136849999999999</v>
      </c>
      <c r="EW76">
        <v>0</v>
      </c>
      <c r="EX76">
        <v>0</v>
      </c>
      <c r="EY76">
        <v>0</v>
      </c>
      <c r="EZ76">
        <v>21</v>
      </c>
      <c r="FA76">
        <v>1995</v>
      </c>
      <c r="FB76">
        <v>1</v>
      </c>
      <c r="FC76">
        <v>16</v>
      </c>
      <c r="FD76">
        <v>1.3</v>
      </c>
      <c r="FE76">
        <v>1.3</v>
      </c>
      <c r="FF76">
        <v>2.2192400000000001</v>
      </c>
      <c r="FG76">
        <v>2.63428</v>
      </c>
      <c r="FH76">
        <v>1.39771</v>
      </c>
      <c r="FI76">
        <v>2.2705099999999998</v>
      </c>
      <c r="FJ76">
        <v>1.3952599999999999</v>
      </c>
      <c r="FK76">
        <v>2.63672</v>
      </c>
      <c r="FL76">
        <v>35.313299999999998</v>
      </c>
      <c r="FM76">
        <v>14.026999999999999</v>
      </c>
      <c r="FN76">
        <v>18</v>
      </c>
      <c r="FO76">
        <v>609.447</v>
      </c>
      <c r="FP76">
        <v>378.47699999999998</v>
      </c>
      <c r="FQ76">
        <v>27.0001</v>
      </c>
      <c r="FR76">
        <v>27.889500000000002</v>
      </c>
      <c r="FS76">
        <v>30.0001</v>
      </c>
      <c r="FT76">
        <v>27.666399999999999</v>
      </c>
      <c r="FU76">
        <v>28.012499999999999</v>
      </c>
      <c r="FV76">
        <v>44.453200000000002</v>
      </c>
      <c r="FW76">
        <v>0</v>
      </c>
      <c r="FX76">
        <v>99.628</v>
      </c>
      <c r="FY76">
        <v>27</v>
      </c>
      <c r="FZ76">
        <v>1000</v>
      </c>
      <c r="GA76">
        <v>22.931899999999999</v>
      </c>
      <c r="GB76">
        <v>98.579300000000003</v>
      </c>
      <c r="GC76">
        <v>93.142799999999994</v>
      </c>
    </row>
    <row r="77" spans="1:185" x14ac:dyDescent="0.25">
      <c r="A77">
        <v>61</v>
      </c>
      <c r="B77">
        <v>1693341625.5</v>
      </c>
      <c r="C77">
        <v>7452</v>
      </c>
      <c r="D77" t="s">
        <v>591</v>
      </c>
      <c r="E77" t="s">
        <v>592</v>
      </c>
      <c r="F77">
        <v>5</v>
      </c>
      <c r="H77" t="s">
        <v>305</v>
      </c>
      <c r="I77" t="s">
        <v>611</v>
      </c>
      <c r="K77" t="s">
        <v>606</v>
      </c>
      <c r="L77">
        <v>1693341622.5</v>
      </c>
      <c r="M77">
        <f t="shared" si="50"/>
        <v>2.9496396883689551E-3</v>
      </c>
      <c r="N77">
        <f t="shared" si="51"/>
        <v>2.9496396883689551</v>
      </c>
      <c r="O77">
        <f t="shared" si="52"/>
        <v>21.465825407830895</v>
      </c>
      <c r="P77">
        <f t="shared" si="53"/>
        <v>1175.0809999999999</v>
      </c>
      <c r="Q77">
        <f t="shared" si="54"/>
        <v>989.62775060116405</v>
      </c>
      <c r="R77">
        <f t="shared" si="55"/>
        <v>100.62654795839325</v>
      </c>
      <c r="S77">
        <f t="shared" si="56"/>
        <v>119.483658910805</v>
      </c>
      <c r="T77">
        <f t="shared" si="57"/>
        <v>0.22025832605831228</v>
      </c>
      <c r="U77">
        <f t="shared" si="58"/>
        <v>2.9567660177910025</v>
      </c>
      <c r="V77">
        <f t="shared" si="59"/>
        <v>0.21153212557224471</v>
      </c>
      <c r="W77">
        <f t="shared" si="60"/>
        <v>0.13296278663237099</v>
      </c>
      <c r="X77">
        <f t="shared" si="61"/>
        <v>241.72708552790186</v>
      </c>
      <c r="Y77">
        <f t="shared" si="62"/>
        <v>28.507269855294744</v>
      </c>
      <c r="Z77">
        <f t="shared" si="63"/>
        <v>27.720890909090912</v>
      </c>
      <c r="AA77">
        <f t="shared" si="64"/>
        <v>3.7335299794308794</v>
      </c>
      <c r="AB77">
        <f t="shared" si="65"/>
        <v>62.66893194100571</v>
      </c>
      <c r="AC77">
        <f t="shared" si="66"/>
        <v>2.3581416498608148</v>
      </c>
      <c r="AD77">
        <f t="shared" si="67"/>
        <v>3.7628559747606438</v>
      </c>
      <c r="AE77">
        <f t="shared" si="68"/>
        <v>1.3753883295700646</v>
      </c>
      <c r="AF77">
        <f t="shared" si="69"/>
        <v>-130.07911025707091</v>
      </c>
      <c r="AG77">
        <f t="shared" si="70"/>
        <v>21.360292719853391</v>
      </c>
      <c r="AH77">
        <f t="shared" si="71"/>
        <v>1.5713846865343071</v>
      </c>
      <c r="AI77">
        <f t="shared" si="72"/>
        <v>134.57965267721866</v>
      </c>
      <c r="AJ77">
        <f t="shared" si="73"/>
        <v>21.465825407830895</v>
      </c>
      <c r="AK77">
        <f t="shared" si="74"/>
        <v>2.9496396883689551</v>
      </c>
      <c r="AL77">
        <f t="shared" si="75"/>
        <v>20.943746564838367</v>
      </c>
      <c r="AM77">
        <v>1224.9067763068849</v>
      </c>
      <c r="AN77">
        <v>1202.913272727272</v>
      </c>
      <c r="AO77">
        <v>0.13554771353452569</v>
      </c>
      <c r="AP77">
        <v>67.230902576582238</v>
      </c>
      <c r="AQ77">
        <f t="shared" si="76"/>
        <v>2.948790774808574</v>
      </c>
      <c r="AR77">
        <v>20.31063178372294</v>
      </c>
      <c r="AS77">
        <v>23.190351515151509</v>
      </c>
      <c r="AT77">
        <v>1.060651232827038E-4</v>
      </c>
      <c r="AU77">
        <v>78.55</v>
      </c>
      <c r="AV77">
        <v>0</v>
      </c>
      <c r="AW77">
        <v>0</v>
      </c>
      <c r="AX77">
        <f t="shared" si="77"/>
        <v>1</v>
      </c>
      <c r="AY77">
        <f t="shared" si="78"/>
        <v>0</v>
      </c>
      <c r="AZ77">
        <f t="shared" si="79"/>
        <v>53549.786384246923</v>
      </c>
      <c r="BA77" t="s">
        <v>534</v>
      </c>
      <c r="BB77">
        <v>8168.28</v>
      </c>
      <c r="BC77">
        <v>636.02</v>
      </c>
      <c r="BD77">
        <v>2639.69</v>
      </c>
      <c r="BE77">
        <f t="shared" si="80"/>
        <v>0.75905504055400441</v>
      </c>
      <c r="BF77">
        <v>-1.328865967898115</v>
      </c>
      <c r="BG77" t="s">
        <v>593</v>
      </c>
      <c r="BH77">
        <v>8175.65</v>
      </c>
      <c r="BI77">
        <v>694.01288461538456</v>
      </c>
      <c r="BJ77">
        <v>822.71</v>
      </c>
      <c r="BK77">
        <f t="shared" si="81"/>
        <v>0.15643071724497748</v>
      </c>
      <c r="BL77">
        <v>0.5</v>
      </c>
      <c r="BM77">
        <f t="shared" si="82"/>
        <v>1261.1616823743248</v>
      </c>
      <c r="BN77">
        <f t="shared" si="83"/>
        <v>21.465825407830895</v>
      </c>
      <c r="BO77">
        <f t="shared" si="84"/>
        <v>98.642213267849044</v>
      </c>
      <c r="BP77">
        <f t="shared" si="85"/>
        <v>1.8074360880370711E-2</v>
      </c>
      <c r="BQ77">
        <f t="shared" si="86"/>
        <v>2.2085303448359688</v>
      </c>
      <c r="BR77">
        <f t="shared" si="87"/>
        <v>415.1202795611394</v>
      </c>
      <c r="BS77" t="s">
        <v>594</v>
      </c>
      <c r="BT77">
        <v>492.4</v>
      </c>
      <c r="BU77">
        <f t="shared" si="88"/>
        <v>492.4</v>
      </c>
      <c r="BV77">
        <f t="shared" si="89"/>
        <v>0.40149019703176092</v>
      </c>
      <c r="BW77">
        <f t="shared" si="90"/>
        <v>0.38962524714545566</v>
      </c>
      <c r="BX77">
        <f t="shared" si="91"/>
        <v>0.84617354898499975</v>
      </c>
      <c r="BY77">
        <f t="shared" si="92"/>
        <v>0.68936266208482211</v>
      </c>
      <c r="BZ77">
        <f t="shared" si="93"/>
        <v>0.90682597433709144</v>
      </c>
      <c r="CA77">
        <f t="shared" si="94"/>
        <v>0.27643791051623579</v>
      </c>
      <c r="CB77">
        <f t="shared" si="95"/>
        <v>0.72356208948376421</v>
      </c>
      <c r="CC77">
        <f t="shared" si="96"/>
        <v>1499.941818181818</v>
      </c>
      <c r="CD77">
        <f t="shared" si="97"/>
        <v>1261.1616823743248</v>
      </c>
      <c r="CE77">
        <f t="shared" si="98"/>
        <v>0.84080706803885563</v>
      </c>
      <c r="CF77">
        <f t="shared" si="99"/>
        <v>0.16115764131499166</v>
      </c>
      <c r="CG77">
        <v>6</v>
      </c>
      <c r="CH77">
        <v>0.5</v>
      </c>
      <c r="CI77" t="s">
        <v>309</v>
      </c>
      <c r="CJ77">
        <v>2</v>
      </c>
      <c r="CK77" t="b">
        <v>0</v>
      </c>
      <c r="CL77">
        <v>1693341622.5</v>
      </c>
      <c r="CM77">
        <v>1175.0809999999999</v>
      </c>
      <c r="CN77">
        <v>1200.0118181818179</v>
      </c>
      <c r="CO77">
        <v>23.191518181818179</v>
      </c>
      <c r="CP77">
        <v>20.31040909090909</v>
      </c>
      <c r="CQ77">
        <v>1172.49</v>
      </c>
      <c r="CR77">
        <v>23.051518181818182</v>
      </c>
      <c r="CS77">
        <v>600.02581818181818</v>
      </c>
      <c r="CT77">
        <v>101.5810909090909</v>
      </c>
      <c r="CU77">
        <v>0.1001199272727273</v>
      </c>
      <c r="CV77">
        <v>27.854890909090908</v>
      </c>
      <c r="CW77">
        <v>27.720890909090912</v>
      </c>
      <c r="CX77">
        <v>999.9</v>
      </c>
      <c r="CY77">
        <v>0</v>
      </c>
      <c r="CZ77">
        <v>0</v>
      </c>
      <c r="DA77">
        <v>9997.8990909090917</v>
      </c>
      <c r="DB77">
        <v>0</v>
      </c>
      <c r="DC77">
        <v>772.14454545454544</v>
      </c>
      <c r="DD77">
        <v>1499.941818181818</v>
      </c>
      <c r="DE77">
        <v>0.97300645454545454</v>
      </c>
      <c r="DF77">
        <v>2.6993472727272729E-2</v>
      </c>
      <c r="DG77">
        <v>0</v>
      </c>
      <c r="DH77">
        <v>693.66554545454539</v>
      </c>
      <c r="DI77">
        <v>5.0002199999999997</v>
      </c>
      <c r="DJ77">
        <v>11115.918181818181</v>
      </c>
      <c r="DK77">
        <v>14098.7</v>
      </c>
      <c r="DL77">
        <v>39.289454545454547</v>
      </c>
      <c r="DM77">
        <v>39.766909090909103</v>
      </c>
      <c r="DN77">
        <v>39.436999999999998</v>
      </c>
      <c r="DO77">
        <v>34.221181818181819</v>
      </c>
      <c r="DP77">
        <v>39.528181818181821</v>
      </c>
      <c r="DQ77">
        <v>1454.5890909090911</v>
      </c>
      <c r="DR77">
        <v>40.351818181818203</v>
      </c>
      <c r="DS77">
        <v>0</v>
      </c>
      <c r="DT77">
        <v>113.5999999046326</v>
      </c>
      <c r="DU77">
        <v>0</v>
      </c>
      <c r="DV77">
        <v>694.01288461538456</v>
      </c>
      <c r="DW77">
        <v>-3.5209230925504418</v>
      </c>
      <c r="DX77">
        <v>-58.400000124667962</v>
      </c>
      <c r="DY77">
        <v>11120.86153846154</v>
      </c>
      <c r="DZ77">
        <v>15</v>
      </c>
      <c r="EA77">
        <v>1693341660.5</v>
      </c>
      <c r="EB77" t="s">
        <v>595</v>
      </c>
      <c r="EC77">
        <v>1693341660.5</v>
      </c>
      <c r="ED77">
        <v>1693341657.5</v>
      </c>
      <c r="EE77">
        <v>103</v>
      </c>
      <c r="EF77">
        <v>0.245</v>
      </c>
      <c r="EG77">
        <v>3.0000000000000001E-3</v>
      </c>
      <c r="EH77">
        <v>2.5910000000000002</v>
      </c>
      <c r="EI77">
        <v>0.14000000000000001</v>
      </c>
      <c r="EJ77">
        <v>1200</v>
      </c>
      <c r="EK77">
        <v>20</v>
      </c>
      <c r="EL77">
        <v>0.37</v>
      </c>
      <c r="EM77">
        <v>0.05</v>
      </c>
      <c r="EN77">
        <v>100</v>
      </c>
      <c r="EO77">
        <v>100</v>
      </c>
      <c r="EP77">
        <v>2.5910000000000002</v>
      </c>
      <c r="EQ77">
        <v>0.14000000000000001</v>
      </c>
      <c r="ER77">
        <v>-0.38664133910087273</v>
      </c>
      <c r="ES77">
        <v>-1.5763494849013591E-5</v>
      </c>
      <c r="ET77">
        <v>2.5737299311383258E-6</v>
      </c>
      <c r="EU77">
        <v>-5.4755643384777521E-10</v>
      </c>
      <c r="EV77">
        <v>0.13644000000000739</v>
      </c>
      <c r="EW77">
        <v>0</v>
      </c>
      <c r="EX77">
        <v>0</v>
      </c>
      <c r="EY77">
        <v>0</v>
      </c>
      <c r="EZ77">
        <v>21</v>
      </c>
      <c r="FA77">
        <v>1995</v>
      </c>
      <c r="FB77">
        <v>1</v>
      </c>
      <c r="FC77">
        <v>16</v>
      </c>
      <c r="FD77">
        <v>1.3</v>
      </c>
      <c r="FE77">
        <v>1.6</v>
      </c>
      <c r="FF77">
        <v>2.5756800000000002</v>
      </c>
      <c r="FG77">
        <v>2.6428199999999999</v>
      </c>
      <c r="FH77">
        <v>1.39771</v>
      </c>
      <c r="FI77">
        <v>2.2705099999999998</v>
      </c>
      <c r="FJ77">
        <v>1.3952599999999999</v>
      </c>
      <c r="FK77">
        <v>2.6000999999999999</v>
      </c>
      <c r="FL77">
        <v>35.3827</v>
      </c>
      <c r="FM77">
        <v>14.0007</v>
      </c>
      <c r="FN77">
        <v>18</v>
      </c>
      <c r="FO77">
        <v>610.02800000000002</v>
      </c>
      <c r="FP77">
        <v>378.22300000000001</v>
      </c>
      <c r="FQ77">
        <v>27.0015</v>
      </c>
      <c r="FR77">
        <v>27.9648</v>
      </c>
      <c r="FS77">
        <v>30.000399999999999</v>
      </c>
      <c r="FT77">
        <v>27.729399999999998</v>
      </c>
      <c r="FU77">
        <v>28.077500000000001</v>
      </c>
      <c r="FV77">
        <v>51.557600000000001</v>
      </c>
      <c r="FW77">
        <v>0</v>
      </c>
      <c r="FX77">
        <v>100</v>
      </c>
      <c r="FY77">
        <v>27</v>
      </c>
      <c r="FZ77">
        <v>1200</v>
      </c>
      <c r="GA77">
        <v>23.986999999999998</v>
      </c>
      <c r="GB77">
        <v>98.566000000000003</v>
      </c>
      <c r="GC77">
        <v>93.131500000000003</v>
      </c>
    </row>
    <row r="78" spans="1:185" x14ac:dyDescent="0.25">
      <c r="A78">
        <v>62</v>
      </c>
      <c r="B78">
        <v>1693341736.5</v>
      </c>
      <c r="C78">
        <v>7563</v>
      </c>
      <c r="D78" t="s">
        <v>596</v>
      </c>
      <c r="E78" t="s">
        <v>597</v>
      </c>
      <c r="F78">
        <v>5</v>
      </c>
      <c r="H78" t="s">
        <v>305</v>
      </c>
      <c r="I78" t="s">
        <v>611</v>
      </c>
      <c r="K78" t="s">
        <v>606</v>
      </c>
      <c r="L78">
        <v>1693341733.5</v>
      </c>
      <c r="M78">
        <f t="shared" si="50"/>
        <v>2.7311593631607497E-3</v>
      </c>
      <c r="N78">
        <f t="shared" si="51"/>
        <v>2.7311593631607498</v>
      </c>
      <c r="O78">
        <f t="shared" si="52"/>
        <v>21.119150781219055</v>
      </c>
      <c r="P78">
        <f t="shared" si="53"/>
        <v>1474.8813636363641</v>
      </c>
      <c r="Q78">
        <f t="shared" si="54"/>
        <v>1279.9722516845659</v>
      </c>
      <c r="R78">
        <f t="shared" si="55"/>
        <v>130.15029681672144</v>
      </c>
      <c r="S78">
        <f t="shared" si="56"/>
        <v>149.96906924668943</v>
      </c>
      <c r="T78">
        <f t="shared" si="57"/>
        <v>0.2111647316493897</v>
      </c>
      <c r="U78">
        <f t="shared" si="58"/>
        <v>2.9583970009449989</v>
      </c>
      <c r="V78">
        <f t="shared" si="59"/>
        <v>0.20313431128652487</v>
      </c>
      <c r="W78">
        <f t="shared" si="60"/>
        <v>0.12765500111756065</v>
      </c>
      <c r="X78">
        <f t="shared" si="61"/>
        <v>241.74177538445699</v>
      </c>
      <c r="Y78">
        <f t="shared" si="62"/>
        <v>28.301508248234157</v>
      </c>
      <c r="Z78">
        <f t="shared" si="63"/>
        <v>27.426809090909089</v>
      </c>
      <c r="AA78">
        <f t="shared" si="64"/>
        <v>3.6698681746778776</v>
      </c>
      <c r="AB78">
        <f t="shared" si="65"/>
        <v>63.230994035066793</v>
      </c>
      <c r="AC78">
        <f t="shared" si="66"/>
        <v>2.3431656314821367</v>
      </c>
      <c r="AD78">
        <f t="shared" si="67"/>
        <v>3.7057232251997472</v>
      </c>
      <c r="AE78">
        <f t="shared" si="68"/>
        <v>1.3267025431957409</v>
      </c>
      <c r="AF78">
        <f t="shared" si="69"/>
        <v>-120.44412791538906</v>
      </c>
      <c r="AG78">
        <f t="shared" si="70"/>
        <v>26.503403261110623</v>
      </c>
      <c r="AH78">
        <f t="shared" si="71"/>
        <v>1.9432682913775798</v>
      </c>
      <c r="AI78">
        <f t="shared" si="72"/>
        <v>149.74431902155615</v>
      </c>
      <c r="AJ78">
        <f t="shared" si="73"/>
        <v>21.119150781219055</v>
      </c>
      <c r="AK78">
        <f t="shared" si="74"/>
        <v>2.7311593631607498</v>
      </c>
      <c r="AL78">
        <f t="shared" si="75"/>
        <v>21.493811812716103</v>
      </c>
      <c r="AM78">
        <v>1531.230474319852</v>
      </c>
      <c r="AN78">
        <v>1509.334424242425</v>
      </c>
      <c r="AO78">
        <v>-9.7563175131278376E-3</v>
      </c>
      <c r="AP78">
        <v>67.237326427391821</v>
      </c>
      <c r="AQ78">
        <f t="shared" si="76"/>
        <v>2.7325970831598214</v>
      </c>
      <c r="AR78">
        <v>20.375456358831169</v>
      </c>
      <c r="AS78">
        <v>23.04426848484848</v>
      </c>
      <c r="AT78">
        <v>1.437414141418856E-4</v>
      </c>
      <c r="AU78">
        <v>78.55</v>
      </c>
      <c r="AV78">
        <v>0</v>
      </c>
      <c r="AW78">
        <v>0</v>
      </c>
      <c r="AX78">
        <f t="shared" si="77"/>
        <v>1</v>
      </c>
      <c r="AY78">
        <f t="shared" si="78"/>
        <v>0</v>
      </c>
      <c r="AZ78">
        <f t="shared" si="79"/>
        <v>53644.043271494549</v>
      </c>
      <c r="BA78" t="s">
        <v>534</v>
      </c>
      <c r="BB78">
        <v>8168.28</v>
      </c>
      <c r="BC78">
        <v>636.02</v>
      </c>
      <c r="BD78">
        <v>2639.69</v>
      </c>
      <c r="BE78">
        <f t="shared" si="80"/>
        <v>0.75905504055400441</v>
      </c>
      <c r="BF78">
        <v>-1.328865967898115</v>
      </c>
      <c r="BG78" t="s">
        <v>598</v>
      </c>
      <c r="BH78">
        <v>8173.98</v>
      </c>
      <c r="BI78">
        <v>692.10253846153842</v>
      </c>
      <c r="BJ78">
        <v>814.43</v>
      </c>
      <c r="BK78">
        <f t="shared" si="81"/>
        <v>0.15020009275009705</v>
      </c>
      <c r="BL78">
        <v>0.5</v>
      </c>
      <c r="BM78">
        <f t="shared" si="82"/>
        <v>1261.2340089132845</v>
      </c>
      <c r="BN78">
        <f t="shared" si="83"/>
        <v>21.119150781219055</v>
      </c>
      <c r="BO78">
        <f t="shared" si="84"/>
        <v>94.718732559176033</v>
      </c>
      <c r="BP78">
        <f t="shared" si="85"/>
        <v>1.7798454997624925E-2</v>
      </c>
      <c r="BQ78">
        <f t="shared" si="86"/>
        <v>2.2411502523237115</v>
      </c>
      <c r="BR78">
        <f t="shared" si="87"/>
        <v>413.00164753906034</v>
      </c>
      <c r="BS78" t="s">
        <v>599</v>
      </c>
      <c r="BT78">
        <v>494.93</v>
      </c>
      <c r="BU78">
        <f t="shared" si="88"/>
        <v>494.93</v>
      </c>
      <c r="BV78">
        <f t="shared" si="89"/>
        <v>0.39229890843903092</v>
      </c>
      <c r="BW78">
        <f t="shared" si="90"/>
        <v>0.38287155411099077</v>
      </c>
      <c r="BX78">
        <f t="shared" si="91"/>
        <v>0.85103228333240089</v>
      </c>
      <c r="BY78">
        <f t="shared" si="92"/>
        <v>0.68565361548378201</v>
      </c>
      <c r="BZ78">
        <f t="shared" si="93"/>
        <v>0.9109583913518694</v>
      </c>
      <c r="CA78">
        <f t="shared" si="94"/>
        <v>0.27379558337898408</v>
      </c>
      <c r="CB78">
        <f t="shared" si="95"/>
        <v>0.72620441662101598</v>
      </c>
      <c r="CC78">
        <f t="shared" si="96"/>
        <v>1500.0272727272729</v>
      </c>
      <c r="CD78">
        <f t="shared" si="97"/>
        <v>1261.2340089132845</v>
      </c>
      <c r="CE78">
        <f t="shared" si="98"/>
        <v>0.8408073852018525</v>
      </c>
      <c r="CF78">
        <f t="shared" si="99"/>
        <v>0.16115825343957543</v>
      </c>
      <c r="CG78">
        <v>6</v>
      </c>
      <c r="CH78">
        <v>0.5</v>
      </c>
      <c r="CI78" t="s">
        <v>309</v>
      </c>
      <c r="CJ78">
        <v>2</v>
      </c>
      <c r="CK78" t="b">
        <v>0</v>
      </c>
      <c r="CL78">
        <v>1693341733.5</v>
      </c>
      <c r="CM78">
        <v>1474.8813636363641</v>
      </c>
      <c r="CN78">
        <v>1500.028181818182</v>
      </c>
      <c r="CO78">
        <v>23.04402727272727</v>
      </c>
      <c r="CP78">
        <v>20.375854545454551</v>
      </c>
      <c r="CQ78">
        <v>1470.9163636363639</v>
      </c>
      <c r="CR78">
        <v>22.900027272727279</v>
      </c>
      <c r="CS78">
        <v>600.01118181818185</v>
      </c>
      <c r="CT78">
        <v>101.58209090909089</v>
      </c>
      <c r="CU78">
        <v>0.1000327818181818</v>
      </c>
      <c r="CV78">
        <v>27.592981818181819</v>
      </c>
      <c r="CW78">
        <v>27.426809090909089</v>
      </c>
      <c r="CX78">
        <v>999.9</v>
      </c>
      <c r="CY78">
        <v>0</v>
      </c>
      <c r="CZ78">
        <v>0</v>
      </c>
      <c r="DA78">
        <v>10007.05454545455</v>
      </c>
      <c r="DB78">
        <v>0</v>
      </c>
      <c r="DC78">
        <v>877.27799999999991</v>
      </c>
      <c r="DD78">
        <v>1500.0272727272729</v>
      </c>
      <c r="DE78">
        <v>0.97299463636363626</v>
      </c>
      <c r="DF78">
        <v>2.700563636363636E-2</v>
      </c>
      <c r="DG78">
        <v>0</v>
      </c>
      <c r="DH78">
        <v>692.22718181818175</v>
      </c>
      <c r="DI78">
        <v>5.0002199999999997</v>
      </c>
      <c r="DJ78">
        <v>11108.863636363631</v>
      </c>
      <c r="DK78">
        <v>14099.445454545459</v>
      </c>
      <c r="DL78">
        <v>39.136272727272733</v>
      </c>
      <c r="DM78">
        <v>39.311999999999998</v>
      </c>
      <c r="DN78">
        <v>39.5</v>
      </c>
      <c r="DO78">
        <v>31.226909090909089</v>
      </c>
      <c r="DP78">
        <v>38.686999999999998</v>
      </c>
      <c r="DQ78">
        <v>1454.657272727273</v>
      </c>
      <c r="DR78">
        <v>40.369999999999997</v>
      </c>
      <c r="DS78">
        <v>0</v>
      </c>
      <c r="DT78">
        <v>108.7999999523163</v>
      </c>
      <c r="DU78">
        <v>0</v>
      </c>
      <c r="DV78">
        <v>692.10253846153842</v>
      </c>
      <c r="DW78">
        <v>1.257709403657761</v>
      </c>
      <c r="DX78">
        <v>116.8923075399204</v>
      </c>
      <c r="DY78">
        <v>11099.142307692309</v>
      </c>
      <c r="DZ78">
        <v>15</v>
      </c>
      <c r="EA78">
        <v>1693341773</v>
      </c>
      <c r="EB78" t="s">
        <v>600</v>
      </c>
      <c r="EC78">
        <v>1693341773</v>
      </c>
      <c r="ED78">
        <v>1693341760.5</v>
      </c>
      <c r="EE78">
        <v>104</v>
      </c>
      <c r="EF78">
        <v>0.20300000000000001</v>
      </c>
      <c r="EG78">
        <v>4.0000000000000001E-3</v>
      </c>
      <c r="EH78">
        <v>3.9649999999999999</v>
      </c>
      <c r="EI78">
        <v>0.14399999999999999</v>
      </c>
      <c r="EJ78">
        <v>1500</v>
      </c>
      <c r="EK78">
        <v>20</v>
      </c>
      <c r="EL78">
        <v>0.47</v>
      </c>
      <c r="EM78">
        <v>0.03</v>
      </c>
      <c r="EN78">
        <v>100</v>
      </c>
      <c r="EO78">
        <v>100</v>
      </c>
      <c r="EP78">
        <v>3.9649999999999999</v>
      </c>
      <c r="EQ78">
        <v>0.14399999999999999</v>
      </c>
      <c r="ER78">
        <v>-0.14108800959385759</v>
      </c>
      <c r="ES78">
        <v>-1.5763494849013591E-5</v>
      </c>
      <c r="ET78">
        <v>2.5737299311383258E-6</v>
      </c>
      <c r="EU78">
        <v>-5.4755643384777521E-10</v>
      </c>
      <c r="EV78">
        <v>0.13955999999999949</v>
      </c>
      <c r="EW78">
        <v>0</v>
      </c>
      <c r="EX78">
        <v>0</v>
      </c>
      <c r="EY78">
        <v>0</v>
      </c>
      <c r="EZ78">
        <v>21</v>
      </c>
      <c r="FA78">
        <v>1995</v>
      </c>
      <c r="FB78">
        <v>1</v>
      </c>
      <c r="FC78">
        <v>16</v>
      </c>
      <c r="FD78">
        <v>1.3</v>
      </c>
      <c r="FE78">
        <v>1.3</v>
      </c>
      <c r="FF78">
        <v>3.0859399999999999</v>
      </c>
      <c r="FG78">
        <v>2.6403799999999999</v>
      </c>
      <c r="FH78">
        <v>1.39771</v>
      </c>
      <c r="FI78">
        <v>2.2705099999999998</v>
      </c>
      <c r="FJ78">
        <v>1.3952599999999999</v>
      </c>
      <c r="FK78">
        <v>2.5891099999999998</v>
      </c>
      <c r="FL78">
        <v>35.429099999999998</v>
      </c>
      <c r="FM78">
        <v>13.9832</v>
      </c>
      <c r="FN78">
        <v>18</v>
      </c>
      <c r="FO78">
        <v>610.25900000000001</v>
      </c>
      <c r="FP78">
        <v>378.31</v>
      </c>
      <c r="FQ78">
        <v>26.999500000000001</v>
      </c>
      <c r="FR78">
        <v>28.036999999999999</v>
      </c>
      <c r="FS78">
        <v>30.0002</v>
      </c>
      <c r="FT78">
        <v>27.797000000000001</v>
      </c>
      <c r="FU78">
        <v>28.142600000000002</v>
      </c>
      <c r="FV78">
        <v>61.806399999999996</v>
      </c>
      <c r="FW78">
        <v>0</v>
      </c>
      <c r="FX78">
        <v>100</v>
      </c>
      <c r="FY78">
        <v>27</v>
      </c>
      <c r="FZ78">
        <v>1500</v>
      </c>
      <c r="GA78">
        <v>23.986999999999998</v>
      </c>
      <c r="GB78">
        <v>98.554299999999998</v>
      </c>
      <c r="GC78">
        <v>93.119100000000003</v>
      </c>
    </row>
    <row r="79" spans="1:185" x14ac:dyDescent="0.25">
      <c r="A79">
        <v>63</v>
      </c>
      <c r="B79">
        <v>1693341849</v>
      </c>
      <c r="C79">
        <v>7675.5</v>
      </c>
      <c r="D79" t="s">
        <v>601</v>
      </c>
      <c r="E79" t="s">
        <v>602</v>
      </c>
      <c r="F79">
        <v>5</v>
      </c>
      <c r="H79" t="s">
        <v>305</v>
      </c>
      <c r="I79" t="s">
        <v>611</v>
      </c>
      <c r="K79" t="s">
        <v>606</v>
      </c>
      <c r="L79">
        <v>1693341846</v>
      </c>
      <c r="M79">
        <f t="shared" si="50"/>
        <v>2.6836179386491741E-3</v>
      </c>
      <c r="N79">
        <f t="shared" si="51"/>
        <v>2.6836179386491743</v>
      </c>
      <c r="O79">
        <f t="shared" si="52"/>
        <v>21.394018183594774</v>
      </c>
      <c r="P79">
        <f t="shared" si="53"/>
        <v>1973.3764545454551</v>
      </c>
      <c r="Q79">
        <f t="shared" si="54"/>
        <v>1763.0021529523881</v>
      </c>
      <c r="R79">
        <f t="shared" si="55"/>
        <v>179.25605524877631</v>
      </c>
      <c r="S79">
        <f t="shared" si="56"/>
        <v>200.64619783376267</v>
      </c>
      <c r="T79">
        <f t="shared" si="57"/>
        <v>0.20752715723973578</v>
      </c>
      <c r="U79">
        <f t="shared" si="58"/>
        <v>2.958210823990099</v>
      </c>
      <c r="V79">
        <f t="shared" si="59"/>
        <v>0.19976508366699744</v>
      </c>
      <c r="W79">
        <f t="shared" si="60"/>
        <v>0.12552637994258786</v>
      </c>
      <c r="X79">
        <f t="shared" si="61"/>
        <v>241.74991329353622</v>
      </c>
      <c r="Y79">
        <f t="shared" si="62"/>
        <v>28.288111825158822</v>
      </c>
      <c r="Z79">
        <f t="shared" si="63"/>
        <v>27.433790909090909</v>
      </c>
      <c r="AA79">
        <f t="shared" si="64"/>
        <v>3.6713685241282898</v>
      </c>
      <c r="AB79">
        <f t="shared" si="65"/>
        <v>63.399512473198769</v>
      </c>
      <c r="AC79">
        <f t="shared" si="66"/>
        <v>2.3458759211214315</v>
      </c>
      <c r="AD79">
        <f t="shared" si="67"/>
        <v>3.7001482024220875</v>
      </c>
      <c r="AE79">
        <f t="shared" si="68"/>
        <v>1.3254926030068583</v>
      </c>
      <c r="AF79">
        <f t="shared" si="69"/>
        <v>-118.34755109442858</v>
      </c>
      <c r="AG79">
        <f t="shared" si="70"/>
        <v>21.282289693279136</v>
      </c>
      <c r="AH79">
        <f t="shared" si="71"/>
        <v>1.5604006189351884</v>
      </c>
      <c r="AI79">
        <f t="shared" si="72"/>
        <v>146.24505251132194</v>
      </c>
      <c r="AJ79">
        <f t="shared" si="73"/>
        <v>21.394018183594774</v>
      </c>
      <c r="AK79">
        <f t="shared" si="74"/>
        <v>2.6836179386491743</v>
      </c>
      <c r="AL79">
        <f t="shared" si="75"/>
        <v>22.485478156094278</v>
      </c>
      <c r="AM79">
        <v>2041.7964254322339</v>
      </c>
      <c r="AN79">
        <v>2019.5464848484851</v>
      </c>
      <c r="AO79">
        <v>-0.15443534635754691</v>
      </c>
      <c r="AP79">
        <v>67.133344388306526</v>
      </c>
      <c r="AQ79">
        <f t="shared" si="76"/>
        <v>2.6092680490890574</v>
      </c>
      <c r="AR79">
        <v>20.4496241308658</v>
      </c>
      <c r="AS79">
        <v>23.042555757575759</v>
      </c>
      <c r="AT79">
        <v>-8.2971082251045696E-3</v>
      </c>
      <c r="AU79">
        <v>78.55</v>
      </c>
      <c r="AV79">
        <v>0</v>
      </c>
      <c r="AW79">
        <v>0</v>
      </c>
      <c r="AX79">
        <f t="shared" si="77"/>
        <v>1</v>
      </c>
      <c r="AY79">
        <f t="shared" si="78"/>
        <v>0</v>
      </c>
      <c r="AZ79">
        <f t="shared" si="79"/>
        <v>53643.077907654959</v>
      </c>
      <c r="BA79" t="s">
        <v>534</v>
      </c>
      <c r="BB79">
        <v>8168.28</v>
      </c>
      <c r="BC79">
        <v>636.02</v>
      </c>
      <c r="BD79">
        <v>2639.69</v>
      </c>
      <c r="BE79">
        <f t="shared" si="80"/>
        <v>0.75905504055400441</v>
      </c>
      <c r="BF79">
        <v>-1.328865967898115</v>
      </c>
      <c r="BG79" t="s">
        <v>603</v>
      </c>
      <c r="BH79">
        <v>8177.71</v>
      </c>
      <c r="BI79">
        <v>689.62392000000011</v>
      </c>
      <c r="BJ79">
        <v>807.66</v>
      </c>
      <c r="BK79">
        <f t="shared" si="81"/>
        <v>0.14614575440160449</v>
      </c>
      <c r="BL79">
        <v>0.5</v>
      </c>
      <c r="BM79">
        <f t="shared" si="82"/>
        <v>1261.2760907314605</v>
      </c>
      <c r="BN79">
        <f t="shared" si="83"/>
        <v>21.394018183594774</v>
      </c>
      <c r="BO79">
        <f t="shared" si="84"/>
        <v>92.16507289432792</v>
      </c>
      <c r="BP79">
        <f t="shared" si="85"/>
        <v>1.8015789182458102E-2</v>
      </c>
      <c r="BQ79">
        <f t="shared" si="86"/>
        <v>2.2683183517816907</v>
      </c>
      <c r="BR79">
        <f t="shared" si="87"/>
        <v>411.25354152739845</v>
      </c>
      <c r="BS79" t="s">
        <v>604</v>
      </c>
      <c r="BT79">
        <v>485.87</v>
      </c>
      <c r="BU79">
        <f t="shared" si="88"/>
        <v>485.87</v>
      </c>
      <c r="BV79">
        <f t="shared" si="89"/>
        <v>0.3984226035708095</v>
      </c>
      <c r="BW79">
        <f t="shared" si="90"/>
        <v>0.3668109015196242</v>
      </c>
      <c r="BX79">
        <f t="shared" si="91"/>
        <v>0.8505956858047562</v>
      </c>
      <c r="BY79">
        <f t="shared" si="92"/>
        <v>0.68769564204148137</v>
      </c>
      <c r="BZ79">
        <f t="shared" si="93"/>
        <v>0.91433719125404889</v>
      </c>
      <c r="CA79">
        <f t="shared" si="94"/>
        <v>0.25843420965058722</v>
      </c>
      <c r="CB79">
        <f t="shared" si="95"/>
        <v>0.74156579034941283</v>
      </c>
      <c r="CC79">
        <f t="shared" si="96"/>
        <v>1500.0772727272731</v>
      </c>
      <c r="CD79">
        <f t="shared" si="97"/>
        <v>1261.2760907314605</v>
      </c>
      <c r="CE79">
        <f t="shared" si="98"/>
        <v>0.84080741283303961</v>
      </c>
      <c r="CF79">
        <f t="shared" si="99"/>
        <v>0.16115830676776638</v>
      </c>
      <c r="CG79">
        <v>6</v>
      </c>
      <c r="CH79">
        <v>0.5</v>
      </c>
      <c r="CI79" t="s">
        <v>309</v>
      </c>
      <c r="CJ79">
        <v>2</v>
      </c>
      <c r="CK79" t="b">
        <v>0</v>
      </c>
      <c r="CL79">
        <v>1693341846</v>
      </c>
      <c r="CM79">
        <v>1973.3764545454551</v>
      </c>
      <c r="CN79">
        <v>2000.062727272727</v>
      </c>
      <c r="CO79">
        <v>23.071936363636361</v>
      </c>
      <c r="CP79">
        <v>20.450581818181821</v>
      </c>
      <c r="CQ79">
        <v>1967.445454545455</v>
      </c>
      <c r="CR79">
        <v>22.921936363636359</v>
      </c>
      <c r="CS79">
        <v>600.0794545454545</v>
      </c>
      <c r="CT79">
        <v>101.57618181818179</v>
      </c>
      <c r="CU79">
        <v>0.1004128181818182</v>
      </c>
      <c r="CV79">
        <v>27.567236363636368</v>
      </c>
      <c r="CW79">
        <v>27.433790909090909</v>
      </c>
      <c r="CX79">
        <v>999.9</v>
      </c>
      <c r="CY79">
        <v>0</v>
      </c>
      <c r="CZ79">
        <v>0</v>
      </c>
      <c r="DA79">
        <v>10006.58</v>
      </c>
      <c r="DB79">
        <v>0</v>
      </c>
      <c r="DC79">
        <v>779.48427272727281</v>
      </c>
      <c r="DD79">
        <v>1500.0772727272731</v>
      </c>
      <c r="DE79">
        <v>0.97299645454545436</v>
      </c>
      <c r="DF79">
        <v>2.700389999999999E-2</v>
      </c>
      <c r="DG79">
        <v>0</v>
      </c>
      <c r="DH79">
        <v>689.59745454545453</v>
      </c>
      <c r="DI79">
        <v>5.0002199999999997</v>
      </c>
      <c r="DJ79">
        <v>11037.59090909091</v>
      </c>
      <c r="DK79">
        <v>14099.95454545455</v>
      </c>
      <c r="DL79">
        <v>39.102090909090911</v>
      </c>
      <c r="DM79">
        <v>38.982727272727267</v>
      </c>
      <c r="DN79">
        <v>39.25</v>
      </c>
      <c r="DO79">
        <v>30.63036363636364</v>
      </c>
      <c r="DP79">
        <v>38.641818181818181</v>
      </c>
      <c r="DQ79">
        <v>1454.704545454545</v>
      </c>
      <c r="DR79">
        <v>40.372727272727268</v>
      </c>
      <c r="DS79">
        <v>0</v>
      </c>
      <c r="DT79">
        <v>110.5999999046326</v>
      </c>
      <c r="DU79">
        <v>0</v>
      </c>
      <c r="DV79">
        <v>689.62392000000011</v>
      </c>
      <c r="DW79">
        <v>0.115153853382928</v>
      </c>
      <c r="DX79">
        <v>-11.261538325984411</v>
      </c>
      <c r="DY79">
        <v>11038.86</v>
      </c>
      <c r="DZ79">
        <v>15</v>
      </c>
      <c r="EA79">
        <v>1693341882.5</v>
      </c>
      <c r="EB79" t="s">
        <v>605</v>
      </c>
      <c r="EC79">
        <v>1693341879.5</v>
      </c>
      <c r="ED79">
        <v>1693341882.5</v>
      </c>
      <c r="EE79">
        <v>105</v>
      </c>
      <c r="EF79">
        <v>7.0000000000000001E-3</v>
      </c>
      <c r="EG79">
        <v>6.0000000000000001E-3</v>
      </c>
      <c r="EH79">
        <v>5.931</v>
      </c>
      <c r="EI79">
        <v>0.15</v>
      </c>
      <c r="EJ79">
        <v>2000</v>
      </c>
      <c r="EK79">
        <v>20</v>
      </c>
      <c r="EL79">
        <v>0.22</v>
      </c>
      <c r="EM79">
        <v>0.04</v>
      </c>
      <c r="EN79">
        <v>100</v>
      </c>
      <c r="EO79">
        <v>100</v>
      </c>
      <c r="EP79">
        <v>5.931</v>
      </c>
      <c r="EQ79">
        <v>0.15</v>
      </c>
      <c r="ER79">
        <v>6.2329531169672103E-2</v>
      </c>
      <c r="ES79">
        <v>-1.5763494849013591E-5</v>
      </c>
      <c r="ET79">
        <v>2.5737299311383258E-6</v>
      </c>
      <c r="EU79">
        <v>-5.4755643384777521E-10</v>
      </c>
      <c r="EV79">
        <v>0.14350999999999561</v>
      </c>
      <c r="EW79">
        <v>0</v>
      </c>
      <c r="EX79">
        <v>0</v>
      </c>
      <c r="EY79">
        <v>0</v>
      </c>
      <c r="EZ79">
        <v>21</v>
      </c>
      <c r="FA79">
        <v>1995</v>
      </c>
      <c r="FB79">
        <v>1</v>
      </c>
      <c r="FC79">
        <v>16</v>
      </c>
      <c r="FD79">
        <v>1.3</v>
      </c>
      <c r="FE79">
        <v>1.5</v>
      </c>
      <c r="FF79">
        <v>3.88062</v>
      </c>
      <c r="FG79">
        <v>2.6159699999999999</v>
      </c>
      <c r="FH79">
        <v>1.39771</v>
      </c>
      <c r="FI79">
        <v>2.2717299999999998</v>
      </c>
      <c r="FJ79">
        <v>1.3952599999999999</v>
      </c>
      <c r="FK79">
        <v>2.6709000000000001</v>
      </c>
      <c r="FL79">
        <v>35.498600000000003</v>
      </c>
      <c r="FM79">
        <v>13.9657</v>
      </c>
      <c r="FN79">
        <v>18</v>
      </c>
      <c r="FO79">
        <v>611.11300000000006</v>
      </c>
      <c r="FP79">
        <v>378.72199999999998</v>
      </c>
      <c r="FQ79">
        <v>26.997499999999999</v>
      </c>
      <c r="FR79">
        <v>28.075900000000001</v>
      </c>
      <c r="FS79">
        <v>30.0001</v>
      </c>
      <c r="FT79">
        <v>27.840800000000002</v>
      </c>
      <c r="FU79">
        <v>28.186499999999999</v>
      </c>
      <c r="FV79">
        <v>77.697500000000005</v>
      </c>
      <c r="FW79">
        <v>0</v>
      </c>
      <c r="FX79">
        <v>100</v>
      </c>
      <c r="FY79">
        <v>27</v>
      </c>
      <c r="FZ79">
        <v>2000</v>
      </c>
      <c r="GA79">
        <v>23.986999999999998</v>
      </c>
      <c r="GB79">
        <v>98.546499999999995</v>
      </c>
      <c r="GC79">
        <v>93.112899999999996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Hart, Chaney Michael</cp:lastModifiedBy>
  <dcterms:created xsi:type="dcterms:W3CDTF">2023-08-29T20:45:42Z</dcterms:created>
  <dcterms:modified xsi:type="dcterms:W3CDTF">2023-08-30T21:12:00Z</dcterms:modified>
</cp:coreProperties>
</file>