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ysiology_analysis/LC_2023_low_O2/"/>
    </mc:Choice>
  </mc:AlternateContent>
  <xr:revisionPtr revIDLastSave="0" documentId="13_ncr:1_{BB564056-8747-BB4A-A2B5-2355EC610655}" xr6:coauthVersionLast="47" xr6:coauthVersionMax="47" xr10:uidLastSave="{00000000-0000-0000-0000-000000000000}"/>
  <bookViews>
    <workbookView xWindow="1960" yWindow="500" windowWidth="19940" windowHeight="145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62" i="1" l="1"/>
  <c r="CE62" i="1"/>
  <c r="CC62" i="1"/>
  <c r="BZ62" i="1"/>
  <c r="BY62" i="1"/>
  <c r="BQ62" i="1"/>
  <c r="BK62" i="1"/>
  <c r="BE62" i="1"/>
  <c r="BR62" i="1" s="1"/>
  <c r="BU62" i="1" s="1"/>
  <c r="AZ62" i="1"/>
  <c r="AX62" i="1"/>
  <c r="AY62" i="1" s="1"/>
  <c r="AQ62" i="1"/>
  <c r="AL62" i="1"/>
  <c r="AJ62" i="1"/>
  <c r="AD62" i="1"/>
  <c r="AC62" i="1"/>
  <c r="AB62" i="1"/>
  <c r="U62" i="1"/>
  <c r="S62" i="1"/>
  <c r="P62" i="1"/>
  <c r="O62" i="1"/>
  <c r="BN62" i="1" s="1"/>
  <c r="CF61" i="1"/>
  <c r="CE61" i="1"/>
  <c r="CC61" i="1"/>
  <c r="BZ61" i="1"/>
  <c r="BY61" i="1"/>
  <c r="BW61" i="1"/>
  <c r="CA61" i="1" s="1"/>
  <c r="CB61" i="1" s="1"/>
  <c r="BU61" i="1"/>
  <c r="BV61" i="1" s="1"/>
  <c r="BQ61" i="1"/>
  <c r="BK61" i="1"/>
  <c r="BE61" i="1"/>
  <c r="BR61" i="1" s="1"/>
  <c r="AZ61" i="1"/>
  <c r="AX61" i="1" s="1"/>
  <c r="AY61" i="1"/>
  <c r="AQ61" i="1"/>
  <c r="AL61" i="1"/>
  <c r="AK61" i="1"/>
  <c r="N61" i="1" s="1"/>
  <c r="AD61" i="1"/>
  <c r="AC61" i="1"/>
  <c r="AB61" i="1" s="1"/>
  <c r="U61" i="1"/>
  <c r="M61" i="1"/>
  <c r="CF60" i="1"/>
  <c r="CE60" i="1"/>
  <c r="CC60" i="1"/>
  <c r="BZ60" i="1"/>
  <c r="BY60" i="1"/>
  <c r="BU60" i="1"/>
  <c r="BQ60" i="1"/>
  <c r="BK60" i="1"/>
  <c r="BE60" i="1"/>
  <c r="BR60" i="1" s="1"/>
  <c r="AZ60" i="1"/>
  <c r="AY60" i="1"/>
  <c r="AX60" i="1"/>
  <c r="AQ60" i="1"/>
  <c r="AL60" i="1"/>
  <c r="AK60" i="1"/>
  <c r="N60" i="1" s="1"/>
  <c r="M60" i="1" s="1"/>
  <c r="AJ60" i="1"/>
  <c r="AD60" i="1"/>
  <c r="AC60" i="1"/>
  <c r="AB60" i="1" s="1"/>
  <c r="U60" i="1"/>
  <c r="S60" i="1"/>
  <c r="P60" i="1"/>
  <c r="O60" i="1"/>
  <c r="BN60" i="1" s="1"/>
  <c r="CF59" i="1"/>
  <c r="CE59" i="1"/>
  <c r="CC59" i="1"/>
  <c r="CD59" i="1" s="1"/>
  <c r="BM59" i="1" s="1"/>
  <c r="BO59" i="1" s="1"/>
  <c r="BZ59" i="1"/>
  <c r="BY59" i="1"/>
  <c r="BW59" i="1"/>
  <c r="CA59" i="1" s="1"/>
  <c r="CB59" i="1" s="1"/>
  <c r="BU59" i="1"/>
  <c r="BV59" i="1" s="1"/>
  <c r="BQ59" i="1"/>
  <c r="BK59" i="1"/>
  <c r="BE59" i="1"/>
  <c r="BR59" i="1" s="1"/>
  <c r="AZ59" i="1"/>
  <c r="AX59" i="1" s="1"/>
  <c r="AY59" i="1" s="1"/>
  <c r="AQ59" i="1"/>
  <c r="AL59" i="1"/>
  <c r="AK59" i="1"/>
  <c r="N59" i="1" s="1"/>
  <c r="AD59" i="1"/>
  <c r="AC59" i="1"/>
  <c r="AB59" i="1" s="1"/>
  <c r="U59" i="1"/>
  <c r="M59" i="1"/>
  <c r="CF58" i="1"/>
  <c r="CE58" i="1"/>
  <c r="CC58" i="1"/>
  <c r="BZ58" i="1"/>
  <c r="BY58" i="1"/>
  <c r="BU58" i="1"/>
  <c r="BQ58" i="1"/>
  <c r="BK58" i="1"/>
  <c r="BE58" i="1"/>
  <c r="BR58" i="1" s="1"/>
  <c r="AZ58" i="1"/>
  <c r="AY58" i="1"/>
  <c r="AX58" i="1"/>
  <c r="AQ58" i="1"/>
  <c r="AL58" i="1"/>
  <c r="AK58" i="1"/>
  <c r="N58" i="1" s="1"/>
  <c r="AJ58" i="1"/>
  <c r="AD58" i="1"/>
  <c r="AC58" i="1"/>
  <c r="AB58" i="1" s="1"/>
  <c r="U58" i="1"/>
  <c r="S58" i="1"/>
  <c r="P58" i="1"/>
  <c r="O58" i="1"/>
  <c r="BN58" i="1" s="1"/>
  <c r="M58" i="1"/>
  <c r="CF57" i="1"/>
  <c r="CE57" i="1"/>
  <c r="CC57" i="1"/>
  <c r="BZ57" i="1"/>
  <c r="BY57" i="1"/>
  <c r="BW57" i="1"/>
  <c r="CA57" i="1" s="1"/>
  <c r="CB57" i="1" s="1"/>
  <c r="BU57" i="1"/>
  <c r="BQ57" i="1"/>
  <c r="BK57" i="1"/>
  <c r="BE57" i="1"/>
  <c r="BR57" i="1" s="1"/>
  <c r="AZ57" i="1"/>
  <c r="AX57" i="1" s="1"/>
  <c r="AY57" i="1"/>
  <c r="AQ57" i="1"/>
  <c r="AL57" i="1"/>
  <c r="AK57" i="1"/>
  <c r="N57" i="1" s="1"/>
  <c r="AD57" i="1"/>
  <c r="AC57" i="1"/>
  <c r="AB57" i="1" s="1"/>
  <c r="U57" i="1"/>
  <c r="M57" i="1"/>
  <c r="CF56" i="1"/>
  <c r="CE56" i="1"/>
  <c r="CC56" i="1"/>
  <c r="BZ56" i="1"/>
  <c r="BY56" i="1"/>
  <c r="BU56" i="1"/>
  <c r="BQ56" i="1"/>
  <c r="BK56" i="1"/>
  <c r="BE56" i="1"/>
  <c r="BR56" i="1" s="1"/>
  <c r="AZ56" i="1"/>
  <c r="AY56" i="1"/>
  <c r="AX56" i="1"/>
  <c r="AQ56" i="1"/>
  <c r="AL56" i="1"/>
  <c r="AK56" i="1"/>
  <c r="N56" i="1" s="1"/>
  <c r="M56" i="1" s="1"/>
  <c r="AJ56" i="1"/>
  <c r="AD56" i="1"/>
  <c r="AC56" i="1"/>
  <c r="AB56" i="1" s="1"/>
  <c r="U56" i="1"/>
  <c r="S56" i="1"/>
  <c r="P56" i="1"/>
  <c r="O56" i="1"/>
  <c r="BN56" i="1" s="1"/>
  <c r="CF55" i="1"/>
  <c r="CE55" i="1"/>
  <c r="CC55" i="1"/>
  <c r="BZ55" i="1"/>
  <c r="BY55" i="1"/>
  <c r="BW55" i="1"/>
  <c r="CA55" i="1" s="1"/>
  <c r="CB55" i="1" s="1"/>
  <c r="BU55" i="1"/>
  <c r="BQ55" i="1"/>
  <c r="BK55" i="1"/>
  <c r="BE55" i="1"/>
  <c r="BR55" i="1" s="1"/>
  <c r="AZ55" i="1"/>
  <c r="AX55" i="1" s="1"/>
  <c r="AQ55" i="1"/>
  <c r="AL55" i="1"/>
  <c r="AK55" i="1"/>
  <c r="AD55" i="1"/>
  <c r="AC55" i="1"/>
  <c r="AB55" i="1" s="1"/>
  <c r="U55" i="1"/>
  <c r="S55" i="1"/>
  <c r="N55" i="1"/>
  <c r="M55" i="1" s="1"/>
  <c r="CF54" i="1"/>
  <c r="CE54" i="1"/>
  <c r="CD54" i="1"/>
  <c r="BM54" i="1" s="1"/>
  <c r="CC54" i="1"/>
  <c r="X54" i="1" s="1"/>
  <c r="BZ54" i="1"/>
  <c r="BY54" i="1"/>
  <c r="BW54" i="1"/>
  <c r="CA54" i="1" s="1"/>
  <c r="CB54" i="1" s="1"/>
  <c r="BU54" i="1"/>
  <c r="BX54" i="1" s="1"/>
  <c r="BQ54" i="1"/>
  <c r="BK54" i="1"/>
  <c r="BO54" i="1" s="1"/>
  <c r="BE54" i="1"/>
  <c r="BR54" i="1" s="1"/>
  <c r="AZ54" i="1"/>
  <c r="AX54" i="1"/>
  <c r="P54" i="1" s="1"/>
  <c r="AQ54" i="1"/>
  <c r="AL54" i="1"/>
  <c r="AJ54" i="1"/>
  <c r="O54" i="1" s="1"/>
  <c r="BN54" i="1" s="1"/>
  <c r="BP54" i="1" s="1"/>
  <c r="AD54" i="1"/>
  <c r="AC54" i="1"/>
  <c r="AB54" i="1"/>
  <c r="U54" i="1"/>
  <c r="CF53" i="1"/>
  <c r="CE53" i="1"/>
  <c r="CD53" i="1" s="1"/>
  <c r="CC53" i="1"/>
  <c r="BZ53" i="1"/>
  <c r="BY53" i="1"/>
  <c r="BX53" i="1"/>
  <c r="BW53" i="1"/>
  <c r="CA53" i="1" s="1"/>
  <c r="CB53" i="1" s="1"/>
  <c r="BV53" i="1"/>
  <c r="BU53" i="1"/>
  <c r="BR53" i="1"/>
  <c r="BQ53" i="1"/>
  <c r="BM53" i="1"/>
  <c r="BK53" i="1"/>
  <c r="BE53" i="1"/>
  <c r="AZ53" i="1"/>
  <c r="AY53" i="1"/>
  <c r="AX53" i="1"/>
  <c r="S53" i="1" s="1"/>
  <c r="AQ53" i="1"/>
  <c r="AL53" i="1"/>
  <c r="AK53" i="1"/>
  <c r="N53" i="1" s="1"/>
  <c r="M53" i="1" s="1"/>
  <c r="AJ53" i="1"/>
  <c r="O53" i="1" s="1"/>
  <c r="BN53" i="1" s="1"/>
  <c r="AD53" i="1"/>
  <c r="AC53" i="1"/>
  <c r="AB53" i="1" s="1"/>
  <c r="X53" i="1"/>
  <c r="U53" i="1"/>
  <c r="P53" i="1"/>
  <c r="CF52" i="1"/>
  <c r="CE52" i="1"/>
  <c r="CC52" i="1"/>
  <c r="BZ52" i="1"/>
  <c r="BY52" i="1"/>
  <c r="BQ52" i="1"/>
  <c r="BK52" i="1"/>
  <c r="BE52" i="1"/>
  <c r="BR52" i="1" s="1"/>
  <c r="BU52" i="1" s="1"/>
  <c r="AZ52" i="1"/>
  <c r="AX52" i="1" s="1"/>
  <c r="S52" i="1" s="1"/>
  <c r="AQ52" i="1"/>
  <c r="AL52" i="1"/>
  <c r="AD52" i="1"/>
  <c r="AB52" i="1" s="1"/>
  <c r="AC52" i="1"/>
  <c r="U52" i="1"/>
  <c r="CF51" i="1"/>
  <c r="CE51" i="1"/>
  <c r="CD51" i="1" s="1"/>
  <c r="BM51" i="1" s="1"/>
  <c r="CC51" i="1"/>
  <c r="BZ51" i="1"/>
  <c r="BY51" i="1"/>
  <c r="BX51" i="1"/>
  <c r="BW51" i="1"/>
  <c r="CA51" i="1" s="1"/>
  <c r="CB51" i="1" s="1"/>
  <c r="BV51" i="1"/>
  <c r="BU51" i="1"/>
  <c r="BR51" i="1"/>
  <c r="BQ51" i="1"/>
  <c r="BK51" i="1"/>
  <c r="BE51" i="1"/>
  <c r="AZ51" i="1"/>
  <c r="AY51" i="1"/>
  <c r="AX51" i="1"/>
  <c r="S51" i="1" s="1"/>
  <c r="AQ51" i="1"/>
  <c r="AL51" i="1"/>
  <c r="AK51" i="1"/>
  <c r="N51" i="1" s="1"/>
  <c r="AJ51" i="1"/>
  <c r="O51" i="1" s="1"/>
  <c r="BN51" i="1" s="1"/>
  <c r="AF51" i="1"/>
  <c r="AD51" i="1"/>
  <c r="AC51" i="1"/>
  <c r="AB51" i="1" s="1"/>
  <c r="Y51" i="1"/>
  <c r="Z51" i="1" s="1"/>
  <c r="X51" i="1"/>
  <c r="U51" i="1"/>
  <c r="AG51" i="1" s="1"/>
  <c r="P51" i="1"/>
  <c r="M51" i="1"/>
  <c r="CF50" i="1"/>
  <c r="CE50" i="1"/>
  <c r="CC50" i="1"/>
  <c r="CD50" i="1" s="1"/>
  <c r="BM50" i="1" s="1"/>
  <c r="BZ50" i="1"/>
  <c r="BY50" i="1"/>
  <c r="BU50" i="1"/>
  <c r="BQ50" i="1"/>
  <c r="BO50" i="1"/>
  <c r="BK50" i="1"/>
  <c r="BE50" i="1"/>
  <c r="BR50" i="1" s="1"/>
  <c r="AZ50" i="1"/>
  <c r="AX50" i="1"/>
  <c r="AQ50" i="1"/>
  <c r="AL50" i="1"/>
  <c r="AD50" i="1"/>
  <c r="AC50" i="1"/>
  <c r="AB50" i="1"/>
  <c r="U50" i="1"/>
  <c r="S50" i="1"/>
  <c r="P50" i="1"/>
  <c r="CF49" i="1"/>
  <c r="X49" i="1" s="1"/>
  <c r="CE49" i="1"/>
  <c r="CD49" i="1" s="1"/>
  <c r="BM49" i="1" s="1"/>
  <c r="CC49" i="1"/>
  <c r="BZ49" i="1"/>
  <c r="BY49" i="1"/>
  <c r="BX49" i="1"/>
  <c r="BW49" i="1"/>
  <c r="CA49" i="1" s="1"/>
  <c r="CB49" i="1" s="1"/>
  <c r="BV49" i="1"/>
  <c r="BU49" i="1"/>
  <c r="BR49" i="1"/>
  <c r="BQ49" i="1"/>
  <c r="BK49" i="1"/>
  <c r="BE49" i="1"/>
  <c r="AZ49" i="1"/>
  <c r="AX49" i="1" s="1"/>
  <c r="AQ49" i="1"/>
  <c r="AL49" i="1"/>
  <c r="AD49" i="1"/>
  <c r="AC49" i="1"/>
  <c r="AB49" i="1"/>
  <c r="U49" i="1"/>
  <c r="CF48" i="1"/>
  <c r="X48" i="1" s="1"/>
  <c r="CE48" i="1"/>
  <c r="CD48" i="1"/>
  <c r="BM48" i="1" s="1"/>
  <c r="BO48" i="1" s="1"/>
  <c r="CC48" i="1"/>
  <c r="CB48" i="1"/>
  <c r="BZ48" i="1"/>
  <c r="BY48" i="1"/>
  <c r="BV48" i="1"/>
  <c r="BU48" i="1"/>
  <c r="BW48" i="1" s="1"/>
  <c r="CA48" i="1" s="1"/>
  <c r="BQ48" i="1"/>
  <c r="BK48" i="1"/>
  <c r="BE48" i="1"/>
  <c r="BR48" i="1" s="1"/>
  <c r="AZ48" i="1"/>
  <c r="AX48" i="1"/>
  <c r="AQ48" i="1"/>
  <c r="AL48" i="1"/>
  <c r="AD48" i="1"/>
  <c r="AC48" i="1"/>
  <c r="AB48" i="1"/>
  <c r="U48" i="1"/>
  <c r="S48" i="1"/>
  <c r="P48" i="1"/>
  <c r="CF47" i="1"/>
  <c r="X47" i="1" s="1"/>
  <c r="CE47" i="1"/>
  <c r="CD47" i="1" s="1"/>
  <c r="BM47" i="1" s="1"/>
  <c r="CC47" i="1"/>
  <c r="BZ47" i="1"/>
  <c r="BY47" i="1"/>
  <c r="BX47" i="1"/>
  <c r="BW47" i="1"/>
  <c r="CA47" i="1" s="1"/>
  <c r="CB47" i="1" s="1"/>
  <c r="BV47" i="1"/>
  <c r="BU47" i="1"/>
  <c r="BR47" i="1"/>
  <c r="BQ47" i="1"/>
  <c r="BK47" i="1"/>
  <c r="BE47" i="1"/>
  <c r="AZ47" i="1"/>
  <c r="AX47" i="1" s="1"/>
  <c r="AQ47" i="1"/>
  <c r="AL47" i="1"/>
  <c r="AD47" i="1"/>
  <c r="AC47" i="1"/>
  <c r="AB47" i="1"/>
  <c r="U47" i="1"/>
  <c r="CF46" i="1"/>
  <c r="CE46" i="1"/>
  <c r="CC46" i="1"/>
  <c r="BZ46" i="1"/>
  <c r="BY46" i="1"/>
  <c r="BU46" i="1"/>
  <c r="BQ46" i="1"/>
  <c r="BK46" i="1"/>
  <c r="BE46" i="1"/>
  <c r="BR46" i="1" s="1"/>
  <c r="AZ46" i="1"/>
  <c r="AX46" i="1" s="1"/>
  <c r="AQ46" i="1"/>
  <c r="AL46" i="1"/>
  <c r="AD46" i="1"/>
  <c r="AC46" i="1"/>
  <c r="AB46" i="1" s="1"/>
  <c r="U46" i="1"/>
  <c r="CF45" i="1"/>
  <c r="CE45" i="1"/>
  <c r="CC45" i="1"/>
  <c r="BZ45" i="1"/>
  <c r="BY45" i="1"/>
  <c r="BW45" i="1"/>
  <c r="CA45" i="1" s="1"/>
  <c r="CB45" i="1" s="1"/>
  <c r="BU45" i="1"/>
  <c r="BQ45" i="1"/>
  <c r="BK45" i="1"/>
  <c r="BE45" i="1"/>
  <c r="BR45" i="1" s="1"/>
  <c r="AZ45" i="1"/>
  <c r="AY45" i="1"/>
  <c r="AX45" i="1"/>
  <c r="AQ45" i="1"/>
  <c r="AL45" i="1"/>
  <c r="AK45" i="1"/>
  <c r="N45" i="1" s="1"/>
  <c r="M45" i="1" s="1"/>
  <c r="AJ45" i="1"/>
  <c r="AD45" i="1"/>
  <c r="AC45" i="1"/>
  <c r="AB45" i="1" s="1"/>
  <c r="U45" i="1"/>
  <c r="S45" i="1"/>
  <c r="P45" i="1"/>
  <c r="O45" i="1"/>
  <c r="BN45" i="1" s="1"/>
  <c r="CF44" i="1"/>
  <c r="CE44" i="1"/>
  <c r="CC44" i="1"/>
  <c r="BZ44" i="1"/>
  <c r="BY44" i="1"/>
  <c r="BU44" i="1"/>
  <c r="BQ44" i="1"/>
  <c r="BK44" i="1"/>
  <c r="BE44" i="1"/>
  <c r="BR44" i="1" s="1"/>
  <c r="AZ44" i="1"/>
  <c r="AX44" i="1" s="1"/>
  <c r="AY44" i="1"/>
  <c r="AQ44" i="1"/>
  <c r="AL44" i="1"/>
  <c r="AK44" i="1"/>
  <c r="AD44" i="1"/>
  <c r="AC44" i="1"/>
  <c r="AB44" i="1" s="1"/>
  <c r="U44" i="1"/>
  <c r="S44" i="1"/>
  <c r="N44" i="1"/>
  <c r="M44" i="1"/>
  <c r="AF44" i="1" s="1"/>
  <c r="CF43" i="1"/>
  <c r="CE43" i="1"/>
  <c r="CC43" i="1"/>
  <c r="CD43" i="1" s="1"/>
  <c r="BM43" i="1" s="1"/>
  <c r="CA43" i="1"/>
  <c r="CB43" i="1" s="1"/>
  <c r="BZ43" i="1"/>
  <c r="BY43" i="1"/>
  <c r="BW43" i="1"/>
  <c r="BV43" i="1"/>
  <c r="BU43" i="1"/>
  <c r="BX43" i="1" s="1"/>
  <c r="BQ43" i="1"/>
  <c r="BO43" i="1"/>
  <c r="BK43" i="1"/>
  <c r="BE43" i="1"/>
  <c r="BR43" i="1" s="1"/>
  <c r="AZ43" i="1"/>
  <c r="AY43" i="1"/>
  <c r="AX43" i="1"/>
  <c r="AQ43" i="1"/>
  <c r="AL43" i="1"/>
  <c r="AK43" i="1"/>
  <c r="N43" i="1" s="1"/>
  <c r="AJ43" i="1"/>
  <c r="AD43" i="1"/>
  <c r="AC43" i="1"/>
  <c r="AB43" i="1" s="1"/>
  <c r="X43" i="1"/>
  <c r="U43" i="1"/>
  <c r="S43" i="1"/>
  <c r="P43" i="1"/>
  <c r="O43" i="1"/>
  <c r="BN43" i="1" s="1"/>
  <c r="M43" i="1"/>
  <c r="CF42" i="1"/>
  <c r="CE42" i="1"/>
  <c r="CC42" i="1"/>
  <c r="BZ42" i="1"/>
  <c r="BY42" i="1"/>
  <c r="BR42" i="1"/>
  <c r="BU42" i="1" s="1"/>
  <c r="BQ42" i="1"/>
  <c r="BK42" i="1"/>
  <c r="BE42" i="1"/>
  <c r="AZ42" i="1"/>
  <c r="AX42" i="1" s="1"/>
  <c r="AJ42" i="1" s="1"/>
  <c r="AY42" i="1"/>
  <c r="AQ42" i="1"/>
  <c r="AL42" i="1"/>
  <c r="AK42" i="1"/>
  <c r="AD42" i="1"/>
  <c r="AC42" i="1"/>
  <c r="AB42" i="1" s="1"/>
  <c r="U42" i="1"/>
  <c r="S42" i="1"/>
  <c r="P42" i="1"/>
  <c r="O42" i="1"/>
  <c r="BN42" i="1" s="1"/>
  <c r="N42" i="1"/>
  <c r="M42" i="1"/>
  <c r="AF42" i="1" s="1"/>
  <c r="CF41" i="1"/>
  <c r="CE41" i="1"/>
  <c r="CC41" i="1"/>
  <c r="CD41" i="1" s="1"/>
  <c r="BM41" i="1" s="1"/>
  <c r="BO41" i="1" s="1"/>
  <c r="BZ41" i="1"/>
  <c r="BY41" i="1"/>
  <c r="BW41" i="1"/>
  <c r="CA41" i="1" s="1"/>
  <c r="CB41" i="1" s="1"/>
  <c r="BU41" i="1"/>
  <c r="BV41" i="1" s="1"/>
  <c r="BQ41" i="1"/>
  <c r="BK41" i="1"/>
  <c r="BE41" i="1"/>
  <c r="BR41" i="1" s="1"/>
  <c r="AZ41" i="1"/>
  <c r="AX41" i="1" s="1"/>
  <c r="AY41" i="1"/>
  <c r="AQ41" i="1"/>
  <c r="AL41" i="1"/>
  <c r="AK41" i="1"/>
  <c r="N41" i="1" s="1"/>
  <c r="AD41" i="1"/>
  <c r="AC41" i="1"/>
  <c r="AB41" i="1" s="1"/>
  <c r="U41" i="1"/>
  <c r="M41" i="1"/>
  <c r="CF40" i="1"/>
  <c r="CE40" i="1"/>
  <c r="CC40" i="1"/>
  <c r="BZ40" i="1"/>
  <c r="BY40" i="1"/>
  <c r="BU40" i="1"/>
  <c r="BQ40" i="1"/>
  <c r="BK40" i="1"/>
  <c r="BE40" i="1"/>
  <c r="BR40" i="1" s="1"/>
  <c r="AZ40" i="1"/>
  <c r="AY40" i="1"/>
  <c r="AX40" i="1"/>
  <c r="AQ40" i="1"/>
  <c r="AL40" i="1"/>
  <c r="AK40" i="1"/>
  <c r="N40" i="1" s="1"/>
  <c r="M40" i="1" s="1"/>
  <c r="AJ40" i="1"/>
  <c r="AD40" i="1"/>
  <c r="AC40" i="1"/>
  <c r="AB40" i="1" s="1"/>
  <c r="U40" i="1"/>
  <c r="S40" i="1"/>
  <c r="P40" i="1"/>
  <c r="O40" i="1"/>
  <c r="BN40" i="1" s="1"/>
  <c r="CF39" i="1"/>
  <c r="CE39" i="1"/>
  <c r="CC39" i="1"/>
  <c r="CD39" i="1" s="1"/>
  <c r="BM39" i="1" s="1"/>
  <c r="BO39" i="1" s="1"/>
  <c r="CA39" i="1"/>
  <c r="CB39" i="1" s="1"/>
  <c r="BZ39" i="1"/>
  <c r="BY39" i="1"/>
  <c r="BW39" i="1"/>
  <c r="BU39" i="1"/>
  <c r="BV39" i="1" s="1"/>
  <c r="BQ39" i="1"/>
  <c r="BK39" i="1"/>
  <c r="BE39" i="1"/>
  <c r="BR39" i="1" s="1"/>
  <c r="AZ39" i="1"/>
  <c r="AX39" i="1" s="1"/>
  <c r="AY39" i="1" s="1"/>
  <c r="AQ39" i="1"/>
  <c r="AL39" i="1"/>
  <c r="AK39" i="1"/>
  <c r="N39" i="1" s="1"/>
  <c r="AD39" i="1"/>
  <c r="AC39" i="1"/>
  <c r="AB39" i="1" s="1"/>
  <c r="U39" i="1"/>
  <c r="M39" i="1"/>
  <c r="CF38" i="1"/>
  <c r="CE38" i="1"/>
  <c r="CC38" i="1"/>
  <c r="BZ38" i="1"/>
  <c r="BY38" i="1"/>
  <c r="BU38" i="1"/>
  <c r="BQ38" i="1"/>
  <c r="BK38" i="1"/>
  <c r="BE38" i="1"/>
  <c r="BR38" i="1" s="1"/>
  <c r="AZ38" i="1"/>
  <c r="AY38" i="1"/>
  <c r="AX38" i="1"/>
  <c r="AQ38" i="1"/>
  <c r="AL38" i="1"/>
  <c r="AK38" i="1"/>
  <c r="N38" i="1" s="1"/>
  <c r="M38" i="1" s="1"/>
  <c r="AJ38" i="1"/>
  <c r="AD38" i="1"/>
  <c r="AC38" i="1"/>
  <c r="AB38" i="1" s="1"/>
  <c r="U38" i="1"/>
  <c r="S38" i="1"/>
  <c r="P38" i="1"/>
  <c r="O38" i="1"/>
  <c r="BN38" i="1" s="1"/>
  <c r="CF37" i="1"/>
  <c r="CE37" i="1"/>
  <c r="CC37" i="1"/>
  <c r="CA37" i="1"/>
  <c r="CB37" i="1" s="1"/>
  <c r="BZ37" i="1"/>
  <c r="BY37" i="1"/>
  <c r="BW37" i="1"/>
  <c r="BU37" i="1"/>
  <c r="BV37" i="1" s="1"/>
  <c r="BQ37" i="1"/>
  <c r="BK37" i="1"/>
  <c r="BE37" i="1"/>
  <c r="BR37" i="1" s="1"/>
  <c r="AZ37" i="1"/>
  <c r="AX37" i="1" s="1"/>
  <c r="AK37" i="1" s="1"/>
  <c r="N37" i="1" s="1"/>
  <c r="M37" i="1" s="1"/>
  <c r="AQ37" i="1"/>
  <c r="AL37" i="1"/>
  <c r="AD37" i="1"/>
  <c r="AC37" i="1"/>
  <c r="AB37" i="1" s="1"/>
  <c r="U37" i="1"/>
  <c r="CF36" i="1"/>
  <c r="CE36" i="1"/>
  <c r="CC36" i="1"/>
  <c r="BZ36" i="1"/>
  <c r="BY36" i="1"/>
  <c r="BU36" i="1"/>
  <c r="BQ36" i="1"/>
  <c r="BK36" i="1"/>
  <c r="BE36" i="1"/>
  <c r="BR36" i="1" s="1"/>
  <c r="AZ36" i="1"/>
  <c r="AY36" i="1"/>
  <c r="AX36" i="1"/>
  <c r="AQ36" i="1"/>
  <c r="AL36" i="1"/>
  <c r="AK36" i="1"/>
  <c r="N36" i="1" s="1"/>
  <c r="M36" i="1" s="1"/>
  <c r="AJ36" i="1"/>
  <c r="AD36" i="1"/>
  <c r="AC36" i="1"/>
  <c r="AB36" i="1" s="1"/>
  <c r="U36" i="1"/>
  <c r="S36" i="1"/>
  <c r="P36" i="1"/>
  <c r="O36" i="1"/>
  <c r="BN36" i="1" s="1"/>
  <c r="CF35" i="1"/>
  <c r="CE35" i="1"/>
  <c r="CC35" i="1"/>
  <c r="BZ35" i="1"/>
  <c r="BY35" i="1"/>
  <c r="BW35" i="1"/>
  <c r="CA35" i="1" s="1"/>
  <c r="CB35" i="1" s="1"/>
  <c r="BU35" i="1"/>
  <c r="BV35" i="1" s="1"/>
  <c r="BQ35" i="1"/>
  <c r="BK35" i="1"/>
  <c r="BE35" i="1"/>
  <c r="BR35" i="1" s="1"/>
  <c r="AZ35" i="1"/>
  <c r="AX35" i="1" s="1"/>
  <c r="AY35" i="1"/>
  <c r="AQ35" i="1"/>
  <c r="AL35" i="1"/>
  <c r="AK35" i="1"/>
  <c r="N35" i="1" s="1"/>
  <c r="M35" i="1" s="1"/>
  <c r="AD35" i="1"/>
  <c r="AC35" i="1"/>
  <c r="AB35" i="1" s="1"/>
  <c r="U35" i="1"/>
  <c r="CF34" i="1"/>
  <c r="CE34" i="1"/>
  <c r="CC34" i="1"/>
  <c r="BZ34" i="1"/>
  <c r="BY34" i="1"/>
  <c r="BU34" i="1"/>
  <c r="BQ34" i="1"/>
  <c r="BK34" i="1"/>
  <c r="BE34" i="1"/>
  <c r="BR34" i="1" s="1"/>
  <c r="AZ34" i="1"/>
  <c r="AY34" i="1"/>
  <c r="AX34" i="1"/>
  <c r="AQ34" i="1"/>
  <c r="AL34" i="1"/>
  <c r="AK34" i="1"/>
  <c r="N34" i="1" s="1"/>
  <c r="M34" i="1" s="1"/>
  <c r="AJ34" i="1"/>
  <c r="AD34" i="1"/>
  <c r="AC34" i="1"/>
  <c r="AB34" i="1" s="1"/>
  <c r="U34" i="1"/>
  <c r="S34" i="1"/>
  <c r="P34" i="1"/>
  <c r="O34" i="1"/>
  <c r="BN34" i="1" s="1"/>
  <c r="CF33" i="1"/>
  <c r="CE33" i="1"/>
  <c r="CC33" i="1"/>
  <c r="CD33" i="1" s="1"/>
  <c r="BM33" i="1" s="1"/>
  <c r="BO33" i="1" s="1"/>
  <c r="BZ33" i="1"/>
  <c r="BY33" i="1"/>
  <c r="BW33" i="1"/>
  <c r="CA33" i="1" s="1"/>
  <c r="CB33" i="1" s="1"/>
  <c r="BU33" i="1"/>
  <c r="BV33" i="1" s="1"/>
  <c r="BQ33" i="1"/>
  <c r="BK33" i="1"/>
  <c r="BE33" i="1"/>
  <c r="BR33" i="1" s="1"/>
  <c r="AZ33" i="1"/>
  <c r="AX33" i="1" s="1"/>
  <c r="AY33" i="1"/>
  <c r="AQ33" i="1"/>
  <c r="AL33" i="1"/>
  <c r="AK33" i="1"/>
  <c r="N33" i="1" s="1"/>
  <c r="AD33" i="1"/>
  <c r="AC33" i="1"/>
  <c r="AB33" i="1" s="1"/>
  <c r="U33" i="1"/>
  <c r="M33" i="1"/>
  <c r="CF32" i="1"/>
  <c r="CE32" i="1"/>
  <c r="CC32" i="1"/>
  <c r="BZ32" i="1"/>
  <c r="BY32" i="1"/>
  <c r="BU32" i="1"/>
  <c r="BQ32" i="1"/>
  <c r="BK32" i="1"/>
  <c r="BE32" i="1"/>
  <c r="BR32" i="1" s="1"/>
  <c r="AZ32" i="1"/>
  <c r="AY32" i="1"/>
  <c r="AX32" i="1"/>
  <c r="AQ32" i="1"/>
  <c r="AL32" i="1"/>
  <c r="AK32" i="1"/>
  <c r="N32" i="1" s="1"/>
  <c r="M32" i="1" s="1"/>
  <c r="AJ32" i="1"/>
  <c r="AD32" i="1"/>
  <c r="AC32" i="1"/>
  <c r="AB32" i="1" s="1"/>
  <c r="U32" i="1"/>
  <c r="S32" i="1"/>
  <c r="P32" i="1"/>
  <c r="O32" i="1"/>
  <c r="BN32" i="1" s="1"/>
  <c r="CF31" i="1"/>
  <c r="CE31" i="1"/>
  <c r="CC31" i="1"/>
  <c r="CD31" i="1" s="1"/>
  <c r="BM31" i="1" s="1"/>
  <c r="BO31" i="1" s="1"/>
  <c r="CA31" i="1"/>
  <c r="CB31" i="1" s="1"/>
  <c r="BZ31" i="1"/>
  <c r="BY31" i="1"/>
  <c r="BW31" i="1"/>
  <c r="BU31" i="1"/>
  <c r="BV31" i="1" s="1"/>
  <c r="BQ31" i="1"/>
  <c r="BK31" i="1"/>
  <c r="BE31" i="1"/>
  <c r="BR31" i="1" s="1"/>
  <c r="AZ31" i="1"/>
  <c r="AX31" i="1" s="1"/>
  <c r="AY31" i="1" s="1"/>
  <c r="AQ31" i="1"/>
  <c r="AL31" i="1"/>
  <c r="AK31" i="1"/>
  <c r="N31" i="1" s="1"/>
  <c r="AD31" i="1"/>
  <c r="AC31" i="1"/>
  <c r="AB31" i="1" s="1"/>
  <c r="U31" i="1"/>
  <c r="M31" i="1"/>
  <c r="CF30" i="1"/>
  <c r="CE30" i="1"/>
  <c r="CC30" i="1"/>
  <c r="BZ30" i="1"/>
  <c r="BY30" i="1"/>
  <c r="BU30" i="1"/>
  <c r="BQ30" i="1"/>
  <c r="BK30" i="1"/>
  <c r="BE30" i="1"/>
  <c r="BR30" i="1" s="1"/>
  <c r="AZ30" i="1"/>
  <c r="AY30" i="1"/>
  <c r="AX30" i="1"/>
  <c r="AQ30" i="1"/>
  <c r="AL30" i="1"/>
  <c r="AK30" i="1"/>
  <c r="N30" i="1" s="1"/>
  <c r="M30" i="1" s="1"/>
  <c r="AJ30" i="1"/>
  <c r="AD30" i="1"/>
  <c r="AC30" i="1"/>
  <c r="AB30" i="1" s="1"/>
  <c r="U30" i="1"/>
  <c r="S30" i="1"/>
  <c r="P30" i="1"/>
  <c r="O30" i="1"/>
  <c r="BN30" i="1" s="1"/>
  <c r="CF29" i="1"/>
  <c r="CE29" i="1"/>
  <c r="CC29" i="1"/>
  <c r="BZ29" i="1"/>
  <c r="BY29" i="1"/>
  <c r="BW29" i="1"/>
  <c r="CA29" i="1" s="1"/>
  <c r="CB29" i="1" s="1"/>
  <c r="BU29" i="1"/>
  <c r="BQ29" i="1"/>
  <c r="BK29" i="1"/>
  <c r="BE29" i="1"/>
  <c r="BR29" i="1" s="1"/>
  <c r="AZ29" i="1"/>
  <c r="AX29" i="1" s="1"/>
  <c r="AY29" i="1"/>
  <c r="AQ29" i="1"/>
  <c r="AL29" i="1"/>
  <c r="AK29" i="1"/>
  <c r="N29" i="1" s="1"/>
  <c r="AD29" i="1"/>
  <c r="AC29" i="1"/>
  <c r="AB29" i="1" s="1"/>
  <c r="U29" i="1"/>
  <c r="M29" i="1"/>
  <c r="CF28" i="1"/>
  <c r="CE28" i="1"/>
  <c r="CC28" i="1"/>
  <c r="CD28" i="1" s="1"/>
  <c r="BM28" i="1" s="1"/>
  <c r="BO28" i="1" s="1"/>
  <c r="CA28" i="1"/>
  <c r="CB28" i="1" s="1"/>
  <c r="BZ28" i="1"/>
  <c r="BY28" i="1"/>
  <c r="BW28" i="1"/>
  <c r="BV28" i="1"/>
  <c r="BU28" i="1"/>
  <c r="BX28" i="1" s="1"/>
  <c r="BQ28" i="1"/>
  <c r="BK28" i="1"/>
  <c r="BE28" i="1"/>
  <c r="BR28" i="1" s="1"/>
  <c r="AZ28" i="1"/>
  <c r="AY28" i="1"/>
  <c r="AX28" i="1"/>
  <c r="AQ28" i="1"/>
  <c r="AL28" i="1"/>
  <c r="AK28" i="1"/>
  <c r="N28" i="1" s="1"/>
  <c r="AJ28" i="1"/>
  <c r="AD28" i="1"/>
  <c r="AC28" i="1"/>
  <c r="AB28" i="1" s="1"/>
  <c r="X28" i="1"/>
  <c r="U28" i="1"/>
  <c r="S28" i="1"/>
  <c r="P28" i="1"/>
  <c r="O28" i="1"/>
  <c r="BN28" i="1" s="1"/>
  <c r="BP28" i="1" s="1"/>
  <c r="M28" i="1"/>
  <c r="CF27" i="1"/>
  <c r="CE27" i="1"/>
  <c r="CC27" i="1"/>
  <c r="CD27" i="1" s="1"/>
  <c r="BZ27" i="1"/>
  <c r="BY27" i="1"/>
  <c r="BR27" i="1"/>
  <c r="BU27" i="1" s="1"/>
  <c r="BQ27" i="1"/>
  <c r="BM27" i="1"/>
  <c r="BO27" i="1" s="1"/>
  <c r="BK27" i="1"/>
  <c r="BE27" i="1"/>
  <c r="AZ27" i="1"/>
  <c r="AX27" i="1" s="1"/>
  <c r="AJ27" i="1" s="1"/>
  <c r="AY27" i="1"/>
  <c r="AQ27" i="1"/>
  <c r="AL27" i="1"/>
  <c r="AK27" i="1"/>
  <c r="AD27" i="1"/>
  <c r="AC27" i="1"/>
  <c r="AB27" i="1" s="1"/>
  <c r="X27" i="1"/>
  <c r="U27" i="1"/>
  <c r="S27" i="1"/>
  <c r="P27" i="1"/>
  <c r="O27" i="1"/>
  <c r="BN27" i="1" s="1"/>
  <c r="BP27" i="1" s="1"/>
  <c r="N27" i="1"/>
  <c r="M27" i="1"/>
  <c r="AF27" i="1" s="1"/>
  <c r="CF26" i="1"/>
  <c r="CE26" i="1"/>
  <c r="CC26" i="1"/>
  <c r="CD26" i="1" s="1"/>
  <c r="BM26" i="1" s="1"/>
  <c r="BO26" i="1" s="1"/>
  <c r="BZ26" i="1"/>
  <c r="BY26" i="1"/>
  <c r="BX26" i="1"/>
  <c r="BU26" i="1"/>
  <c r="BW26" i="1" s="1"/>
  <c r="CA26" i="1" s="1"/>
  <c r="CB26" i="1" s="1"/>
  <c r="BR26" i="1"/>
  <c r="BQ26" i="1"/>
  <c r="BK26" i="1"/>
  <c r="BE26" i="1"/>
  <c r="AZ26" i="1"/>
  <c r="AX26" i="1" s="1"/>
  <c r="AQ26" i="1"/>
  <c r="AL26" i="1"/>
  <c r="AD26" i="1"/>
  <c r="AC26" i="1"/>
  <c r="AB26" i="1" s="1"/>
  <c r="U26" i="1"/>
  <c r="CF25" i="1"/>
  <c r="CE25" i="1"/>
  <c r="CD25" i="1"/>
  <c r="BM25" i="1" s="1"/>
  <c r="CC25" i="1"/>
  <c r="BZ25" i="1"/>
  <c r="BY25" i="1"/>
  <c r="BW25" i="1"/>
  <c r="CA25" i="1" s="1"/>
  <c r="CB25" i="1" s="1"/>
  <c r="BV25" i="1"/>
  <c r="BU25" i="1"/>
  <c r="BX25" i="1" s="1"/>
  <c r="BQ25" i="1"/>
  <c r="BK25" i="1"/>
  <c r="BO25" i="1" s="1"/>
  <c r="BE25" i="1"/>
  <c r="BR25" i="1" s="1"/>
  <c r="AZ25" i="1"/>
  <c r="AX25" i="1"/>
  <c r="S25" i="1" s="1"/>
  <c r="AQ25" i="1"/>
  <c r="AL25" i="1"/>
  <c r="AD25" i="1"/>
  <c r="AC25" i="1"/>
  <c r="AB25" i="1"/>
  <c r="X25" i="1"/>
  <c r="U25" i="1"/>
  <c r="P25" i="1"/>
  <c r="CF24" i="1"/>
  <c r="CE24" i="1"/>
  <c r="CC24" i="1"/>
  <c r="CD24" i="1" s="1"/>
  <c r="BM24" i="1" s="1"/>
  <c r="BO24" i="1" s="1"/>
  <c r="BZ24" i="1"/>
  <c r="BY24" i="1"/>
  <c r="BX24" i="1"/>
  <c r="BU24" i="1"/>
  <c r="BW24" i="1" s="1"/>
  <c r="CA24" i="1" s="1"/>
  <c r="CB24" i="1" s="1"/>
  <c r="BR24" i="1"/>
  <c r="BQ24" i="1"/>
  <c r="BK24" i="1"/>
  <c r="BE24" i="1"/>
  <c r="AZ24" i="1"/>
  <c r="AX24" i="1" s="1"/>
  <c r="AQ24" i="1"/>
  <c r="AL24" i="1"/>
  <c r="AD24" i="1"/>
  <c r="AC24" i="1"/>
  <c r="AB24" i="1" s="1"/>
  <c r="U24" i="1"/>
  <c r="CF23" i="1"/>
  <c r="CE23" i="1"/>
  <c r="CD23" i="1"/>
  <c r="BM23" i="1" s="1"/>
  <c r="CC23" i="1"/>
  <c r="BZ23" i="1"/>
  <c r="BY23" i="1"/>
  <c r="BW23" i="1"/>
  <c r="CA23" i="1" s="1"/>
  <c r="CB23" i="1" s="1"/>
  <c r="BV23" i="1"/>
  <c r="BU23" i="1"/>
  <c r="BX23" i="1" s="1"/>
  <c r="BQ23" i="1"/>
  <c r="BK23" i="1"/>
  <c r="BO23" i="1" s="1"/>
  <c r="BE23" i="1"/>
  <c r="BR23" i="1" s="1"/>
  <c r="AZ23" i="1"/>
  <c r="AX23" i="1"/>
  <c r="S23" i="1" s="1"/>
  <c r="AQ23" i="1"/>
  <c r="AL23" i="1"/>
  <c r="AD23" i="1"/>
  <c r="AC23" i="1"/>
  <c r="AB23" i="1"/>
  <c r="X23" i="1"/>
  <c r="U23" i="1"/>
  <c r="P23" i="1"/>
  <c r="CF22" i="1"/>
  <c r="CE22" i="1"/>
  <c r="CC22" i="1"/>
  <c r="CD22" i="1" s="1"/>
  <c r="BM22" i="1" s="1"/>
  <c r="BO22" i="1" s="1"/>
  <c r="BZ22" i="1"/>
  <c r="BY22" i="1"/>
  <c r="BX22" i="1"/>
  <c r="BU22" i="1"/>
  <c r="BW22" i="1" s="1"/>
  <c r="CA22" i="1" s="1"/>
  <c r="CB22" i="1" s="1"/>
  <c r="BR22" i="1"/>
  <c r="BQ22" i="1"/>
  <c r="BK22" i="1"/>
  <c r="BE22" i="1"/>
  <c r="AZ22" i="1"/>
  <c r="AX22" i="1" s="1"/>
  <c r="AQ22" i="1"/>
  <c r="AL22" i="1"/>
  <c r="AD22" i="1"/>
  <c r="AC22" i="1"/>
  <c r="AB22" i="1" s="1"/>
  <c r="U22" i="1"/>
  <c r="CF21" i="1"/>
  <c r="CE21" i="1"/>
  <c r="CD21" i="1"/>
  <c r="BM21" i="1" s="1"/>
  <c r="CC21" i="1"/>
  <c r="BZ21" i="1"/>
  <c r="BY21" i="1"/>
  <c r="BW21" i="1"/>
  <c r="CA21" i="1" s="1"/>
  <c r="CB21" i="1" s="1"/>
  <c r="BV21" i="1"/>
  <c r="BU21" i="1"/>
  <c r="BX21" i="1" s="1"/>
  <c r="BQ21" i="1"/>
  <c r="BK21" i="1"/>
  <c r="BO21" i="1" s="1"/>
  <c r="BE21" i="1"/>
  <c r="BR21" i="1" s="1"/>
  <c r="AZ21" i="1"/>
  <c r="AX21" i="1"/>
  <c r="S21" i="1" s="1"/>
  <c r="AQ21" i="1"/>
  <c r="AL21" i="1"/>
  <c r="AD21" i="1"/>
  <c r="AC21" i="1"/>
  <c r="AB21" i="1"/>
  <c r="X21" i="1"/>
  <c r="U21" i="1"/>
  <c r="P21" i="1"/>
  <c r="CF20" i="1"/>
  <c r="CE20" i="1"/>
  <c r="CC20" i="1"/>
  <c r="CD20" i="1" s="1"/>
  <c r="BM20" i="1" s="1"/>
  <c r="BO20" i="1" s="1"/>
  <c r="BZ20" i="1"/>
  <c r="BY20" i="1"/>
  <c r="BX20" i="1"/>
  <c r="BU20" i="1"/>
  <c r="BW20" i="1" s="1"/>
  <c r="CA20" i="1" s="1"/>
  <c r="CB20" i="1" s="1"/>
  <c r="BR20" i="1"/>
  <c r="BQ20" i="1"/>
  <c r="BK20" i="1"/>
  <c r="BE20" i="1"/>
  <c r="AZ20" i="1"/>
  <c r="AX20" i="1" s="1"/>
  <c r="AQ20" i="1"/>
  <c r="AL20" i="1"/>
  <c r="AD20" i="1"/>
  <c r="AC20" i="1"/>
  <c r="AB20" i="1" s="1"/>
  <c r="U20" i="1"/>
  <c r="CF17" i="1"/>
  <c r="CE17" i="1"/>
  <c r="CD17" i="1"/>
  <c r="BM17" i="1" s="1"/>
  <c r="CC17" i="1"/>
  <c r="BZ17" i="1"/>
  <c r="BY17" i="1"/>
  <c r="BW17" i="1"/>
  <c r="CA17" i="1" s="1"/>
  <c r="CB17" i="1" s="1"/>
  <c r="BV17" i="1"/>
  <c r="BU17" i="1"/>
  <c r="BX17" i="1" s="1"/>
  <c r="BQ17" i="1"/>
  <c r="BK17" i="1"/>
  <c r="BO17" i="1" s="1"/>
  <c r="BE17" i="1"/>
  <c r="BR17" i="1" s="1"/>
  <c r="AZ17" i="1"/>
  <c r="AX17" i="1"/>
  <c r="S17" i="1" s="1"/>
  <c r="AQ17" i="1"/>
  <c r="AL17" i="1"/>
  <c r="AD17" i="1"/>
  <c r="AC17" i="1"/>
  <c r="AB17" i="1"/>
  <c r="X17" i="1"/>
  <c r="U17" i="1"/>
  <c r="P17" i="1"/>
  <c r="AF30" i="1" l="1"/>
  <c r="AF35" i="1"/>
  <c r="AY22" i="1"/>
  <c r="AK22" i="1"/>
  <c r="N22" i="1" s="1"/>
  <c r="M22" i="1" s="1"/>
  <c r="AJ22" i="1"/>
  <c r="O22" i="1" s="1"/>
  <c r="BN22" i="1" s="1"/>
  <c r="BP22" i="1" s="1"/>
  <c r="P22" i="1"/>
  <c r="S22" i="1"/>
  <c r="BV27" i="1"/>
  <c r="BW27" i="1"/>
  <c r="CA27" i="1" s="1"/>
  <c r="CB27" i="1" s="1"/>
  <c r="BX27" i="1"/>
  <c r="AY24" i="1"/>
  <c r="AK24" i="1"/>
  <c r="N24" i="1" s="1"/>
  <c r="M24" i="1" s="1"/>
  <c r="AJ24" i="1"/>
  <c r="O24" i="1" s="1"/>
  <c r="BN24" i="1" s="1"/>
  <c r="BP24" i="1" s="1"/>
  <c r="P24" i="1"/>
  <c r="S24" i="1"/>
  <c r="AY20" i="1"/>
  <c r="AK20" i="1"/>
  <c r="N20" i="1" s="1"/>
  <c r="M20" i="1" s="1"/>
  <c r="AJ20" i="1"/>
  <c r="O20" i="1" s="1"/>
  <c r="BN20" i="1" s="1"/>
  <c r="BP20" i="1" s="1"/>
  <c r="P20" i="1"/>
  <c r="S20" i="1"/>
  <c r="AF37" i="1"/>
  <c r="AY26" i="1"/>
  <c r="AK26" i="1"/>
  <c r="N26" i="1" s="1"/>
  <c r="M26" i="1" s="1"/>
  <c r="AJ26" i="1"/>
  <c r="O26" i="1" s="1"/>
  <c r="BN26" i="1" s="1"/>
  <c r="BP26" i="1" s="1"/>
  <c r="P26" i="1"/>
  <c r="S26" i="1"/>
  <c r="AJ17" i="1"/>
  <c r="O17" i="1" s="1"/>
  <c r="BN17" i="1" s="1"/>
  <c r="BP17" i="1" s="1"/>
  <c r="AJ23" i="1"/>
  <c r="O23" i="1" s="1"/>
  <c r="BN23" i="1" s="1"/>
  <c r="BP23" i="1" s="1"/>
  <c r="AF29" i="1"/>
  <c r="CD29" i="1"/>
  <c r="BM29" i="1" s="1"/>
  <c r="BO29" i="1" s="1"/>
  <c r="X29" i="1"/>
  <c r="AF31" i="1"/>
  <c r="CD32" i="1"/>
  <c r="BM32" i="1" s="1"/>
  <c r="BO32" i="1" s="1"/>
  <c r="X32" i="1"/>
  <c r="BX34" i="1"/>
  <c r="BW34" i="1"/>
  <c r="CA34" i="1" s="1"/>
  <c r="CB34" i="1" s="1"/>
  <c r="BV34" i="1"/>
  <c r="AK17" i="1"/>
  <c r="N17" i="1" s="1"/>
  <c r="M17" i="1" s="1"/>
  <c r="Y17" i="1" s="1"/>
  <c r="Z17" i="1" s="1"/>
  <c r="AY17" i="1"/>
  <c r="Y21" i="1"/>
  <c r="Z21" i="1" s="1"/>
  <c r="AG21" i="1" s="1"/>
  <c r="AK21" i="1"/>
  <c r="N21" i="1" s="1"/>
  <c r="M21" i="1" s="1"/>
  <c r="AY21" i="1"/>
  <c r="AK23" i="1"/>
  <c r="N23" i="1" s="1"/>
  <c r="M23" i="1" s="1"/>
  <c r="AY23" i="1"/>
  <c r="Y25" i="1"/>
  <c r="Z25" i="1" s="1"/>
  <c r="AK25" i="1"/>
  <c r="N25" i="1" s="1"/>
  <c r="M25" i="1" s="1"/>
  <c r="AY25" i="1"/>
  <c r="Y27" i="1"/>
  <c r="Z27" i="1" s="1"/>
  <c r="Y28" i="1"/>
  <c r="Z28" i="1" s="1"/>
  <c r="AJ29" i="1"/>
  <c r="O29" i="1" s="1"/>
  <c r="BN29" i="1" s="1"/>
  <c r="BP29" i="1" s="1"/>
  <c r="P29" i="1"/>
  <c r="CD30" i="1"/>
  <c r="BM30" i="1" s="1"/>
  <c r="BO30" i="1" s="1"/>
  <c r="X30" i="1"/>
  <c r="BX32" i="1"/>
  <c r="BW32" i="1"/>
  <c r="CA32" i="1" s="1"/>
  <c r="CB32" i="1" s="1"/>
  <c r="BV32" i="1"/>
  <c r="AJ35" i="1"/>
  <c r="O35" i="1" s="1"/>
  <c r="BN35" i="1" s="1"/>
  <c r="BP35" i="1" s="1"/>
  <c r="P35" i="1"/>
  <c r="S35" i="1"/>
  <c r="AF36" i="1"/>
  <c r="BP38" i="1"/>
  <c r="CD38" i="1"/>
  <c r="BM38" i="1" s="1"/>
  <c r="BO38" i="1" s="1"/>
  <c r="X38" i="1"/>
  <c r="BX40" i="1"/>
  <c r="BW40" i="1"/>
  <c r="CA40" i="1" s="1"/>
  <c r="CB40" i="1" s="1"/>
  <c r="BV40" i="1"/>
  <c r="BV42" i="1"/>
  <c r="BW42" i="1"/>
  <c r="CA42" i="1" s="1"/>
  <c r="CB42" i="1" s="1"/>
  <c r="AF43" i="1"/>
  <c r="AY46" i="1"/>
  <c r="AK46" i="1"/>
  <c r="N46" i="1" s="1"/>
  <c r="M46" i="1" s="1"/>
  <c r="AJ46" i="1"/>
  <c r="O46" i="1" s="1"/>
  <c r="BN46" i="1" s="1"/>
  <c r="P46" i="1"/>
  <c r="S46" i="1"/>
  <c r="AF53" i="1"/>
  <c r="Y53" i="1"/>
  <c r="Z53" i="1" s="1"/>
  <c r="V53" i="1" s="1"/>
  <c r="T53" i="1" s="1"/>
  <c r="W53" i="1" s="1"/>
  <c r="Q53" i="1" s="1"/>
  <c r="R53" i="1" s="1"/>
  <c r="AF55" i="1"/>
  <c r="X20" i="1"/>
  <c r="BV20" i="1"/>
  <c r="X22" i="1"/>
  <c r="BV22" i="1"/>
  <c r="X24" i="1"/>
  <c r="BV24" i="1"/>
  <c r="X26" i="1"/>
  <c r="BV26" i="1"/>
  <c r="V27" i="1"/>
  <c r="T27" i="1" s="1"/>
  <c r="W27" i="1" s="1"/>
  <c r="Q27" i="1" s="1"/>
  <c r="R27" i="1" s="1"/>
  <c r="BX30" i="1"/>
  <c r="BW30" i="1"/>
  <c r="CA30" i="1" s="1"/>
  <c r="CB30" i="1" s="1"/>
  <c r="BV30" i="1"/>
  <c r="AJ33" i="1"/>
  <c r="O33" i="1" s="1"/>
  <c r="BN33" i="1" s="1"/>
  <c r="BP33" i="1" s="1"/>
  <c r="P33" i="1"/>
  <c r="S33" i="1"/>
  <c r="AF34" i="1"/>
  <c r="BP36" i="1"/>
  <c r="CD36" i="1"/>
  <c r="BM36" i="1" s="1"/>
  <c r="BO36" i="1" s="1"/>
  <c r="X36" i="1"/>
  <c r="CD37" i="1"/>
  <c r="BM37" i="1" s="1"/>
  <c r="BO37" i="1" s="1"/>
  <c r="BX38" i="1"/>
  <c r="BW38" i="1"/>
  <c r="CA38" i="1" s="1"/>
  <c r="CB38" i="1" s="1"/>
  <c r="BV38" i="1"/>
  <c r="AJ41" i="1"/>
  <c r="O41" i="1" s="1"/>
  <c r="BN41" i="1" s="1"/>
  <c r="BP41" i="1" s="1"/>
  <c r="P41" i="1"/>
  <c r="S41" i="1"/>
  <c r="BX42" i="1"/>
  <c r="BP43" i="1"/>
  <c r="Y43" i="1"/>
  <c r="Z43" i="1" s="1"/>
  <c r="CD45" i="1"/>
  <c r="BM45" i="1" s="1"/>
  <c r="BO45" i="1" s="1"/>
  <c r="X45" i="1"/>
  <c r="AJ21" i="1"/>
  <c r="O21" i="1" s="1"/>
  <c r="BN21" i="1" s="1"/>
  <c r="BP21" i="1" s="1"/>
  <c r="AJ25" i="1"/>
  <c r="O25" i="1" s="1"/>
  <c r="BN25" i="1" s="1"/>
  <c r="BP25" i="1" s="1"/>
  <c r="BP30" i="1"/>
  <c r="BP32" i="1"/>
  <c r="AJ37" i="1"/>
  <c r="O37" i="1" s="1"/>
  <c r="BN37" i="1" s="1"/>
  <c r="BP37" i="1" s="1"/>
  <c r="P37" i="1"/>
  <c r="S37" i="1"/>
  <c r="AF38" i="1"/>
  <c r="AF39" i="1"/>
  <c r="CD40" i="1"/>
  <c r="BM40" i="1" s="1"/>
  <c r="BO40" i="1" s="1"/>
  <c r="X40" i="1"/>
  <c r="AF45" i="1"/>
  <c r="CD46" i="1"/>
  <c r="BM46" i="1" s="1"/>
  <c r="BO46" i="1" s="1"/>
  <c r="X46" i="1"/>
  <c r="AF28" i="1"/>
  <c r="S29" i="1"/>
  <c r="BV29" i="1"/>
  <c r="BX29" i="1"/>
  <c r="AJ31" i="1"/>
  <c r="O31" i="1" s="1"/>
  <c r="BN31" i="1" s="1"/>
  <c r="BP31" i="1" s="1"/>
  <c r="P31" i="1"/>
  <c r="S31" i="1"/>
  <c r="AF32" i="1"/>
  <c r="AF33" i="1"/>
  <c r="CD34" i="1"/>
  <c r="BM34" i="1" s="1"/>
  <c r="BO34" i="1" s="1"/>
  <c r="X34" i="1"/>
  <c r="CD35" i="1"/>
  <c r="BM35" i="1" s="1"/>
  <c r="BO35" i="1" s="1"/>
  <c r="BX36" i="1"/>
  <c r="BW36" i="1"/>
  <c r="CA36" i="1" s="1"/>
  <c r="CB36" i="1" s="1"/>
  <c r="BV36" i="1"/>
  <c r="AY37" i="1"/>
  <c r="AJ39" i="1"/>
  <c r="O39" i="1" s="1"/>
  <c r="BN39" i="1" s="1"/>
  <c r="BP39" i="1" s="1"/>
  <c r="P39" i="1"/>
  <c r="S39" i="1"/>
  <c r="AF40" i="1"/>
  <c r="AF41" i="1"/>
  <c r="BX52" i="1"/>
  <c r="BW52" i="1"/>
  <c r="CA52" i="1" s="1"/>
  <c r="CB52" i="1" s="1"/>
  <c r="BV52" i="1"/>
  <c r="BX31" i="1"/>
  <c r="BX33" i="1"/>
  <c r="BX35" i="1"/>
  <c r="BX37" i="1"/>
  <c r="BX39" i="1"/>
  <c r="BX41" i="1"/>
  <c r="CD42" i="1"/>
  <c r="BM42" i="1" s="1"/>
  <c r="BO42" i="1" s="1"/>
  <c r="X42" i="1"/>
  <c r="BX44" i="1"/>
  <c r="BV44" i="1"/>
  <c r="BX46" i="1"/>
  <c r="BW46" i="1"/>
  <c r="CA46" i="1" s="1"/>
  <c r="CB46" i="1" s="1"/>
  <c r="BV46" i="1"/>
  <c r="S47" i="1"/>
  <c r="AY47" i="1"/>
  <c r="AK47" i="1"/>
  <c r="N47" i="1" s="1"/>
  <c r="M47" i="1" s="1"/>
  <c r="P47" i="1"/>
  <c r="AJ47" i="1"/>
  <c r="O47" i="1" s="1"/>
  <c r="BN47" i="1" s="1"/>
  <c r="BP47" i="1" s="1"/>
  <c r="BW44" i="1"/>
  <c r="CA44" i="1" s="1"/>
  <c r="CB44" i="1" s="1"/>
  <c r="CD44" i="1"/>
  <c r="BM44" i="1" s="1"/>
  <c r="BO44" i="1" s="1"/>
  <c r="X44" i="1"/>
  <c r="BP45" i="1"/>
  <c r="AA51" i="1"/>
  <c r="AE51" i="1" s="1"/>
  <c r="AH51" i="1"/>
  <c r="X31" i="1"/>
  <c r="X33" i="1"/>
  <c r="X35" i="1"/>
  <c r="X37" i="1"/>
  <c r="X39" i="1"/>
  <c r="X41" i="1"/>
  <c r="AJ44" i="1"/>
  <c r="O44" i="1" s="1"/>
  <c r="BN44" i="1" s="1"/>
  <c r="BP44" i="1" s="1"/>
  <c r="P44" i="1"/>
  <c r="BV45" i="1"/>
  <c r="BX45" i="1"/>
  <c r="Y47" i="1"/>
  <c r="Z47" i="1" s="1"/>
  <c r="S49" i="1"/>
  <c r="AY49" i="1"/>
  <c r="AK49" i="1"/>
  <c r="N49" i="1" s="1"/>
  <c r="M49" i="1" s="1"/>
  <c r="P49" i="1"/>
  <c r="AJ49" i="1"/>
  <c r="O49" i="1" s="1"/>
  <c r="BN49" i="1" s="1"/>
  <c r="BP49" i="1" s="1"/>
  <c r="BX48" i="1"/>
  <c r="X50" i="1"/>
  <c r="AJ55" i="1"/>
  <c r="O55" i="1" s="1"/>
  <c r="BN55" i="1" s="1"/>
  <c r="P55" i="1"/>
  <c r="AY55" i="1"/>
  <c r="AF56" i="1"/>
  <c r="AF57" i="1"/>
  <c r="BO47" i="1"/>
  <c r="AY48" i="1"/>
  <c r="AK48" i="1"/>
  <c r="N48" i="1" s="1"/>
  <c r="M48" i="1" s="1"/>
  <c r="BO49" i="1"/>
  <c r="AY50" i="1"/>
  <c r="AK50" i="1"/>
  <c r="N50" i="1" s="1"/>
  <c r="M50" i="1" s="1"/>
  <c r="BW50" i="1"/>
  <c r="CA50" i="1" s="1"/>
  <c r="CB50" i="1" s="1"/>
  <c r="BV50" i="1"/>
  <c r="V51" i="1"/>
  <c r="T51" i="1" s="1"/>
  <c r="W51" i="1" s="1"/>
  <c r="Q51" i="1" s="1"/>
  <c r="R51" i="1" s="1"/>
  <c r="BP51" i="1"/>
  <c r="BO51" i="1"/>
  <c r="BX56" i="1"/>
  <c r="BV56" i="1"/>
  <c r="BW56" i="1"/>
  <c r="CA56" i="1" s="1"/>
  <c r="CB56" i="1" s="1"/>
  <c r="AJ48" i="1"/>
  <c r="O48" i="1" s="1"/>
  <c r="BN48" i="1" s="1"/>
  <c r="BP48" i="1" s="1"/>
  <c r="AJ50" i="1"/>
  <c r="O50" i="1" s="1"/>
  <c r="BN50" i="1" s="1"/>
  <c r="BP50" i="1" s="1"/>
  <c r="BX50" i="1"/>
  <c r="AI51" i="1"/>
  <c r="AY52" i="1"/>
  <c r="AK52" i="1"/>
  <c r="N52" i="1" s="1"/>
  <c r="M52" i="1" s="1"/>
  <c r="AJ52" i="1"/>
  <c r="O52" i="1" s="1"/>
  <c r="BN52" i="1" s="1"/>
  <c r="P52" i="1"/>
  <c r="CD52" i="1"/>
  <c r="BM52" i="1" s="1"/>
  <c r="BO52" i="1" s="1"/>
  <c r="X52" i="1"/>
  <c r="BP53" i="1"/>
  <c r="BO53" i="1"/>
  <c r="S54" i="1"/>
  <c r="AY54" i="1"/>
  <c r="AK54" i="1"/>
  <c r="N54" i="1" s="1"/>
  <c r="M54" i="1" s="1"/>
  <c r="Y54" i="1" s="1"/>
  <c r="Z54" i="1" s="1"/>
  <c r="CD57" i="1"/>
  <c r="BM57" i="1" s="1"/>
  <c r="BO57" i="1" s="1"/>
  <c r="X57" i="1"/>
  <c r="BP58" i="1"/>
  <c r="CD58" i="1"/>
  <c r="BM58" i="1" s="1"/>
  <c r="BO58" i="1" s="1"/>
  <c r="X58" i="1"/>
  <c r="BX60" i="1"/>
  <c r="BW60" i="1"/>
  <c r="CA60" i="1" s="1"/>
  <c r="CB60" i="1" s="1"/>
  <c r="BV60" i="1"/>
  <c r="BX62" i="1"/>
  <c r="BW62" i="1"/>
  <c r="CA62" i="1" s="1"/>
  <c r="CB62" i="1" s="1"/>
  <c r="BV62" i="1"/>
  <c r="CD56" i="1"/>
  <c r="BM56" i="1" s="1"/>
  <c r="BO56" i="1" s="1"/>
  <c r="X56" i="1"/>
  <c r="AJ57" i="1"/>
  <c r="O57" i="1" s="1"/>
  <c r="BN57" i="1" s="1"/>
  <c r="BP57" i="1" s="1"/>
  <c r="P57" i="1"/>
  <c r="BX58" i="1"/>
  <c r="BW58" i="1"/>
  <c r="CA58" i="1" s="1"/>
  <c r="CB58" i="1" s="1"/>
  <c r="BV58" i="1"/>
  <c r="AJ61" i="1"/>
  <c r="O61" i="1" s="1"/>
  <c r="BN61" i="1" s="1"/>
  <c r="BP61" i="1" s="1"/>
  <c r="P61" i="1"/>
  <c r="S61" i="1"/>
  <c r="CD62" i="1"/>
  <c r="BM62" i="1" s="1"/>
  <c r="BO62" i="1" s="1"/>
  <c r="X62" i="1"/>
  <c r="BV54" i="1"/>
  <c r="BV55" i="1"/>
  <c r="BX55" i="1"/>
  <c r="AJ59" i="1"/>
  <c r="O59" i="1" s="1"/>
  <c r="BN59" i="1" s="1"/>
  <c r="BP59" i="1" s="1"/>
  <c r="P59" i="1"/>
  <c r="S59" i="1"/>
  <c r="AF60" i="1"/>
  <c r="AF61" i="1"/>
  <c r="CD55" i="1"/>
  <c r="BM55" i="1" s="1"/>
  <c r="BO55" i="1" s="1"/>
  <c r="X55" i="1"/>
  <c r="BP56" i="1"/>
  <c r="S57" i="1"/>
  <c r="BV57" i="1"/>
  <c r="BX57" i="1"/>
  <c r="AF58" i="1"/>
  <c r="AF59" i="1"/>
  <c r="BP60" i="1"/>
  <c r="CD60" i="1"/>
  <c r="BM60" i="1" s="1"/>
  <c r="BO60" i="1" s="1"/>
  <c r="X60" i="1"/>
  <c r="CD61" i="1"/>
  <c r="BM61" i="1" s="1"/>
  <c r="BO61" i="1" s="1"/>
  <c r="BX59" i="1"/>
  <c r="BX61" i="1"/>
  <c r="AK62" i="1"/>
  <c r="N62" i="1" s="1"/>
  <c r="M62" i="1" s="1"/>
  <c r="X59" i="1"/>
  <c r="X61" i="1"/>
  <c r="AH54" i="1" l="1"/>
  <c r="AA54" i="1"/>
  <c r="AE54" i="1" s="1"/>
  <c r="AG54" i="1"/>
  <c r="AA17" i="1"/>
  <c r="AE17" i="1" s="1"/>
  <c r="AH17" i="1"/>
  <c r="AG17" i="1"/>
  <c r="AF49" i="1"/>
  <c r="Y31" i="1"/>
  <c r="Z31" i="1" s="1"/>
  <c r="Y20" i="1"/>
  <c r="Z20" i="1" s="1"/>
  <c r="Y38" i="1"/>
  <c r="Z38" i="1" s="1"/>
  <c r="AH28" i="1"/>
  <c r="AA28" i="1"/>
  <c r="AE28" i="1" s="1"/>
  <c r="AG28" i="1"/>
  <c r="Y59" i="1"/>
  <c r="Z59" i="1" s="1"/>
  <c r="Y55" i="1"/>
  <c r="Z55" i="1" s="1"/>
  <c r="Y57" i="1"/>
  <c r="Z57" i="1" s="1"/>
  <c r="Y37" i="1"/>
  <c r="Z37" i="1" s="1"/>
  <c r="Y44" i="1"/>
  <c r="Z44" i="1" s="1"/>
  <c r="Y49" i="1"/>
  <c r="Z49" i="1" s="1"/>
  <c r="BP34" i="1"/>
  <c r="AH43" i="1"/>
  <c r="AA43" i="1"/>
  <c r="AE43" i="1" s="1"/>
  <c r="AG43" i="1"/>
  <c r="BP46" i="1"/>
  <c r="V43" i="1"/>
  <c r="T43" i="1" s="1"/>
  <c r="W43" i="1" s="1"/>
  <c r="Q43" i="1" s="1"/>
  <c r="R43" i="1" s="1"/>
  <c r="AA27" i="1"/>
  <c r="AE27" i="1" s="1"/>
  <c r="AH27" i="1"/>
  <c r="V21" i="1"/>
  <c r="T21" i="1" s="1"/>
  <c r="W21" i="1" s="1"/>
  <c r="Q21" i="1" s="1"/>
  <c r="R21" i="1" s="1"/>
  <c r="AF21" i="1"/>
  <c r="AF26" i="1"/>
  <c r="Y61" i="1"/>
  <c r="Z61" i="1" s="1"/>
  <c r="AF52" i="1"/>
  <c r="AF48" i="1"/>
  <c r="Y39" i="1"/>
  <c r="Z39" i="1" s="1"/>
  <c r="Y36" i="1"/>
  <c r="Z36" i="1" s="1"/>
  <c r="AA53" i="1"/>
  <c r="AE53" i="1" s="1"/>
  <c r="AH53" i="1"/>
  <c r="AG53" i="1"/>
  <c r="Y30" i="1"/>
  <c r="Z30" i="1" s="1"/>
  <c r="V17" i="1"/>
  <c r="T17" i="1" s="1"/>
  <c r="W17" i="1" s="1"/>
  <c r="Q17" i="1" s="1"/>
  <c r="R17" i="1" s="1"/>
  <c r="AF17" i="1"/>
  <c r="AF62" i="1"/>
  <c r="Y60" i="1"/>
  <c r="Z60" i="1" s="1"/>
  <c r="Y56" i="1"/>
  <c r="Z56" i="1" s="1"/>
  <c r="Y58" i="1"/>
  <c r="Z58" i="1" s="1"/>
  <c r="BP55" i="1"/>
  <c r="Y35" i="1"/>
  <c r="Z35" i="1" s="1"/>
  <c r="Y46" i="1"/>
  <c r="Z46" i="1" s="1"/>
  <c r="Y40" i="1"/>
  <c r="Z40" i="1" s="1"/>
  <c r="Y26" i="1"/>
  <c r="Z26" i="1" s="1"/>
  <c r="V26" i="1" s="1"/>
  <c r="T26" i="1" s="1"/>
  <c r="W26" i="1" s="1"/>
  <c r="Q26" i="1" s="1"/>
  <c r="R26" i="1" s="1"/>
  <c r="Y22" i="1"/>
  <c r="Z22" i="1" s="1"/>
  <c r="BP40" i="1"/>
  <c r="AF46" i="1"/>
  <c r="V23" i="1"/>
  <c r="T23" i="1" s="1"/>
  <c r="W23" i="1" s="1"/>
  <c r="Q23" i="1" s="1"/>
  <c r="R23" i="1" s="1"/>
  <c r="AF23" i="1"/>
  <c r="AA21" i="1"/>
  <c r="AE21" i="1" s="1"/>
  <c r="AH21" i="1"/>
  <c r="AI21" i="1" s="1"/>
  <c r="Y32" i="1"/>
  <c r="Z32" i="1" s="1"/>
  <c r="Y29" i="1"/>
  <c r="Z29" i="1" s="1"/>
  <c r="V28" i="1"/>
  <c r="T28" i="1" s="1"/>
  <c r="W28" i="1" s="1"/>
  <c r="Q28" i="1" s="1"/>
  <c r="R28" i="1" s="1"/>
  <c r="Y52" i="1"/>
  <c r="Z52" i="1" s="1"/>
  <c r="V52" i="1" s="1"/>
  <c r="T52" i="1" s="1"/>
  <c r="W52" i="1" s="1"/>
  <c r="Q52" i="1" s="1"/>
  <c r="R52" i="1" s="1"/>
  <c r="AF50" i="1"/>
  <c r="Y48" i="1"/>
  <c r="Z48" i="1" s="1"/>
  <c r="Y24" i="1"/>
  <c r="Z24" i="1" s="1"/>
  <c r="BP42" i="1"/>
  <c r="AA25" i="1"/>
  <c r="AE25" i="1" s="1"/>
  <c r="AH25" i="1"/>
  <c r="V20" i="1"/>
  <c r="T20" i="1" s="1"/>
  <c r="W20" i="1" s="1"/>
  <c r="Q20" i="1" s="1"/>
  <c r="R20" i="1" s="1"/>
  <c r="AF20" i="1"/>
  <c r="BP62" i="1"/>
  <c r="Y62" i="1"/>
  <c r="Z62" i="1" s="1"/>
  <c r="V54" i="1"/>
  <c r="T54" i="1" s="1"/>
  <c r="W54" i="1" s="1"/>
  <c r="Q54" i="1" s="1"/>
  <c r="R54" i="1" s="1"/>
  <c r="AF54" i="1"/>
  <c r="BP52" i="1"/>
  <c r="Y50" i="1"/>
  <c r="Z50" i="1" s="1"/>
  <c r="AA47" i="1"/>
  <c r="AE47" i="1" s="1"/>
  <c r="AH47" i="1"/>
  <c r="AG47" i="1"/>
  <c r="Y41" i="1"/>
  <c r="Z41" i="1" s="1"/>
  <c r="Y33" i="1"/>
  <c r="Z33" i="1" s="1"/>
  <c r="AF47" i="1"/>
  <c r="V47" i="1"/>
  <c r="T47" i="1" s="1"/>
  <c r="W47" i="1" s="1"/>
  <c r="Q47" i="1" s="1"/>
  <c r="R47" i="1" s="1"/>
  <c r="Y42" i="1"/>
  <c r="Z42" i="1" s="1"/>
  <c r="Y34" i="1"/>
  <c r="Z34" i="1" s="1"/>
  <c r="Y45" i="1"/>
  <c r="Z45" i="1" s="1"/>
  <c r="V25" i="1"/>
  <c r="T25" i="1" s="1"/>
  <c r="W25" i="1" s="1"/>
  <c r="Q25" i="1" s="1"/>
  <c r="R25" i="1" s="1"/>
  <c r="AF25" i="1"/>
  <c r="Y23" i="1"/>
  <c r="Z23" i="1" s="1"/>
  <c r="V24" i="1"/>
  <c r="T24" i="1" s="1"/>
  <c r="W24" i="1" s="1"/>
  <c r="Q24" i="1" s="1"/>
  <c r="R24" i="1" s="1"/>
  <c r="AF24" i="1"/>
  <c r="AG25" i="1"/>
  <c r="AF22" i="1"/>
  <c r="V22" i="1"/>
  <c r="T22" i="1" s="1"/>
  <c r="W22" i="1" s="1"/>
  <c r="Q22" i="1" s="1"/>
  <c r="R22" i="1" s="1"/>
  <c r="AG27" i="1"/>
  <c r="AH38" i="1" l="1"/>
  <c r="AA38" i="1"/>
  <c r="AE38" i="1" s="1"/>
  <c r="V38" i="1"/>
  <c r="T38" i="1" s="1"/>
  <c r="W38" i="1" s="1"/>
  <c r="Q38" i="1" s="1"/>
  <c r="R38" i="1" s="1"/>
  <c r="AG38" i="1"/>
  <c r="AI17" i="1"/>
  <c r="AA35" i="1"/>
  <c r="AE35" i="1" s="1"/>
  <c r="AH35" i="1"/>
  <c r="AI35" i="1" s="1"/>
  <c r="V35" i="1"/>
  <c r="T35" i="1" s="1"/>
  <c r="W35" i="1" s="1"/>
  <c r="Q35" i="1" s="1"/>
  <c r="R35" i="1" s="1"/>
  <c r="AG35" i="1"/>
  <c r="AH58" i="1"/>
  <c r="AA58" i="1"/>
  <c r="AE58" i="1" s="1"/>
  <c r="AG58" i="1"/>
  <c r="V58" i="1"/>
  <c r="T58" i="1" s="1"/>
  <c r="W58" i="1" s="1"/>
  <c r="Q58" i="1" s="1"/>
  <c r="R58" i="1" s="1"/>
  <c r="AH60" i="1"/>
  <c r="AA60" i="1"/>
  <c r="AE60" i="1" s="1"/>
  <c r="V60" i="1"/>
  <c r="T60" i="1" s="1"/>
  <c r="W60" i="1" s="1"/>
  <c r="Q60" i="1" s="1"/>
  <c r="R60" i="1" s="1"/>
  <c r="AG60" i="1"/>
  <c r="AI53" i="1"/>
  <c r="AA39" i="1"/>
  <c r="AE39" i="1" s="1"/>
  <c r="AH39" i="1"/>
  <c r="AI39" i="1" s="1"/>
  <c r="AG39" i="1"/>
  <c r="V39" i="1"/>
  <c r="T39" i="1" s="1"/>
  <c r="W39" i="1" s="1"/>
  <c r="Q39" i="1" s="1"/>
  <c r="R39" i="1" s="1"/>
  <c r="AI27" i="1"/>
  <c r="AA49" i="1"/>
  <c r="AE49" i="1" s="1"/>
  <c r="AH49" i="1"/>
  <c r="AG49" i="1"/>
  <c r="V49" i="1"/>
  <c r="T49" i="1" s="1"/>
  <c r="W49" i="1" s="1"/>
  <c r="Q49" i="1" s="1"/>
  <c r="R49" i="1" s="1"/>
  <c r="AA48" i="1"/>
  <c r="AE48" i="1" s="1"/>
  <c r="AH48" i="1"/>
  <c r="AG48" i="1"/>
  <c r="AH26" i="1"/>
  <c r="AI26" i="1" s="1"/>
  <c r="AA26" i="1"/>
  <c r="AE26" i="1" s="1"/>
  <c r="AG26" i="1"/>
  <c r="AH36" i="1"/>
  <c r="AI36" i="1" s="1"/>
  <c r="AA36" i="1"/>
  <c r="AE36" i="1" s="1"/>
  <c r="V36" i="1"/>
  <c r="T36" i="1" s="1"/>
  <c r="W36" i="1" s="1"/>
  <c r="Q36" i="1" s="1"/>
  <c r="R36" i="1" s="1"/>
  <c r="AG36" i="1"/>
  <c r="AH55" i="1"/>
  <c r="AA55" i="1"/>
  <c r="AE55" i="1" s="1"/>
  <c r="AG55" i="1"/>
  <c r="V55" i="1"/>
  <c r="T55" i="1" s="1"/>
  <c r="W55" i="1" s="1"/>
  <c r="Q55" i="1" s="1"/>
  <c r="R55" i="1" s="1"/>
  <c r="AI54" i="1"/>
  <c r="AH45" i="1"/>
  <c r="AG45" i="1"/>
  <c r="AA45" i="1"/>
  <c r="AE45" i="1" s="1"/>
  <c r="V45" i="1"/>
  <c r="T45" i="1" s="1"/>
  <c r="W45" i="1" s="1"/>
  <c r="Q45" i="1" s="1"/>
  <c r="R45" i="1" s="1"/>
  <c r="AA42" i="1"/>
  <c r="AE42" i="1" s="1"/>
  <c r="AH42" i="1"/>
  <c r="AI42" i="1" s="1"/>
  <c r="V42" i="1"/>
  <c r="T42" i="1" s="1"/>
  <c r="W42" i="1" s="1"/>
  <c r="Q42" i="1" s="1"/>
  <c r="R42" i="1" s="1"/>
  <c r="AG42" i="1"/>
  <c r="AA33" i="1"/>
  <c r="AE33" i="1" s="1"/>
  <c r="AH33" i="1"/>
  <c r="AI33" i="1" s="1"/>
  <c r="AG33" i="1"/>
  <c r="V33" i="1"/>
  <c r="T33" i="1" s="1"/>
  <c r="W33" i="1" s="1"/>
  <c r="Q33" i="1" s="1"/>
  <c r="R33" i="1" s="1"/>
  <c r="AA50" i="1"/>
  <c r="AE50" i="1" s="1"/>
  <c r="AH50" i="1"/>
  <c r="AI50" i="1" s="1"/>
  <c r="AG50" i="1"/>
  <c r="V50" i="1"/>
  <c r="T50" i="1" s="1"/>
  <c r="W50" i="1" s="1"/>
  <c r="Q50" i="1" s="1"/>
  <c r="R50" i="1" s="1"/>
  <c r="AH22" i="1"/>
  <c r="AI22" i="1" s="1"/>
  <c r="AA22" i="1"/>
  <c r="AE22" i="1" s="1"/>
  <c r="AG22" i="1"/>
  <c r="AH40" i="1"/>
  <c r="AA40" i="1"/>
  <c r="AE40" i="1" s="1"/>
  <c r="AG40" i="1"/>
  <c r="V40" i="1"/>
  <c r="T40" i="1" s="1"/>
  <c r="W40" i="1" s="1"/>
  <c r="Q40" i="1" s="1"/>
  <c r="R40" i="1" s="1"/>
  <c r="AH56" i="1"/>
  <c r="AI56" i="1" s="1"/>
  <c r="AA56" i="1"/>
  <c r="AE56" i="1" s="1"/>
  <c r="V56" i="1"/>
  <c r="T56" i="1" s="1"/>
  <c r="W56" i="1" s="1"/>
  <c r="Q56" i="1" s="1"/>
  <c r="R56" i="1" s="1"/>
  <c r="AG56" i="1"/>
  <c r="AH44" i="1"/>
  <c r="AI44" i="1" s="1"/>
  <c r="AG44" i="1"/>
  <c r="V44" i="1"/>
  <c r="T44" i="1" s="1"/>
  <c r="W44" i="1" s="1"/>
  <c r="Q44" i="1" s="1"/>
  <c r="R44" i="1" s="1"/>
  <c r="AA44" i="1"/>
  <c r="AE44" i="1" s="1"/>
  <c r="AA59" i="1"/>
  <c r="AE59" i="1" s="1"/>
  <c r="AH59" i="1"/>
  <c r="V59" i="1"/>
  <c r="T59" i="1" s="1"/>
  <c r="W59" i="1" s="1"/>
  <c r="Q59" i="1" s="1"/>
  <c r="R59" i="1" s="1"/>
  <c r="AG59" i="1"/>
  <c r="AI28" i="1"/>
  <c r="AH20" i="1"/>
  <c r="AA20" i="1"/>
  <c r="AE20" i="1" s="1"/>
  <c r="AG20" i="1"/>
  <c r="AA41" i="1"/>
  <c r="AE41" i="1" s="1"/>
  <c r="AH41" i="1"/>
  <c r="AG41" i="1"/>
  <c r="V41" i="1"/>
  <c r="T41" i="1" s="1"/>
  <c r="W41" i="1" s="1"/>
  <c r="Q41" i="1" s="1"/>
  <c r="R41" i="1" s="1"/>
  <c r="AH52" i="1"/>
  <c r="AA52" i="1"/>
  <c r="AE52" i="1" s="1"/>
  <c r="AG52" i="1"/>
  <c r="AH46" i="1"/>
  <c r="AI46" i="1" s="1"/>
  <c r="AA46" i="1"/>
  <c r="AE46" i="1" s="1"/>
  <c r="AG46" i="1"/>
  <c r="V48" i="1"/>
  <c r="T48" i="1" s="1"/>
  <c r="W48" i="1" s="1"/>
  <c r="Q48" i="1" s="1"/>
  <c r="R48" i="1" s="1"/>
  <c r="AA37" i="1"/>
  <c r="AE37" i="1" s="1"/>
  <c r="AH37" i="1"/>
  <c r="AI37" i="1" s="1"/>
  <c r="AG37" i="1"/>
  <c r="V37" i="1"/>
  <c r="T37" i="1" s="1"/>
  <c r="W37" i="1" s="1"/>
  <c r="Q37" i="1" s="1"/>
  <c r="R37" i="1" s="1"/>
  <c r="AH34" i="1"/>
  <c r="AA34" i="1"/>
  <c r="AE34" i="1" s="1"/>
  <c r="V34" i="1"/>
  <c r="T34" i="1" s="1"/>
  <c r="W34" i="1" s="1"/>
  <c r="Q34" i="1" s="1"/>
  <c r="R34" i="1" s="1"/>
  <c r="AG34" i="1"/>
  <c r="AH32" i="1"/>
  <c r="AI32" i="1" s="1"/>
  <c r="AA32" i="1"/>
  <c r="AE32" i="1" s="1"/>
  <c r="AG32" i="1"/>
  <c r="V32" i="1"/>
  <c r="T32" i="1" s="1"/>
  <c r="W32" i="1" s="1"/>
  <c r="Q32" i="1" s="1"/>
  <c r="R32" i="1" s="1"/>
  <c r="AA23" i="1"/>
  <c r="AE23" i="1" s="1"/>
  <c r="AH23" i="1"/>
  <c r="AI23" i="1" s="1"/>
  <c r="AG23" i="1"/>
  <c r="AI47" i="1"/>
  <c r="AH62" i="1"/>
  <c r="AI62" i="1" s="1"/>
  <c r="AA62" i="1"/>
  <c r="AE62" i="1" s="1"/>
  <c r="AG62" i="1"/>
  <c r="AI25" i="1"/>
  <c r="AH24" i="1"/>
  <c r="AI24" i="1" s="1"/>
  <c r="AA24" i="1"/>
  <c r="AE24" i="1" s="1"/>
  <c r="AG24" i="1"/>
  <c r="AH29" i="1"/>
  <c r="AI29" i="1" s="1"/>
  <c r="AA29" i="1"/>
  <c r="AE29" i="1" s="1"/>
  <c r="V29" i="1"/>
  <c r="T29" i="1" s="1"/>
  <c r="W29" i="1" s="1"/>
  <c r="Q29" i="1" s="1"/>
  <c r="R29" i="1" s="1"/>
  <c r="AG29" i="1"/>
  <c r="V46" i="1"/>
  <c r="T46" i="1" s="1"/>
  <c r="W46" i="1" s="1"/>
  <c r="Q46" i="1" s="1"/>
  <c r="R46" i="1" s="1"/>
  <c r="V62" i="1"/>
  <c r="T62" i="1" s="1"/>
  <c r="W62" i="1" s="1"/>
  <c r="Q62" i="1" s="1"/>
  <c r="R62" i="1" s="1"/>
  <c r="AH30" i="1"/>
  <c r="AA30" i="1"/>
  <c r="AE30" i="1" s="1"/>
  <c r="AG30" i="1"/>
  <c r="V30" i="1"/>
  <c r="T30" i="1" s="1"/>
  <c r="W30" i="1" s="1"/>
  <c r="Q30" i="1" s="1"/>
  <c r="R30" i="1" s="1"/>
  <c r="AA61" i="1"/>
  <c r="AE61" i="1" s="1"/>
  <c r="AH61" i="1"/>
  <c r="V61" i="1"/>
  <c r="T61" i="1" s="1"/>
  <c r="W61" i="1" s="1"/>
  <c r="Q61" i="1" s="1"/>
  <c r="R61" i="1" s="1"/>
  <c r="AG61" i="1"/>
  <c r="AI43" i="1"/>
  <c r="AH57" i="1"/>
  <c r="AA57" i="1"/>
  <c r="AE57" i="1" s="1"/>
  <c r="AG57" i="1"/>
  <c r="V57" i="1"/>
  <c r="T57" i="1" s="1"/>
  <c r="W57" i="1" s="1"/>
  <c r="Q57" i="1" s="1"/>
  <c r="R57" i="1" s="1"/>
  <c r="AA31" i="1"/>
  <c r="AE31" i="1" s="1"/>
  <c r="AH31" i="1"/>
  <c r="AI31" i="1" s="1"/>
  <c r="AG31" i="1"/>
  <c r="V31" i="1"/>
  <c r="T31" i="1" s="1"/>
  <c r="W31" i="1" s="1"/>
  <c r="Q31" i="1" s="1"/>
  <c r="R31" i="1" s="1"/>
  <c r="AI57" i="1" l="1"/>
  <c r="AI61" i="1"/>
  <c r="AI41" i="1"/>
  <c r="AI20" i="1"/>
  <c r="AI59" i="1"/>
  <c r="AI45" i="1"/>
  <c r="AI30" i="1"/>
  <c r="AI52" i="1"/>
  <c r="AI40" i="1"/>
  <c r="AI55" i="1"/>
  <c r="AI60" i="1"/>
  <c r="AI58" i="1"/>
  <c r="AI34" i="1"/>
  <c r="AI48" i="1"/>
  <c r="AI49" i="1"/>
  <c r="AI38" i="1"/>
</calcChain>
</file>

<file path=xl/sharedStrings.xml><?xml version="1.0" encoding="utf-8"?>
<sst xmlns="http://schemas.openxmlformats.org/spreadsheetml/2006/main" count="951" uniqueCount="528">
  <si>
    <t>File opened</t>
  </si>
  <si>
    <t>2023-08-30 10:23:57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</si>
  <si>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</si>
  <si>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</si>
  <si>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</si>
  <si>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</si>
  <si>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</si>
  <si>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</si>
  <si>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</si>
  <si>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</si>
  <si>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</si>
  <si>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</si>
  <si>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</si>
  <si>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"0.97016", "co2aspan1": "0.997776", "co2aspan2": "-0.0122067", "co2aspan2a": "0.309777", "co2aspan2b": "0.307917", "co2aspanconc1": "2499", "co2aspanconc2": "292", "co2bzero": "0.950161",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</si>
  <si>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</si>
  <si>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Tue Aug 29 09:42</t>
  </si>
  <si>
    <t>H2O rangematch</t>
  </si>
  <si>
    <t>Tue Aug 29 09:46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</si>
  <si>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</si>
  <si>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</si>
  <si>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</si>
  <si>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</si>
  <si>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</si>
  <si>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</si>
  <si>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</si>
  <si>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</si>
  <si>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</si>
  <si>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10:23:57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</si>
  <si>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</si>
  <si>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</si>
  <si>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</si>
  <si>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</si>
  <si>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</si>
  <si>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</si>
  <si>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</si>
  <si>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</si>
  <si>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</si>
  <si>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</si>
  <si>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</si>
  <si>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</si>
  <si>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</si>
  <si>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</si>
  <si>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</si>
  <si>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</si>
  <si>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</si>
  <si>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</si>
  <si>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</si>
  <si>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</si>
  <si>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</si>
  <si>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</si>
  <si>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</si>
  <si>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</si>
  <si>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</si>
  <si>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</si>
  <si>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</si>
  <si>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</si>
  <si>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</si>
  <si>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</si>
  <si>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</si>
  <si>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</si>
  <si>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</si>
  <si>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</si>
  <si>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</si>
  <si>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</si>
  <si>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</si>
  <si>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</si>
  <si>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</si>
  <si>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</si>
  <si>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</si>
  <si>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</si>
  <si>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</si>
  <si>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</si>
  <si>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</si>
  <si>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</si>
  <si>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</si>
  <si>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</si>
  <si>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</si>
  <si>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</si>
  <si>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</si>
  <si>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</si>
  <si>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</si>
  <si>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</si>
  <si>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2.6092 194.707 363.628 592.539 858.419 1028.01 1234.17 1356.82</t>
  </si>
  <si>
    <t>Fs_true</t>
  </si>
  <si>
    <t>-0.548831 218.034 387.776 593.205 805.241 1001.56 1201.19 1400.81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</si>
  <si>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</si>
  <si>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</si>
  <si>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</si>
  <si>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</si>
  <si>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</si>
  <si>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</si>
  <si>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</si>
  <si>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</si>
  <si>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</si>
  <si>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</si>
  <si>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</si>
  <si>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</si>
  <si>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</si>
  <si>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</si>
  <si>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</si>
  <si>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</si>
  <si>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</si>
  <si>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</si>
  <si>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</si>
  <si>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</si>
  <si>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</si>
  <si>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</si>
  <si>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</si>
  <si>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</si>
  <si>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</si>
  <si>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</si>
  <si>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</si>
  <si>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</si>
  <si>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</si>
  <si>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</si>
  <si>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</si>
  <si>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</si>
  <si>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</si>
  <si>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</si>
  <si>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</si>
  <si>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</si>
  <si>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</si>
  <si>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</si>
  <si>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</si>
  <si>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</si>
  <si>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</si>
  <si>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</si>
  <si>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</si>
  <si>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</si>
  <si>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</si>
  <si>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</si>
  <si>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</si>
  <si>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</si>
  <si>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</si>
  <si>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</si>
  <si>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</si>
  <si>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</si>
  <si>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</si>
  <si>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</si>
  <si>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</si>
  <si>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</si>
  <si>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</si>
  <si>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</si>
  <si>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</si>
  <si>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</si>
  <si>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</si>
  <si>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</si>
  <si>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</si>
  <si>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</si>
  <si>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</si>
  <si>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</si>
  <si>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</si>
  <si>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</si>
  <si>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</si>
  <si>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</si>
  <si>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</si>
  <si>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</si>
  <si>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</si>
  <si>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</si>
  <si>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</si>
  <si>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</si>
  <si>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</si>
  <si>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</si>
  <si>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</si>
  <si>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</si>
  <si>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</si>
  <si>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</si>
  <si>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</si>
  <si>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</si>
  <si>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</si>
  <si>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</si>
  <si>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</si>
  <si>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</si>
  <si>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</si>
  <si>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</si>
  <si>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</si>
  <si>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</si>
  <si>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</si>
  <si>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</si>
  <si>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</si>
  <si>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</si>
  <si>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</si>
  <si>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</si>
  <si>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</si>
  <si>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</si>
  <si>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</si>
  <si>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</si>
  <si>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</si>
  <si>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</si>
  <si>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</si>
  <si>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</si>
  <si>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</si>
  <si>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</si>
  <si>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</si>
  <si>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</si>
  <si>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</si>
  <si>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</si>
  <si>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</si>
  <si>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</si>
  <si>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</si>
  <si>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</si>
  <si>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</si>
  <si>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</si>
  <si>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</si>
  <si>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</si>
  <si>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</si>
  <si>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</si>
  <si>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</si>
  <si>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</si>
  <si>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</si>
  <si>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</si>
  <si>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</si>
  <si>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</si>
  <si>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</si>
  <si>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</si>
  <si>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</si>
  <si>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</si>
  <si>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</si>
  <si>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</si>
  <si>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</si>
  <si>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</si>
  <si>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</si>
  <si>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</si>
  <si>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</si>
  <si>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</si>
  <si>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</si>
  <si>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</si>
  <si>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</si>
  <si>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</si>
  <si>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</si>
  <si>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</si>
  <si>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</si>
  <si>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</si>
  <si>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</si>
  <si>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</si>
  <si>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</si>
  <si>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</si>
  <si>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</si>
  <si>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</si>
  <si>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</si>
  <si>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</si>
  <si>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</si>
  <si>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</si>
  <si>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</si>
  <si>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</si>
  <si>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</si>
  <si>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</si>
  <si>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</si>
  <si>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</si>
  <si>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</si>
  <si>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</si>
  <si>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</si>
  <si>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</si>
  <si>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</si>
  <si>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</si>
  <si>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</si>
  <si>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</si>
  <si>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</si>
  <si>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</si>
  <si>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</si>
  <si>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</si>
  <si>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</si>
  <si>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</si>
  <si>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</si>
  <si>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</si>
  <si>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</si>
  <si>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</si>
  <si>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</si>
  <si>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</si>
  <si>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</si>
  <si>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</si>
  <si>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</si>
  <si>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</si>
  <si>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</si>
  <si>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</si>
  <si>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</si>
  <si>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</si>
  <si>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</si>
  <si>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</si>
  <si>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</si>
  <si>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</si>
  <si>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</si>
  <si>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</si>
  <si>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</si>
  <si>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</si>
  <si>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</si>
  <si>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</si>
  <si>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</si>
  <si>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</si>
  <si>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</si>
  <si>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</si>
  <si>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</si>
  <si>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</si>
  <si>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</si>
  <si>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</si>
  <si>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</si>
  <si>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</si>
  <si>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</si>
  <si>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</si>
  <si>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</si>
  <si>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</si>
  <si>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</si>
  <si>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</si>
  <si>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</si>
  <si>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</si>
  <si>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</si>
  <si>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</si>
  <si>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20230830 10:31:50</t>
  </si>
  <si>
    <t>10:31:50</t>
  </si>
  <si>
    <t>Control</t>
  </si>
  <si>
    <t>RECT-1200-20230829-13_16_33</t>
  </si>
  <si>
    <t>RECT-1229-20230830-10_31_51</t>
  </si>
  <si>
    <t>DARK-1230-20230830-10_31_58</t>
  </si>
  <si>
    <t>0: Broadleaf</t>
  </si>
  <si>
    <t>10:32:30</t>
  </si>
  <si>
    <t>1</t>
  </si>
  <si>
    <t>20230830 10:34:31</t>
  </si>
  <si>
    <t>10:34:31</t>
  </si>
  <si>
    <t>RECT-1231-20230830-10_34_33</t>
  </si>
  <si>
    <t>DARK-1232-20230830-10_34_39</t>
  </si>
  <si>
    <t>10:35:04</t>
  </si>
  <si>
    <t>20230830 10:37:02</t>
  </si>
  <si>
    <t>10:37:02</t>
  </si>
  <si>
    <t>RECT-1233-20230830-10_37_03</t>
  </si>
  <si>
    <t>DARK-1234-20230830-10_37_10</t>
  </si>
  <si>
    <t>10:37:24</t>
  </si>
  <si>
    <t>20230830 10:39:18</t>
  </si>
  <si>
    <t>10:39:18</t>
  </si>
  <si>
    <t>RECT-1235-20230830-10_39_19</t>
  </si>
  <si>
    <t>DARK-1236-20230830-10_39_25</t>
  </si>
  <si>
    <t>10:38:25</t>
  </si>
  <si>
    <t>20230830 10:40:30</t>
  </si>
  <si>
    <t>10:40:30</t>
  </si>
  <si>
    <t>RECT-1237-20230830-10_40_31</t>
  </si>
  <si>
    <t>DARK-1238-20230830-10_40_37</t>
  </si>
  <si>
    <t>10:41:07</t>
  </si>
  <si>
    <t>20230830 10:43:08</t>
  </si>
  <si>
    <t>10:43:08</t>
  </si>
  <si>
    <t>RECT-1239-20230830-10_43_09</t>
  </si>
  <si>
    <t>DARK-1240-20230830-10_43_16</t>
  </si>
  <si>
    <t>10:42:24</t>
  </si>
  <si>
    <t>20230830 10:44:16</t>
  </si>
  <si>
    <t>10:44:16</t>
  </si>
  <si>
    <t>RECT-1241-20230830-10_44_18</t>
  </si>
  <si>
    <t>DARK-1242-20230830-10_44_24</t>
  </si>
  <si>
    <t>10:44:38</t>
  </si>
  <si>
    <t>20230830 10:46:34</t>
  </si>
  <si>
    <t>10:46:34</t>
  </si>
  <si>
    <t>RECT-1243-20230830-10_46_36</t>
  </si>
  <si>
    <t>DARK-1244-20230830-10_46_42</t>
  </si>
  <si>
    <t>10:45:58</t>
  </si>
  <si>
    <t>20230830 10:48:43</t>
  </si>
  <si>
    <t>10:48:43</t>
  </si>
  <si>
    <t>RECT-1245-20230830-10_48_44</t>
  </si>
  <si>
    <t>-</t>
  </si>
  <si>
    <t>10:48:10</t>
  </si>
  <si>
    <t>20230830 10:54:19</t>
  </si>
  <si>
    <t>10:54:19</t>
  </si>
  <si>
    <t>RECT-1246-20230830-10_54_21</t>
  </si>
  <si>
    <t>DARK-1247-20230830-10_54_27</t>
  </si>
  <si>
    <t>10:54:44</t>
  </si>
  <si>
    <t>20230830 11:00:18</t>
  </si>
  <si>
    <t>11:00:18</t>
  </si>
  <si>
    <t>RECT-1248-20230830-11_00_19</t>
  </si>
  <si>
    <t>DARK-1249-20230830-11_00_26</t>
  </si>
  <si>
    <t>11:00:46</t>
  </si>
  <si>
    <t>20230830 11:01:47</t>
  </si>
  <si>
    <t>11:01:47</t>
  </si>
  <si>
    <t>RECT-1250-20230830-11_01_48</t>
  </si>
  <si>
    <t>DARK-1251-20230830-11_01_55</t>
  </si>
  <si>
    <t>11:02:21</t>
  </si>
  <si>
    <t>20230830 11:03:22</t>
  </si>
  <si>
    <t>11:03:22</t>
  </si>
  <si>
    <t>RECT-1252-20230830-11_03_23</t>
  </si>
  <si>
    <t>DARK-1253-20230830-11_03_30</t>
  </si>
  <si>
    <t>11:03:48</t>
  </si>
  <si>
    <t>20230830 11:05:26</t>
  </si>
  <si>
    <t>11:05:26</t>
  </si>
  <si>
    <t>RECT-1254-20230830-11_05_28</t>
  </si>
  <si>
    <t>DARK-1255-20230830-11_05_34</t>
  </si>
  <si>
    <t>11:04:40</t>
  </si>
  <si>
    <t>20230830 11:15:22</t>
  </si>
  <si>
    <t>11:15:22</t>
  </si>
  <si>
    <t>RECT-1256-20230830-11_15_23</t>
  </si>
  <si>
    <t>DARK-1257-20230830-11_15_30</t>
  </si>
  <si>
    <t>11:15:44</t>
  </si>
  <si>
    <t>20230830 11:17:30</t>
  </si>
  <si>
    <t>11:17:30</t>
  </si>
  <si>
    <t>RECT-1258-20230830-11_17_31</t>
  </si>
  <si>
    <t>DARK-1259-20230830-11_17_38</t>
  </si>
  <si>
    <t>11:17:52</t>
  </si>
  <si>
    <t>20230830 11:19:53</t>
  </si>
  <si>
    <t>11:19:53</t>
  </si>
  <si>
    <t>RECT-1260-20230830-11_19_54</t>
  </si>
  <si>
    <t>DARK-1261-20230830-11_20_01</t>
  </si>
  <si>
    <t>11:19:08</t>
  </si>
  <si>
    <t>20230830 11:21:10</t>
  </si>
  <si>
    <t>11:21:10</t>
  </si>
  <si>
    <t>RECT-1262-20230830-11_21_12</t>
  </si>
  <si>
    <t>DARK-1263-20230830-11_21_18</t>
  </si>
  <si>
    <t>11:21:31</t>
  </si>
  <si>
    <t>20230830 11:22:38</t>
  </si>
  <si>
    <t>11:22:38</t>
  </si>
  <si>
    <t>RECT-1264-20230830-11_22_40</t>
  </si>
  <si>
    <t>DARK-1265-20230830-11_22_46</t>
  </si>
  <si>
    <t>11:23:00</t>
  </si>
  <si>
    <t>20230830 11:24:48</t>
  </si>
  <si>
    <t>11:24:48</t>
  </si>
  <si>
    <t>RECT-1266-20230830-11_24_49</t>
  </si>
  <si>
    <t>DARK-1267-20230830-11_24_56</t>
  </si>
  <si>
    <t>11:24:04</t>
  </si>
  <si>
    <t>20230830 11:26:20</t>
  </si>
  <si>
    <t>11:26:20</t>
  </si>
  <si>
    <t>RECT-1268-20230830-11_26_22</t>
  </si>
  <si>
    <t>DARK-1269-20230830-11_26_28</t>
  </si>
  <si>
    <t>11:26:40</t>
  </si>
  <si>
    <t>20230830 11:28:41</t>
  </si>
  <si>
    <t>11:28:41</t>
  </si>
  <si>
    <t>RECT-1270-20230830-11_28_42</t>
  </si>
  <si>
    <t>DARK-1271-20230830-11_28_49</t>
  </si>
  <si>
    <t>11:28:04</t>
  </si>
  <si>
    <t>20230830 11:30:12</t>
  </si>
  <si>
    <t>11:30:12</t>
  </si>
  <si>
    <t>RECT-1272-20230830-11_30_13</t>
  </si>
  <si>
    <t>DARK-1273-20230830-11_30_20</t>
  </si>
  <si>
    <t>11:29:45</t>
  </si>
  <si>
    <t>20230830 11:31:41</t>
  </si>
  <si>
    <t>11:31:41</t>
  </si>
  <si>
    <t>RECT-1274-20230830-11_31_42</t>
  </si>
  <si>
    <t>11:32:05</t>
  </si>
  <si>
    <t>20230830 11:39:09</t>
  </si>
  <si>
    <t>11:39:09</t>
  </si>
  <si>
    <t>RECT-1275-20230830-11_39_10</t>
  </si>
  <si>
    <t>DARK-1276-20230830-11_39_17</t>
  </si>
  <si>
    <t>11:39:36</t>
  </si>
  <si>
    <t>20230830 11:40:54</t>
  </si>
  <si>
    <t>11:40:54</t>
  </si>
  <si>
    <t>RECT-1277-20230830-11_40_55</t>
  </si>
  <si>
    <t>DARK-1278-20230830-11_41_02</t>
  </si>
  <si>
    <t>11:41:22</t>
  </si>
  <si>
    <t>20230830 11:42:30</t>
  </si>
  <si>
    <t>11:42:30</t>
  </si>
  <si>
    <t>RECT-1279-20230830-11_42_31</t>
  </si>
  <si>
    <t>DARK-1280-20230830-11_42_38</t>
  </si>
  <si>
    <t>11:43:02</t>
  </si>
  <si>
    <t>20230830 11:45:03</t>
  </si>
  <si>
    <t>11:45:03</t>
  </si>
  <si>
    <t>RECT-1281-20230830-11_45_05</t>
  </si>
  <si>
    <t>DARK-1282-20230830-11_45_11</t>
  </si>
  <si>
    <t>11:44:16</t>
  </si>
  <si>
    <t>20230830 11:46:34</t>
  </si>
  <si>
    <t>11:46:34</t>
  </si>
  <si>
    <t>RECT-1283-20230830-11_46_36</t>
  </si>
  <si>
    <t>DARK-1284-20230830-11_46_42</t>
  </si>
  <si>
    <t>11:46:55</t>
  </si>
  <si>
    <t>20230830 11:48:20</t>
  </si>
  <si>
    <t>11:48:20</t>
  </si>
  <si>
    <t>RECT-1285-20230830-11_48_21</t>
  </si>
  <si>
    <t>DARK-1286-20230830-11_48_28</t>
  </si>
  <si>
    <t>11:48:53</t>
  </si>
  <si>
    <t>20230830 11:49:54</t>
  </si>
  <si>
    <t>11:49:54</t>
  </si>
  <si>
    <t>RECT-1287-20230830-11_49_55</t>
  </si>
  <si>
    <t>DARK-1288-20230830-11_50_02</t>
  </si>
  <si>
    <t>11:50:24</t>
  </si>
  <si>
    <t>20230830 11:52:25</t>
  </si>
  <si>
    <t>11:52:25</t>
  </si>
  <si>
    <t>RECT-1289-20230830-11_52_27</t>
  </si>
  <si>
    <t>DARK-1290-20230830-11_52_33</t>
  </si>
  <si>
    <t>11:51:42</t>
  </si>
  <si>
    <t>20230830 11:53:34</t>
  </si>
  <si>
    <t>11:53:34</t>
  </si>
  <si>
    <t>RECT-1291-20230830-11_53_35</t>
  </si>
  <si>
    <t>DARK-1292-20230830-11_53_42</t>
  </si>
  <si>
    <t>11:54:05</t>
  </si>
  <si>
    <t>20230830 11:56:06</t>
  </si>
  <si>
    <t>11:56:06</t>
  </si>
  <si>
    <t>RECT-1293-20230830-11_56_07</t>
  </si>
  <si>
    <t>11:55:21</t>
  </si>
  <si>
    <t>20230830 12:08:37</t>
  </si>
  <si>
    <t>12:08:37</t>
  </si>
  <si>
    <t>RECT-1294-20230830-12_08_38</t>
  </si>
  <si>
    <t>DARK-1295-20230830-12_08_45</t>
  </si>
  <si>
    <t>12:07:49</t>
  </si>
  <si>
    <t>20230830 12:10:18</t>
  </si>
  <si>
    <t>12:10:18</t>
  </si>
  <si>
    <t>RECT-1296-20230830-12_10_19</t>
  </si>
  <si>
    <t>DARK-1297-20230830-12_10_26</t>
  </si>
  <si>
    <t>12:10:58</t>
  </si>
  <si>
    <t>20230830 12:12:25</t>
  </si>
  <si>
    <t>12:12:25</t>
  </si>
  <si>
    <t>RECT-1298-20230830-12_12_26</t>
  </si>
  <si>
    <t>DARK-1299-20230830-12_12_33</t>
  </si>
  <si>
    <t>12:12:48</t>
  </si>
  <si>
    <t>20230830 12:14:49</t>
  </si>
  <si>
    <t>12:14:49</t>
  </si>
  <si>
    <t>RECT-1300-20230830-12_14_51</t>
  </si>
  <si>
    <t>DARK-1301-20230830-12_14_57</t>
  </si>
  <si>
    <t>12:13:46</t>
  </si>
  <si>
    <t>20230830 12:16:58</t>
  </si>
  <si>
    <t>12:16:58</t>
  </si>
  <si>
    <t>RECT-1302-20230830-12_17_00</t>
  </si>
  <si>
    <t>DARK-1303-20230830-12_17_06</t>
  </si>
  <si>
    <t>12:16:15</t>
  </si>
  <si>
    <t>20230830 12:18:12</t>
  </si>
  <si>
    <t>12:18:12</t>
  </si>
  <si>
    <t>RECT-1304-20230830-12_18_13</t>
  </si>
  <si>
    <t>DARK-1305-20230830-12_18_20</t>
  </si>
  <si>
    <t>12:18:32</t>
  </si>
  <si>
    <t>20230830 12:19:33</t>
  </si>
  <si>
    <t>12:19:33</t>
  </si>
  <si>
    <t>RECT-1306-20230830-12_19_35</t>
  </si>
  <si>
    <t>DARK-1307-20230830-12_19_41</t>
  </si>
  <si>
    <t>12:19:53</t>
  </si>
  <si>
    <t>20230830 12:21:54</t>
  </si>
  <si>
    <t>12:21:54</t>
  </si>
  <si>
    <t>RECT-1308-20230830-12_21_56</t>
  </si>
  <si>
    <t>DARK-1309-20230830-12_22_02</t>
  </si>
  <si>
    <t>12:21:12</t>
  </si>
  <si>
    <t>20230830 12:24:03</t>
  </si>
  <si>
    <t>12:24:03</t>
  </si>
  <si>
    <t>RECT-1310-20230830-12_24_04</t>
  </si>
  <si>
    <t>DARK-1311-20230830-12_24_11</t>
  </si>
  <si>
    <t>12:23:14</t>
  </si>
  <si>
    <t>20230830 12:26:11</t>
  </si>
  <si>
    <t>12:26:11</t>
  </si>
  <si>
    <t>RECT-1312-20230830-12_26_13</t>
  </si>
  <si>
    <t>12:25:21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</si>
</sst>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C62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2" spans="1:185" x14ac:dyDescent="0.2">
      <c r="A2" t="s">
        <v>29</v>
      </c>
      <c r="B2" t="s">
        <v>30</v>
      </c>
      <c r="C2" t="s">
        <v>32</v>
      </c>
    </row>
    <row r="3" spans="1:185" x14ac:dyDescent="0.2">
      <c r="B3" t="s">
        <v>31</v>
      </c>
      <c r="C3" t="s">
        <v>33</v>
      </c>
    </row>
    <row r="4" spans="1:185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85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5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185" x14ac:dyDescent="0.2">
      <c r="B7">
        <v>0</v>
      </c>
      <c r="C7">
        <v>1</v>
      </c>
      <c r="D7">
        <v>0</v>
      </c>
      <c r="E7">
        <v>0</v>
      </c>
    </row>
    <row r="8" spans="1:185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185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185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185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85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185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185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92</v>
      </c>
      <c r="CD14" t="s">
        <v>92</v>
      </c>
      <c r="CE14" t="s">
        <v>92</v>
      </c>
      <c r="CF14" t="s">
        <v>92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</row>
    <row r="15" spans="1:185" x14ac:dyDescent="0.2">
      <c r="A15" t="s">
        <v>101</v>
      </c>
      <c r="B15" t="s">
        <v>102</v>
      </c>
      <c r="C15" t="s">
        <v>103</v>
      </c>
      <c r="D15" t="s">
        <v>104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145</v>
      </c>
      <c r="AT15" t="s">
        <v>146</v>
      </c>
      <c r="AU15" t="s">
        <v>147</v>
      </c>
      <c r="AV15" t="s">
        <v>90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112</v>
      </c>
      <c r="CM15" t="s">
        <v>189</v>
      </c>
      <c r="CN15" t="s">
        <v>190</v>
      </c>
      <c r="CO15" t="s">
        <v>191</v>
      </c>
      <c r="CP15" t="s">
        <v>192</v>
      </c>
      <c r="CQ15" t="s">
        <v>193</v>
      </c>
      <c r="CR15" t="s">
        <v>194</v>
      </c>
      <c r="CS15" t="s">
        <v>195</v>
      </c>
      <c r="CT15" t="s">
        <v>196</v>
      </c>
      <c r="CU15" t="s">
        <v>197</v>
      </c>
      <c r="CV15" t="s">
        <v>198</v>
      </c>
      <c r="CW15" t="s">
        <v>199</v>
      </c>
      <c r="CX15" t="s">
        <v>200</v>
      </c>
      <c r="CY15" t="s">
        <v>201</v>
      </c>
      <c r="CZ15" t="s">
        <v>202</v>
      </c>
      <c r="DA15" t="s">
        <v>203</v>
      </c>
      <c r="DB15" t="s">
        <v>204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102</v>
      </c>
      <c r="EB15" t="s">
        <v>105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</row>
    <row r="16" spans="1:185" x14ac:dyDescent="0.2">
      <c r="B16" t="s">
        <v>282</v>
      </c>
      <c r="C16" t="s">
        <v>282</v>
      </c>
      <c r="F16" t="s">
        <v>282</v>
      </c>
      <c r="K16" t="s">
        <v>283</v>
      </c>
      <c r="L16" t="s">
        <v>282</v>
      </c>
      <c r="M16" t="s">
        <v>284</v>
      </c>
      <c r="N16" t="s">
        <v>285</v>
      </c>
      <c r="O16" t="s">
        <v>286</v>
      </c>
      <c r="P16" t="s">
        <v>287</v>
      </c>
      <c r="Q16" t="s">
        <v>287</v>
      </c>
      <c r="R16" t="s">
        <v>196</v>
      </c>
      <c r="S16" t="s">
        <v>196</v>
      </c>
      <c r="T16" t="s">
        <v>284</v>
      </c>
      <c r="U16" t="s">
        <v>284</v>
      </c>
      <c r="V16" t="s">
        <v>284</v>
      </c>
      <c r="W16" t="s">
        <v>284</v>
      </c>
      <c r="X16" t="s">
        <v>288</v>
      </c>
      <c r="Y16" t="s">
        <v>289</v>
      </c>
      <c r="Z16" t="s">
        <v>289</v>
      </c>
      <c r="AA16" t="s">
        <v>290</v>
      </c>
      <c r="AB16" t="s">
        <v>291</v>
      </c>
      <c r="AC16" t="s">
        <v>290</v>
      </c>
      <c r="AD16" t="s">
        <v>290</v>
      </c>
      <c r="AE16" t="s">
        <v>290</v>
      </c>
      <c r="AF16" t="s">
        <v>288</v>
      </c>
      <c r="AG16" t="s">
        <v>288</v>
      </c>
      <c r="AH16" t="s">
        <v>288</v>
      </c>
      <c r="AI16" t="s">
        <v>288</v>
      </c>
      <c r="AJ16" t="s">
        <v>286</v>
      </c>
      <c r="AK16" t="s">
        <v>285</v>
      </c>
      <c r="AL16" t="s">
        <v>286</v>
      </c>
      <c r="AM16" t="s">
        <v>287</v>
      </c>
      <c r="AN16" t="s">
        <v>287</v>
      </c>
      <c r="AO16" t="s">
        <v>292</v>
      </c>
      <c r="AP16" t="s">
        <v>293</v>
      </c>
      <c r="AQ16" t="s">
        <v>285</v>
      </c>
      <c r="AR16" t="s">
        <v>294</v>
      </c>
      <c r="AS16" t="s">
        <v>294</v>
      </c>
      <c r="AT16" t="s">
        <v>295</v>
      </c>
      <c r="AU16" t="s">
        <v>293</v>
      </c>
      <c r="AV16" t="s">
        <v>296</v>
      </c>
      <c r="AW16" t="s">
        <v>291</v>
      </c>
      <c r="AY16" t="s">
        <v>291</v>
      </c>
      <c r="AZ16" t="s">
        <v>296</v>
      </c>
      <c r="BF16" t="s">
        <v>286</v>
      </c>
      <c r="BM16" t="s">
        <v>286</v>
      </c>
      <c r="BN16" t="s">
        <v>286</v>
      </c>
      <c r="BO16" t="s">
        <v>286</v>
      </c>
      <c r="BP16" t="s">
        <v>297</v>
      </c>
      <c r="CC16" t="s">
        <v>286</v>
      </c>
      <c r="CD16" t="s">
        <v>286</v>
      </c>
      <c r="CF16" t="s">
        <v>298</v>
      </c>
      <c r="CG16" t="s">
        <v>299</v>
      </c>
      <c r="CJ16" t="s">
        <v>284</v>
      </c>
      <c r="CL16" t="s">
        <v>282</v>
      </c>
      <c r="CM16" t="s">
        <v>287</v>
      </c>
      <c r="CN16" t="s">
        <v>287</v>
      </c>
      <c r="CO16" t="s">
        <v>294</v>
      </c>
      <c r="CP16" t="s">
        <v>294</v>
      </c>
      <c r="CQ16" t="s">
        <v>287</v>
      </c>
      <c r="CR16" t="s">
        <v>294</v>
      </c>
      <c r="CS16" t="s">
        <v>296</v>
      </c>
      <c r="CT16" t="s">
        <v>290</v>
      </c>
      <c r="CU16" t="s">
        <v>290</v>
      </c>
      <c r="CV16" t="s">
        <v>289</v>
      </c>
      <c r="CW16" t="s">
        <v>289</v>
      </c>
      <c r="CX16" t="s">
        <v>289</v>
      </c>
      <c r="CY16" t="s">
        <v>289</v>
      </c>
      <c r="CZ16" t="s">
        <v>289</v>
      </c>
      <c r="DA16" t="s">
        <v>300</v>
      </c>
      <c r="DB16" t="s">
        <v>286</v>
      </c>
      <c r="DC16" t="s">
        <v>286</v>
      </c>
      <c r="DD16" t="s">
        <v>286</v>
      </c>
      <c r="DI16" t="s">
        <v>286</v>
      </c>
      <c r="DL16" t="s">
        <v>289</v>
      </c>
      <c r="DM16" t="s">
        <v>289</v>
      </c>
      <c r="DN16" t="s">
        <v>289</v>
      </c>
      <c r="DO16" t="s">
        <v>289</v>
      </c>
      <c r="DP16" t="s">
        <v>289</v>
      </c>
      <c r="DQ16" t="s">
        <v>286</v>
      </c>
      <c r="DR16" t="s">
        <v>286</v>
      </c>
      <c r="DS16" t="s">
        <v>286</v>
      </c>
      <c r="DT16" t="s">
        <v>282</v>
      </c>
      <c r="DW16" t="s">
        <v>301</v>
      </c>
      <c r="DX16" t="s">
        <v>301</v>
      </c>
      <c r="DZ16" t="s">
        <v>282</v>
      </c>
      <c r="EA16" t="s">
        <v>302</v>
      </c>
      <c r="EC16" t="s">
        <v>282</v>
      </c>
      <c r="ED16" t="s">
        <v>282</v>
      </c>
      <c r="EF16" t="s">
        <v>303</v>
      </c>
      <c r="EG16" t="s">
        <v>304</v>
      </c>
      <c r="EH16" t="s">
        <v>303</v>
      </c>
      <c r="EI16" t="s">
        <v>304</v>
      </c>
      <c r="EJ16" t="s">
        <v>303</v>
      </c>
      <c r="EK16" t="s">
        <v>304</v>
      </c>
      <c r="EL16" t="s">
        <v>291</v>
      </c>
      <c r="EM16" t="s">
        <v>291</v>
      </c>
      <c r="EN16" t="s">
        <v>291</v>
      </c>
      <c r="EO16" t="s">
        <v>291</v>
      </c>
      <c r="EP16" t="s">
        <v>303</v>
      </c>
      <c r="EQ16" t="s">
        <v>304</v>
      </c>
      <c r="ER16" t="s">
        <v>304</v>
      </c>
      <c r="EV16" t="s">
        <v>304</v>
      </c>
      <c r="EZ16" t="s">
        <v>287</v>
      </c>
      <c r="FA16" t="s">
        <v>287</v>
      </c>
      <c r="FB16" t="s">
        <v>294</v>
      </c>
      <c r="FC16" t="s">
        <v>294</v>
      </c>
      <c r="FD16" t="s">
        <v>305</v>
      </c>
      <c r="FE16" t="s">
        <v>305</v>
      </c>
      <c r="FF16" t="s">
        <v>306</v>
      </c>
      <c r="FG16" t="s">
        <v>306</v>
      </c>
      <c r="FH16" t="s">
        <v>306</v>
      </c>
      <c r="FI16" t="s">
        <v>306</v>
      </c>
      <c r="FJ16" t="s">
        <v>306</v>
      </c>
      <c r="FK16" t="s">
        <v>306</v>
      </c>
      <c r="FL16" t="s">
        <v>289</v>
      </c>
      <c r="FM16" t="s">
        <v>306</v>
      </c>
      <c r="FO16" t="s">
        <v>296</v>
      </c>
      <c r="FP16" t="s">
        <v>296</v>
      </c>
      <c r="FQ16" t="s">
        <v>289</v>
      </c>
      <c r="FR16" t="s">
        <v>289</v>
      </c>
      <c r="FS16" t="s">
        <v>289</v>
      </c>
      <c r="FT16" t="s">
        <v>289</v>
      </c>
      <c r="FU16" t="s">
        <v>289</v>
      </c>
      <c r="FV16" t="s">
        <v>291</v>
      </c>
      <c r="FW16" t="s">
        <v>291</v>
      </c>
      <c r="FX16" t="s">
        <v>291</v>
      </c>
      <c r="FY16" t="s">
        <v>289</v>
      </c>
      <c r="FZ16" t="s">
        <v>287</v>
      </c>
      <c r="GA16" t="s">
        <v>294</v>
      </c>
      <c r="GB16" t="s">
        <v>291</v>
      </c>
      <c r="GC16" t="s">
        <v>291</v>
      </c>
    </row>
    <row r="17" spans="1:185" x14ac:dyDescent="0.2">
      <c r="A17">
        <v>1</v>
      </c>
      <c r="B17">
        <v>1693416710</v>
      </c>
      <c r="C17">
        <v>0</v>
      </c>
      <c r="D17" t="s">
        <v>307</v>
      </c>
      <c r="E17" t="s">
        <v>308</v>
      </c>
      <c r="F17">
        <v>5</v>
      </c>
      <c r="H17" t="s">
        <v>309</v>
      </c>
      <c r="L17">
        <v>1693416702.25</v>
      </c>
      <c r="M17">
        <f>(N17)/1000</f>
        <v>5.7434187942700065E-4</v>
      </c>
      <c r="N17">
        <f>IF(CK17, AQ17, AK17)</f>
        <v>0.57434187942700066</v>
      </c>
      <c r="O17">
        <f>IF(CK17, AL17, AJ17)</f>
        <v>17.033148847527741</v>
      </c>
      <c r="P17">
        <f>CM17 - IF(AX17&gt;1, O17*CG17*100/(AZ17*DA17), 0)</f>
        <v>411.74086666666659</v>
      </c>
      <c r="Q17">
        <f>((W17-M17/2)*P17-O17)/(W17+M17/2)</f>
        <v>-181.3193628074211</v>
      </c>
      <c r="R17">
        <f>Q17*(CT17+CU17)/1000</f>
        <v>-18.44596647822226</v>
      </c>
      <c r="S17">
        <f>(CM17 - IF(AX17&gt;1, O17*CG17*100/(AZ17*DA17), 0))*(CT17+CU17)/1000</f>
        <v>41.887187924403321</v>
      </c>
      <c r="T17">
        <f>2/((1/V17-1/U17)+SIGN(V17)*SQRT((1/V17-1/U17)*(1/V17-1/U17) + 4*CH17/((CH17+1)*(CH17+1))*(2*1/V17*1/U17-1/U17*1/U17)))</f>
        <v>4.6476300821348397E-2</v>
      </c>
      <c r="U17">
        <f>IF(LEFT(CI17,1)&lt;&gt;"0",IF(LEFT(CI17,1)="1",3,CJ17),$D$5+$E$5*(DA17*CT17/($K$5*1000))+$F$5*(DA17*CT17/($K$5*1000))*MAX(MIN(CG17,$J$5),$I$5)*MAX(MIN(CG17,$J$5),$I$5)+$G$5*MAX(MIN(CG17,$J$5),$I$5)*(DA17*CT17/($K$5*1000))+$H$5*(DA17*CT17/($K$5*1000))*(DA17*CT17/($K$5*1000)))</f>
        <v>2.9584055799915703</v>
      </c>
      <c r="V17">
        <f>M17*(1000-(1000*0.61365*EXP(17.502*Z17/(240.97+Z17))/(CT17+CU17)+CO17)/2)/(1000*0.61365*EXP(17.502*Z17/(240.97+Z17))/(CT17+CU17)-CO17)</f>
        <v>4.6074454218622975E-2</v>
      </c>
      <c r="W17">
        <f>1/((CH17+1)/(T17/1.6)+1/(U17/1.37)) + CH17/((CH17+1)/(T17/1.6) + CH17/(U17/1.37))</f>
        <v>2.8832348482521725E-2</v>
      </c>
      <c r="X17">
        <f>(CC17*CF17)</f>
        <v>289.55713899061737</v>
      </c>
      <c r="Y17">
        <f>(CV17+(X17+2*0.95*0.0000000567*(((CV17+$B$7)+273)^4-(CV17+273)^4)-44100*M17)/(1.84*29.3*U17+8*0.95*0.0000000567*(CV17+273)^3))</f>
        <v>26.121586754660491</v>
      </c>
      <c r="Z17">
        <f>($C$7*CW17+$D$7*CX17+$E$7*Y17)</f>
        <v>25.04739</v>
      </c>
      <c r="AA17">
        <f>0.61365*EXP(17.502*Z17/(240.97+Z17))</f>
        <v>3.1886723860648387</v>
      </c>
      <c r="AB17">
        <f>(AC17/AD17*100)</f>
        <v>62.986296382986119</v>
      </c>
      <c r="AC17">
        <f>CO17*(CT17+CU17)/1000</f>
        <v>1.9525756226471092</v>
      </c>
      <c r="AD17">
        <f>0.61365*EXP(17.502*CV17/(240.97+CV17))</f>
        <v>3.1000006902684625</v>
      </c>
      <c r="AE17">
        <f>(AA17-CO17*(CT17+CU17)/1000)</f>
        <v>1.2360967634177296</v>
      </c>
      <c r="AF17">
        <f>(-M17*44100)</f>
        <v>-25.32847688273073</v>
      </c>
      <c r="AG17">
        <f>2*29.3*U17*0.92*(CV17-Z17)</f>
        <v>-75.3399737064574</v>
      </c>
      <c r="AH17">
        <f>2*0.95*0.0000000567*(((CV17+$B$7)+273)^4-(Z17+273)^4)</f>
        <v>-5.3765332236870229</v>
      </c>
      <c r="AI17">
        <f>X17+AH17+AF17+AG17</f>
        <v>183.51215517774222</v>
      </c>
      <c r="AJ17">
        <f>CS17*AX17*(CN17-CM17*(1000-AX17*CP17)/(1000-AX17*CO17))/(100*CG17)</f>
        <v>17.033148847527741</v>
      </c>
      <c r="AK17">
        <f>1000*CS17*AX17*(CO17-CP17)/(100*CG17*(1000-AX17*CO17))</f>
        <v>0.57434187942700066</v>
      </c>
      <c r="AL17">
        <f>(AM17 - AN17 - CT17*1000/(8.314*(CV17+273.15)) * AP17/CS17 * AO17) * CS17/(100*CG17) * (1000 - CP17)/1000</f>
        <v>18.58216278464943</v>
      </c>
      <c r="AM17">
        <v>437.21945558802548</v>
      </c>
      <c r="AN17">
        <v>418.26141818181787</v>
      </c>
      <c r="AO17">
        <v>5.1919604707193322E-3</v>
      </c>
      <c r="AP17">
        <v>66.799887080085057</v>
      </c>
      <c r="AQ17">
        <f>(AS17 - AR17 + CT17*1000/(8.314*(CV17+273.15)) * AU17/CS17 * AT17) * CS17/(100*CG17) * 1000/(1000 - AS17)</f>
        <v>0.52648861884918963</v>
      </c>
      <c r="AR17">
        <v>18.86331059110028</v>
      </c>
      <c r="AS17">
        <v>19.291029696969691</v>
      </c>
      <c r="AT17">
        <v>1.655152447523962E-2</v>
      </c>
      <c r="AU17">
        <v>78.223672501781607</v>
      </c>
      <c r="AV17">
        <v>7</v>
      </c>
      <c r="AW17">
        <v>1</v>
      </c>
      <c r="AX17">
        <f>IF(AV17*$H$13&gt;=AZ17,1,(AZ17/(AZ17-AV17*$H$13)))</f>
        <v>1</v>
      </c>
      <c r="AY17">
        <f>(AX17-1)*100</f>
        <v>0</v>
      </c>
      <c r="AZ17">
        <f>MAX(0,($B$13+$C$13*DA17)/(1+$D$13*DA17)*CT17/(CV17+273)*$E$13)</f>
        <v>54189.432602407564</v>
      </c>
      <c r="BA17" t="s">
        <v>310</v>
      </c>
      <c r="BB17">
        <v>8168.28</v>
      </c>
      <c r="BC17">
        <v>636.02</v>
      </c>
      <c r="BD17">
        <v>2639.69</v>
      </c>
      <c r="BE17">
        <f>1-BC17/BD17</f>
        <v>0.75905504055400441</v>
      </c>
      <c r="BF17">
        <v>-1.328865967898115</v>
      </c>
      <c r="BG17" t="s">
        <v>311</v>
      </c>
      <c r="BH17">
        <v>8144.84</v>
      </c>
      <c r="BI17">
        <v>784.79275999999982</v>
      </c>
      <c r="BJ17">
        <v>900.34</v>
      </c>
      <c r="BK17">
        <f>1-BI17/BJ17</f>
        <v>0.1283373392274032</v>
      </c>
      <c r="BL17">
        <v>0.5</v>
      </c>
      <c r="BM17">
        <f>CD17</f>
        <v>1513.1379605132727</v>
      </c>
      <c r="BN17">
        <f>O17</f>
        <v>17.033148847527741</v>
      </c>
      <c r="BO17">
        <f>BK17*BL17*BM17</f>
        <v>97.096049868126457</v>
      </c>
      <c r="BP17">
        <f>(BN17-BF17)/BM17</f>
        <v>1.2135056613870994E-2</v>
      </c>
      <c r="BQ17">
        <f>(BD17-BJ17)/BJ17</f>
        <v>1.9318812892907122</v>
      </c>
      <c r="BR17">
        <f>BC17/(BE17+BC17/BJ17)</f>
        <v>434.00201738829099</v>
      </c>
      <c r="BS17" t="s">
        <v>312</v>
      </c>
      <c r="BT17">
        <v>530.66999999999996</v>
      </c>
      <c r="BU17">
        <f>IF(BT17&lt;&gt;0, BT17, BR17)</f>
        <v>530.66999999999996</v>
      </c>
      <c r="BV17">
        <f>1-BU17/BJ17</f>
        <v>0.41058933291867528</v>
      </c>
      <c r="BW17">
        <f>(BJ17-BI17)/(BJ17-BU17)</f>
        <v>0.31256861525144097</v>
      </c>
      <c r="BX17">
        <f>(BD17-BJ17)/(BD17-BU17)</f>
        <v>0.82471953798446673</v>
      </c>
      <c r="BY17">
        <f>(BJ17-BI17)/(BJ17-BC17)</f>
        <v>0.43714906174334212</v>
      </c>
      <c r="BZ17">
        <f>(BD17-BJ17)/(BD17-BC17)</f>
        <v>0.86808206940264609</v>
      </c>
      <c r="CA17">
        <f>(BW17*BU17/BI17)</f>
        <v>0.2113561637029911</v>
      </c>
      <c r="CB17">
        <f>(1-CA17)</f>
        <v>0.78864383629700896</v>
      </c>
      <c r="CC17">
        <f>$B$11*DB17+$C$11*DC17+$F$11*DD17*(1-DG17)</f>
        <v>1799.9446666666661</v>
      </c>
      <c r="CD17">
        <f>CC17*CE17</f>
        <v>1513.1379605132727</v>
      </c>
      <c r="CE17">
        <f>($B$11*$D$9+$C$11*$D$9+$F$11*((DQ17+DI17)/MAX(DQ17+DI17+DR17, 0.1)*$I$9+DR17/MAX(DQ17+DI17+DR17, 0.1)*$J$9))/($B$11+$C$11+$F$11)</f>
        <v>0.84065804273609512</v>
      </c>
      <c r="CF17">
        <f>($B$11*$K$9+$C$11*$K$9+$F$11*((DQ17+DI17)/MAX(DQ17+DI17+DR17, 0.1)*$P$9+DR17/MAX(DQ17+DI17+DR17, 0.1)*$Q$9))/($B$11+$C$11+$F$11)</f>
        <v>0.16087002248066373</v>
      </c>
      <c r="CG17">
        <v>6</v>
      </c>
      <c r="CH17">
        <v>0.5</v>
      </c>
      <c r="CI17" t="s">
        <v>313</v>
      </c>
      <c r="CJ17">
        <v>2</v>
      </c>
      <c r="CK17" t="b">
        <v>0</v>
      </c>
      <c r="CL17">
        <v>1693416702.25</v>
      </c>
      <c r="CM17">
        <v>411.74086666666659</v>
      </c>
      <c r="CN17">
        <v>429.00993333333332</v>
      </c>
      <c r="CO17">
        <v>19.193343333333331</v>
      </c>
      <c r="CP17">
        <v>18.63004333333333</v>
      </c>
      <c r="CQ17">
        <v>410.12786666666659</v>
      </c>
      <c r="CR17">
        <v>19.06434333333333</v>
      </c>
      <c r="CS17">
        <v>600.01953333333347</v>
      </c>
      <c r="CT17">
        <v>101.6318</v>
      </c>
      <c r="CU17">
        <v>0.10011761</v>
      </c>
      <c r="CV17">
        <v>24.575019999999999</v>
      </c>
      <c r="CW17">
        <v>25.04739</v>
      </c>
      <c r="CX17">
        <v>999.9000000000002</v>
      </c>
      <c r="CY17">
        <v>0</v>
      </c>
      <c r="CZ17">
        <v>0</v>
      </c>
      <c r="DA17">
        <v>10002.208666666669</v>
      </c>
      <c r="DB17">
        <v>0</v>
      </c>
      <c r="DC17">
        <v>546.25400000000013</v>
      </c>
      <c r="DD17">
        <v>1799.9446666666661</v>
      </c>
      <c r="DE17">
        <v>0.97800416666666679</v>
      </c>
      <c r="DF17">
        <v>2.1995913333333339E-2</v>
      </c>
      <c r="DG17">
        <v>0</v>
      </c>
      <c r="DH17">
        <v>785.56423333333339</v>
      </c>
      <c r="DI17">
        <v>5.0002200000000014</v>
      </c>
      <c r="DJ17">
        <v>14825.68</v>
      </c>
      <c r="DK17">
        <v>16954.04</v>
      </c>
      <c r="DL17">
        <v>37.039333333333317</v>
      </c>
      <c r="DM17">
        <v>40.293399999999977</v>
      </c>
      <c r="DN17">
        <v>37.743699999999997</v>
      </c>
      <c r="DO17">
        <v>37.024800000000013</v>
      </c>
      <c r="DP17">
        <v>38.16013333333332</v>
      </c>
      <c r="DQ17">
        <v>1755.4623333333329</v>
      </c>
      <c r="DR17">
        <v>39.481333333333332</v>
      </c>
      <c r="DS17">
        <v>0</v>
      </c>
      <c r="DT17">
        <v>1693416710</v>
      </c>
      <c r="DU17">
        <v>0</v>
      </c>
      <c r="DV17">
        <v>784.79275999999982</v>
      </c>
      <c r="DW17">
        <v>-60.10592298533092</v>
      </c>
      <c r="DX17">
        <v>-1047.707690663588</v>
      </c>
      <c r="DY17">
        <v>14811.752</v>
      </c>
      <c r="DZ17">
        <v>15</v>
      </c>
      <c r="EA17">
        <v>1693416750.5</v>
      </c>
      <c r="EB17" t="s">
        <v>314</v>
      </c>
      <c r="EC17">
        <v>1693416750.5</v>
      </c>
      <c r="ED17">
        <v>1693416730</v>
      </c>
      <c r="EE17">
        <v>1</v>
      </c>
      <c r="EF17">
        <v>1.613</v>
      </c>
      <c r="EG17">
        <v>0.129</v>
      </c>
      <c r="EH17">
        <v>1.613</v>
      </c>
      <c r="EI17">
        <v>0.129</v>
      </c>
      <c r="EJ17">
        <v>428</v>
      </c>
      <c r="EK17">
        <v>19</v>
      </c>
      <c r="EL17">
        <v>0.24</v>
      </c>
      <c r="EM17">
        <v>0.32</v>
      </c>
      <c r="EN17">
        <v>100</v>
      </c>
      <c r="EO17">
        <v>100</v>
      </c>
      <c r="EP17">
        <v>1.613</v>
      </c>
      <c r="EQ17">
        <v>0.129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-1</v>
      </c>
      <c r="FA17">
        <v>-1</v>
      </c>
      <c r="FB17">
        <v>-1</v>
      </c>
      <c r="FC17">
        <v>-1</v>
      </c>
      <c r="FD17">
        <v>28223611.800000001</v>
      </c>
      <c r="FE17">
        <v>28223611.800000001</v>
      </c>
      <c r="FF17">
        <v>1.47705</v>
      </c>
      <c r="FG17">
        <v>2.6403799999999999</v>
      </c>
      <c r="FH17">
        <v>1.39771</v>
      </c>
      <c r="FI17">
        <v>2.2802699999999998</v>
      </c>
      <c r="FJ17">
        <v>1.3964799999999999</v>
      </c>
      <c r="FK17">
        <v>3.88184</v>
      </c>
      <c r="FL17">
        <v>37.146299999999997</v>
      </c>
      <c r="FM17">
        <v>14.727399999999999</v>
      </c>
      <c r="FN17">
        <v>18</v>
      </c>
      <c r="FO17">
        <v>592.471</v>
      </c>
      <c r="FP17">
        <v>866.72900000000004</v>
      </c>
      <c r="FQ17">
        <v>19.4575</v>
      </c>
      <c r="FR17">
        <v>27.1951</v>
      </c>
      <c r="FS17">
        <v>30.0151</v>
      </c>
      <c r="FT17">
        <v>26.9589</v>
      </c>
      <c r="FU17">
        <v>27.2727</v>
      </c>
      <c r="FV17">
        <v>29.566299999999998</v>
      </c>
      <c r="FW17">
        <v>0</v>
      </c>
      <c r="FX17">
        <v>57.813299999999998</v>
      </c>
      <c r="FY17">
        <v>17.838699999999999</v>
      </c>
      <c r="FZ17">
        <v>428.56799999999998</v>
      </c>
      <c r="GA17">
        <v>29.222899999999999</v>
      </c>
      <c r="GB17">
        <v>98.725700000000003</v>
      </c>
      <c r="GC17">
        <v>93.339399999999998</v>
      </c>
    </row>
    <row r="18" spans="1:185" x14ac:dyDescent="0.2">
      <c r="A18" t="s">
        <v>29</v>
      </c>
      <c r="B18" t="s">
        <v>32</v>
      </c>
    </row>
    <row r="19" spans="1:185" x14ac:dyDescent="0.2">
      <c r="B19" t="s">
        <v>315</v>
      </c>
    </row>
    <row r="20" spans="1:185" x14ac:dyDescent="0.2">
      <c r="A20">
        <v>2</v>
      </c>
      <c r="B20">
        <v>1693416871.5</v>
      </c>
      <c r="C20">
        <v>161.5</v>
      </c>
      <c r="D20" t="s">
        <v>316</v>
      </c>
      <c r="E20" t="s">
        <v>317</v>
      </c>
      <c r="F20">
        <v>5</v>
      </c>
      <c r="H20" t="s">
        <v>309</v>
      </c>
      <c r="L20">
        <v>1693416863.5</v>
      </c>
      <c r="M20">
        <f t="shared" ref="M20:M62" si="0">(N20)/1000</f>
        <v>1.1206659439539871E-3</v>
      </c>
      <c r="N20">
        <f t="shared" ref="N20:N62" si="1">IF(CK20, AQ20, AK20)</f>
        <v>1.120665943953987</v>
      </c>
      <c r="O20">
        <f t="shared" ref="O20:O62" si="2">IF(CK20, AL20, AJ20)</f>
        <v>16.688878672403803</v>
      </c>
      <c r="P20">
        <f t="shared" ref="P20:P62" si="3">CM20 - IF(AX20&gt;1, O20*CG20*100/(AZ20*DA20), 0)</f>
        <v>411.08664516129028</v>
      </c>
      <c r="Q20">
        <f t="shared" ref="Q20:Q62" si="4">((W20-M20/2)*P20-O20)/(W20+M20/2)</f>
        <v>75.80077061281888</v>
      </c>
      <c r="R20">
        <f t="shared" ref="R20:R62" si="5">Q20*(CT20+CU20)/1000</f>
        <v>7.7114076762996184</v>
      </c>
      <c r="S20">
        <f t="shared" ref="S20:S62" si="6">(CM20 - IF(AX20&gt;1, O20*CG20*100/(AZ20*DA20), 0))*(CT20+CU20)/1000</f>
        <v>41.820903474890713</v>
      </c>
      <c r="T20">
        <f t="shared" ref="T20:T62" si="7">2/((1/V20-1/U20)+SIGN(V20)*SQRT((1/V20-1/U20)*(1/V20-1/U20) + 4*CH20/((CH20+1)*(CH20+1))*(2*1/V20*1/U20-1/U20*1/U20)))</f>
        <v>8.2008557470641438E-2</v>
      </c>
      <c r="U20">
        <f t="shared" ref="U20:U62" si="8">IF(LEFT(CI20,1)&lt;&gt;"0",IF(LEFT(CI20,1)="1",3,CJ20),$D$5+$E$5*(DA20*CT20/($K$5*1000))+$F$5*(DA20*CT20/($K$5*1000))*MAX(MIN(CG20,$J$5),$I$5)*MAX(MIN(CG20,$J$5),$I$5)+$G$5*MAX(MIN(CG20,$J$5),$I$5)*(DA20*CT20/($K$5*1000))+$H$5*(DA20*CT20/($K$5*1000))*(DA20*CT20/($K$5*1000)))</f>
        <v>2.9575491448346147</v>
      </c>
      <c r="V20">
        <f t="shared" ref="V20:V62" si="9">M20*(1000-(1000*0.61365*EXP(17.502*Z20/(240.97+Z20))/(CT20+CU20)+CO20)/2)/(1000*0.61365*EXP(17.502*Z20/(240.97+Z20))/(CT20+CU20)-CO20)</f>
        <v>8.0765893582938272E-2</v>
      </c>
      <c r="W20">
        <f t="shared" ref="W20:W62" si="10">1/((CH20+1)/(T20/1.6)+1/(U20/1.37)) + CH20/((CH20+1)/(T20/1.6) + CH20/(U20/1.37))</f>
        <v>5.0588763299214384E-2</v>
      </c>
      <c r="X20">
        <f t="shared" ref="X20:X62" si="11">(CC20*CF20)</f>
        <v>241.73956223786777</v>
      </c>
      <c r="Y20">
        <f t="shared" ref="Y20:Y62" si="12">(CV20+(X20+2*0.95*0.0000000567*(((CV20+$B$7)+273)^4-(CV20+273)^4)-44100*M20)/(1.84*29.3*U20+8*0.95*0.0000000567*(CV20+273)^3))</f>
        <v>25.473112134164563</v>
      </c>
      <c r="Z20">
        <f t="shared" ref="Z20:Z62" si="13">($C$7*CW20+$D$7*CX20+$E$7*Y20)</f>
        <v>24.596519354838708</v>
      </c>
      <c r="AA20">
        <f t="shared" ref="AA20:AA62" si="14">0.61365*EXP(17.502*Z20/(240.97+Z20))</f>
        <v>3.1039891537944144</v>
      </c>
      <c r="AB20">
        <f t="shared" ref="AB20:AB62" si="15">(AC20/AD20*100)</f>
        <v>56.439711759905911</v>
      </c>
      <c r="AC20">
        <f t="shared" ref="AC20:AC62" si="16">CO20*(CT20+CU20)/1000</f>
        <v>1.7259089082494528</v>
      </c>
      <c r="AD20">
        <f t="shared" ref="AD20:AD62" si="17">0.61365*EXP(17.502*CV20/(240.97+CV20))</f>
        <v>3.0579690335617866</v>
      </c>
      <c r="AE20">
        <f t="shared" ref="AE20:AE62" si="18">(AA20-CO20*(CT20+CU20)/1000)</f>
        <v>1.3780802455449617</v>
      </c>
      <c r="AF20">
        <f t="shared" ref="AF20:AF62" si="19">(-M20*44100)</f>
        <v>-49.42136812837083</v>
      </c>
      <c r="AG20">
        <f t="shared" ref="AG20:AG62" si="20">2*29.3*U20*0.92*(CV20-Z20)</f>
        <v>-39.789838875598001</v>
      </c>
      <c r="AH20">
        <f t="shared" ref="AH20:AH62" si="21">2*0.95*0.0000000567*(((CV20+$B$7)+273)^4-(Z20+273)^4)</f>
        <v>-2.8306661973217393</v>
      </c>
      <c r="AI20">
        <f t="shared" ref="AI20:AI62" si="22">X20+AH20+AF20+AG20</f>
        <v>149.6976890365772</v>
      </c>
      <c r="AJ20">
        <f t="shared" ref="AJ20:AJ62" si="23">CS20*AX20*(CN20-CM20*(1000-AX20*CP20)/(1000-AX20*CO20))/(100*CG20)</f>
        <v>16.688878672403803</v>
      </c>
      <c r="AK20">
        <f t="shared" ref="AK20:AK62" si="24">1000*CS20*AX20*(CO20-CP20)/(100*CG20*(1000-AX20*CO20))</f>
        <v>1.120665943953987</v>
      </c>
      <c r="AL20">
        <f t="shared" ref="AL20:AL62" si="25">(AM20 - AN20 - CT20*1000/(8.314*(CV20+273.15)) * AP20/CS20 * AO20) * CS20/(100*CG20) * (1000 - CP20)/1000</f>
        <v>16.828011021053097</v>
      </c>
      <c r="AM20">
        <v>434.73843027694119</v>
      </c>
      <c r="AN20">
        <v>417.86707272727273</v>
      </c>
      <c r="AO20">
        <v>-4.9951516405078139E-2</v>
      </c>
      <c r="AP20">
        <v>66.699894322987902</v>
      </c>
      <c r="AQ20">
        <f t="shared" ref="AQ20:AQ62" si="26">(AS20 - AR20 + CT20*1000/(8.314*(CV20+273.15)) * AU20/CS20 * AT20) * CS20/(100*CG20) * 1000/(1000 - AS20)</f>
        <v>1.2012982921703312</v>
      </c>
      <c r="AR20">
        <v>16.17324715227695</v>
      </c>
      <c r="AS20">
        <v>17.236219999999999</v>
      </c>
      <c r="AT20">
        <v>2.1960275981375701E-2</v>
      </c>
      <c r="AU20">
        <v>78.219408982656887</v>
      </c>
      <c r="AV20">
        <v>10</v>
      </c>
      <c r="AW20">
        <v>2</v>
      </c>
      <c r="AX20">
        <f t="shared" ref="AX20:AX62" si="27">IF(AV20*$H$13&gt;=AZ20,1,(AZ20/(AZ20-AV20*$H$13)))</f>
        <v>1</v>
      </c>
      <c r="AY20">
        <f t="shared" ref="AY20:AY62" si="28">(AX20-1)*100</f>
        <v>0</v>
      </c>
      <c r="AZ20">
        <f t="shared" ref="AZ20:AZ62" si="29">MAX(0,($B$13+$C$13*DA20)/(1+$D$13*DA20)*CT20/(CV20+273)*$E$13)</f>
        <v>54205.747757177181</v>
      </c>
      <c r="BA20" t="s">
        <v>310</v>
      </c>
      <c r="BB20">
        <v>8168.28</v>
      </c>
      <c r="BC20">
        <v>636.02</v>
      </c>
      <c r="BD20">
        <v>2639.69</v>
      </c>
      <c r="BE20">
        <f t="shared" ref="BE20:BE62" si="30">1-BC20/BD20</f>
        <v>0.75905504055400441</v>
      </c>
      <c r="BF20">
        <v>-1.328865967898115</v>
      </c>
      <c r="BG20" t="s">
        <v>318</v>
      </c>
      <c r="BH20">
        <v>8152.01</v>
      </c>
      <c r="BI20">
        <v>697.43723076923084</v>
      </c>
      <c r="BJ20">
        <v>842.56</v>
      </c>
      <c r="BK20">
        <f t="shared" ref="BK20:BK62" si="31">1-BI20/BJ20</f>
        <v>0.17224027871103442</v>
      </c>
      <c r="BL20">
        <v>0.5</v>
      </c>
      <c r="BM20">
        <f t="shared" ref="BM20:BM62" si="32">CD20</f>
        <v>1261.223690144976</v>
      </c>
      <c r="BN20">
        <f t="shared" ref="BN20:BN62" si="33">O20</f>
        <v>16.688878672403803</v>
      </c>
      <c r="BO20">
        <f t="shared" ref="BO20:BO62" si="34">BK20*BL20*BM20</f>
        <v>108.616759953765</v>
      </c>
      <c r="BP20">
        <f t="shared" ref="BP20:BP62" si="35">(BN20-BF20)/BM20</f>
        <v>1.4285923092858175E-2</v>
      </c>
      <c r="BQ20">
        <f t="shared" ref="BQ20:BQ62" si="36">(BD20-BJ20)/BJ20</f>
        <v>2.1329400873528299</v>
      </c>
      <c r="BR20">
        <f t="shared" ref="BR20:BR62" si="37">BC20/(BE20+BC20/BJ20)</f>
        <v>420.11434651162995</v>
      </c>
      <c r="BS20" t="s">
        <v>319</v>
      </c>
      <c r="BT20">
        <v>494.07</v>
      </c>
      <c r="BU20">
        <f t="shared" ref="BU20:BU62" si="38">IF(BT20&lt;&gt;0, BT20, BR20)</f>
        <v>494.07</v>
      </c>
      <c r="BV20">
        <f t="shared" ref="BV20:BV62" si="39">1-BU20/BJ20</f>
        <v>0.4136085263957463</v>
      </c>
      <c r="BW20">
        <f t="shared" ref="BW20:BW62" si="40">(BJ20-BI20)/(BJ20-BU20)</f>
        <v>0.41643309486863073</v>
      </c>
      <c r="BX20">
        <f t="shared" ref="BX20:BX62" si="41">(BD20-BJ20)/(BD20-BU20)</f>
        <v>0.83758074589163045</v>
      </c>
      <c r="BY20">
        <f t="shared" ref="BY20:BY62" si="42">(BJ20-BI20)/(BJ20-BC20)</f>
        <v>0.70263759674043347</v>
      </c>
      <c r="BZ20">
        <f t="shared" ref="BZ20:BZ62" si="43">(BD20-BJ20)/(BD20-BC20)</f>
        <v>0.89691915335359618</v>
      </c>
      <c r="CA20">
        <f t="shared" ref="CA20:CA62" si="44">(BW20*BU20/BI20)</f>
        <v>0.29500446793587121</v>
      </c>
      <c r="CB20">
        <f t="shared" ref="CB20:CB62" si="45">(1-CA20)</f>
        <v>0.70499553206412879</v>
      </c>
      <c r="CC20">
        <f t="shared" ref="CC20:CC62" si="46">$B$11*DB20+$C$11*DC20+$F$11*DD20*(1-DG20)</f>
        <v>1500.015161290323</v>
      </c>
      <c r="CD20">
        <f t="shared" ref="CD20:CD62" si="47">CC20*CE20</f>
        <v>1261.223690144976</v>
      </c>
      <c r="CE20">
        <f t="shared" ref="CE20:CE62" si="48">($B$11*$D$9+$C$11*$D$9+$F$11*((DQ20+DI20)/MAX(DQ20+DI20+DR20, 0.1)*$I$9+DR20/MAX(DQ20+DI20+DR20, 0.1)*$J$9))/($B$11+$C$11+$F$11)</f>
        <v>0.84080729494764772</v>
      </c>
      <c r="CF20">
        <f t="shared" ref="CF20:CF62" si="49">($B$11*$K$9+$C$11*$K$9+$F$11*((DQ20+DI20)/MAX(DQ20+DI20+DR20, 0.1)*$P$9+DR20/MAX(DQ20+DI20+DR20, 0.1)*$Q$9))/($B$11+$C$11+$F$11)</f>
        <v>0.16115807924896025</v>
      </c>
      <c r="CG20">
        <v>6</v>
      </c>
      <c r="CH20">
        <v>0.5</v>
      </c>
      <c r="CI20" t="s">
        <v>313</v>
      </c>
      <c r="CJ20">
        <v>2</v>
      </c>
      <c r="CK20" t="b">
        <v>0</v>
      </c>
      <c r="CL20">
        <v>1693416863.5</v>
      </c>
      <c r="CM20">
        <v>411.08664516129028</v>
      </c>
      <c r="CN20">
        <v>428.23648387096767</v>
      </c>
      <c r="CO20">
        <v>16.96515483870968</v>
      </c>
      <c r="CP20">
        <v>15.863483870967739</v>
      </c>
      <c r="CQ20">
        <v>409.49464516129041</v>
      </c>
      <c r="CR20">
        <v>16.891154838709681</v>
      </c>
      <c r="CS20">
        <v>599.99058064516123</v>
      </c>
      <c r="CT20">
        <v>101.6325483870968</v>
      </c>
      <c r="CU20">
        <v>0.10002786451612899</v>
      </c>
      <c r="CV20">
        <v>24.346970967741939</v>
      </c>
      <c r="CW20">
        <v>24.596519354838708</v>
      </c>
      <c r="CX20">
        <v>999.90000000000032</v>
      </c>
      <c r="CY20">
        <v>0</v>
      </c>
      <c r="CZ20">
        <v>0</v>
      </c>
      <c r="DA20">
        <v>9997.2774193548412</v>
      </c>
      <c r="DB20">
        <v>0</v>
      </c>
      <c r="DC20">
        <v>555.15177419354836</v>
      </c>
      <c r="DD20">
        <v>1500.015161290323</v>
      </c>
      <c r="DE20">
        <v>0.97300106451612878</v>
      </c>
      <c r="DF20">
        <v>2.6998932258064531E-2</v>
      </c>
      <c r="DG20">
        <v>0</v>
      </c>
      <c r="DH20">
        <v>697.56603225806441</v>
      </c>
      <c r="DI20">
        <v>5.0002200000000023</v>
      </c>
      <c r="DJ20">
        <v>11048.88387096774</v>
      </c>
      <c r="DK20">
        <v>14099.370967741939</v>
      </c>
      <c r="DL20">
        <v>37.818161290322593</v>
      </c>
      <c r="DM20">
        <v>40.32622580645161</v>
      </c>
      <c r="DN20">
        <v>37.961483870967733</v>
      </c>
      <c r="DO20">
        <v>35.945451612903227</v>
      </c>
      <c r="DP20">
        <v>38.872935483870968</v>
      </c>
      <c r="DQ20">
        <v>1454.65</v>
      </c>
      <c r="DR20">
        <v>40.365161290322561</v>
      </c>
      <c r="DS20">
        <v>0</v>
      </c>
      <c r="DT20">
        <v>159.4000000953674</v>
      </c>
      <c r="DU20">
        <v>0</v>
      </c>
      <c r="DV20">
        <v>697.43723076923084</v>
      </c>
      <c r="DW20">
        <v>-12.1930256359013</v>
      </c>
      <c r="DX20">
        <v>-185.19658113407451</v>
      </c>
      <c r="DY20">
        <v>11047</v>
      </c>
      <c r="DZ20">
        <v>15</v>
      </c>
      <c r="EA20">
        <v>1693416904.5</v>
      </c>
      <c r="EB20" t="s">
        <v>320</v>
      </c>
      <c r="EC20">
        <v>1693416904.5</v>
      </c>
      <c r="ED20">
        <v>1693416890</v>
      </c>
      <c r="EE20">
        <v>2</v>
      </c>
      <c r="EF20">
        <v>-2.1000000000000001E-2</v>
      </c>
      <c r="EG20">
        <v>-5.5E-2</v>
      </c>
      <c r="EH20">
        <v>1.5920000000000001</v>
      </c>
      <c r="EI20">
        <v>7.3999999999999996E-2</v>
      </c>
      <c r="EJ20">
        <v>427</v>
      </c>
      <c r="EK20">
        <v>16</v>
      </c>
      <c r="EL20">
        <v>0.54</v>
      </c>
      <c r="EM20">
        <v>0.26</v>
      </c>
      <c r="EN20">
        <v>100</v>
      </c>
      <c r="EO20">
        <v>100</v>
      </c>
      <c r="EP20">
        <v>1.5920000000000001</v>
      </c>
      <c r="EQ20">
        <v>7.3999999999999996E-2</v>
      </c>
      <c r="ER20">
        <v>1.613380952380908</v>
      </c>
      <c r="ES20">
        <v>0</v>
      </c>
      <c r="ET20">
        <v>0</v>
      </c>
      <c r="EU20">
        <v>0</v>
      </c>
      <c r="EV20">
        <v>0.1285450000000026</v>
      </c>
      <c r="EW20">
        <v>0</v>
      </c>
      <c r="EX20">
        <v>0</v>
      </c>
      <c r="EY20">
        <v>0</v>
      </c>
      <c r="EZ20">
        <v>-1</v>
      </c>
      <c r="FA20">
        <v>-1</v>
      </c>
      <c r="FB20">
        <v>-1</v>
      </c>
      <c r="FC20">
        <v>-1</v>
      </c>
      <c r="FD20">
        <v>2</v>
      </c>
      <c r="FE20">
        <v>2.4</v>
      </c>
      <c r="FF20">
        <v>1.5100100000000001</v>
      </c>
      <c r="FG20">
        <v>2.65137</v>
      </c>
      <c r="FH20">
        <v>1.39771</v>
      </c>
      <c r="FI20">
        <v>2.2839399999999999</v>
      </c>
      <c r="FJ20">
        <v>1.4379900000000001</v>
      </c>
      <c r="FK20">
        <v>4.99756</v>
      </c>
      <c r="FL20">
        <v>37.0032</v>
      </c>
      <c r="FM20">
        <v>14.7712</v>
      </c>
      <c r="FN20">
        <v>18</v>
      </c>
      <c r="FO20">
        <v>589.47400000000005</v>
      </c>
      <c r="FP20">
        <v>905.05700000000002</v>
      </c>
      <c r="FQ20">
        <v>21.269500000000001</v>
      </c>
      <c r="FR20">
        <v>27.1706</v>
      </c>
      <c r="FS20">
        <v>30.0076</v>
      </c>
      <c r="FT20">
        <v>26.9206</v>
      </c>
      <c r="FU20">
        <v>27.229399999999998</v>
      </c>
      <c r="FV20">
        <v>30.233899999999998</v>
      </c>
      <c r="FW20">
        <v>19.551500000000001</v>
      </c>
      <c r="FX20">
        <v>48.189500000000002</v>
      </c>
      <c r="FY20">
        <v>21.527200000000001</v>
      </c>
      <c r="FZ20">
        <v>427.55500000000001</v>
      </c>
      <c r="GA20">
        <v>16.544799999999999</v>
      </c>
      <c r="GB20">
        <v>98.713200000000001</v>
      </c>
      <c r="GC20">
        <v>93.316699999999997</v>
      </c>
    </row>
    <row r="21" spans="1:185" x14ac:dyDescent="0.2">
      <c r="A21">
        <v>3</v>
      </c>
      <c r="B21">
        <v>1693417022</v>
      </c>
      <c r="C21">
        <v>312</v>
      </c>
      <c r="D21" t="s">
        <v>321</v>
      </c>
      <c r="E21" t="s">
        <v>322</v>
      </c>
      <c r="F21">
        <v>5</v>
      </c>
      <c r="H21" t="s">
        <v>309</v>
      </c>
      <c r="L21">
        <v>1693417014.25</v>
      </c>
      <c r="M21">
        <f t="shared" si="0"/>
        <v>1.5235646692448883E-3</v>
      </c>
      <c r="N21">
        <f t="shared" si="1"/>
        <v>1.5235646692448883</v>
      </c>
      <c r="O21">
        <f t="shared" si="2"/>
        <v>17.062447652319829</v>
      </c>
      <c r="P21">
        <f t="shared" si="3"/>
        <v>410.29106666666672</v>
      </c>
      <c r="Q21">
        <f t="shared" si="4"/>
        <v>166.3664624692581</v>
      </c>
      <c r="R21">
        <f t="shared" si="5"/>
        <v>16.92413838164854</v>
      </c>
      <c r="S21">
        <f t="shared" si="6"/>
        <v>41.738116480681697</v>
      </c>
      <c r="T21">
        <f t="shared" si="7"/>
        <v>0.11695651853035847</v>
      </c>
      <c r="U21">
        <f t="shared" si="8"/>
        <v>2.9586392680879738</v>
      </c>
      <c r="V21">
        <f t="shared" si="9"/>
        <v>0.11444743294847864</v>
      </c>
      <c r="W21">
        <f t="shared" si="10"/>
        <v>7.1750593707957472E-2</v>
      </c>
      <c r="X21">
        <f t="shared" si="11"/>
        <v>161.90359576014077</v>
      </c>
      <c r="Y21">
        <f t="shared" si="12"/>
        <v>25.180936349069079</v>
      </c>
      <c r="Z21">
        <f t="shared" si="13"/>
        <v>24.406569999999999</v>
      </c>
      <c r="AA21">
        <f t="shared" si="14"/>
        <v>3.0689053426739004</v>
      </c>
      <c r="AB21">
        <f t="shared" si="15"/>
        <v>56.172170234012434</v>
      </c>
      <c r="AC21">
        <f t="shared" si="16"/>
        <v>1.7467190349463433</v>
      </c>
      <c r="AD21">
        <f t="shared" si="17"/>
        <v>3.1095808256464679</v>
      </c>
      <c r="AE21">
        <f t="shared" si="18"/>
        <v>1.3221863077275571</v>
      </c>
      <c r="AF21">
        <f t="shared" si="19"/>
        <v>-67.189201913699577</v>
      </c>
      <c r="AG21">
        <f t="shared" si="20"/>
        <v>35.099330556666089</v>
      </c>
      <c r="AH21">
        <f t="shared" si="21"/>
        <v>2.4971904675495535</v>
      </c>
      <c r="AI21">
        <f t="shared" si="22"/>
        <v>132.31091487065686</v>
      </c>
      <c r="AJ21">
        <f t="shared" si="23"/>
        <v>17.062447652319829</v>
      </c>
      <c r="AK21">
        <f t="shared" si="24"/>
        <v>1.5235646692448883</v>
      </c>
      <c r="AL21">
        <f t="shared" si="25"/>
        <v>17.170573139645342</v>
      </c>
      <c r="AM21">
        <v>434.73004909334901</v>
      </c>
      <c r="AN21">
        <v>417.30674545454542</v>
      </c>
      <c r="AO21">
        <v>-5.0926100326256834E-3</v>
      </c>
      <c r="AP21">
        <v>66.515324259651251</v>
      </c>
      <c r="AQ21">
        <f t="shared" si="26"/>
        <v>1.5690358902817085</v>
      </c>
      <c r="AR21">
        <v>15.66509153212967</v>
      </c>
      <c r="AS21">
        <v>17.20580666666666</v>
      </c>
      <c r="AT21">
        <v>2.8785767598964868E-4</v>
      </c>
      <c r="AU21">
        <v>78.50458583605392</v>
      </c>
      <c r="AV21">
        <v>7</v>
      </c>
      <c r="AW21">
        <v>1</v>
      </c>
      <c r="AX21">
        <f t="shared" si="27"/>
        <v>1</v>
      </c>
      <c r="AY21">
        <f t="shared" si="28"/>
        <v>0</v>
      </c>
      <c r="AZ21">
        <f t="shared" si="29"/>
        <v>54186.844893278016</v>
      </c>
      <c r="BA21" t="s">
        <v>310</v>
      </c>
      <c r="BB21">
        <v>8168.28</v>
      </c>
      <c r="BC21">
        <v>636.02</v>
      </c>
      <c r="BD21">
        <v>2639.69</v>
      </c>
      <c r="BE21">
        <f t="shared" si="30"/>
        <v>0.75905504055400441</v>
      </c>
      <c r="BF21">
        <v>-1.328865967898115</v>
      </c>
      <c r="BG21" t="s">
        <v>323</v>
      </c>
      <c r="BH21">
        <v>8154.01</v>
      </c>
      <c r="BI21">
        <v>649.04326923076928</v>
      </c>
      <c r="BJ21">
        <v>904.02</v>
      </c>
      <c r="BK21">
        <f t="shared" si="31"/>
        <v>0.28204766572557105</v>
      </c>
      <c r="BL21">
        <v>0.5</v>
      </c>
      <c r="BM21">
        <f t="shared" si="32"/>
        <v>841.19077090162727</v>
      </c>
      <c r="BN21">
        <f t="shared" si="33"/>
        <v>17.062447652319829</v>
      </c>
      <c r="BO21">
        <f t="shared" si="34"/>
        <v>118.62794668134879</v>
      </c>
      <c r="BP21">
        <f t="shared" si="35"/>
        <v>2.1863427722233899E-2</v>
      </c>
      <c r="BQ21">
        <f t="shared" si="36"/>
        <v>1.9199464613614745</v>
      </c>
      <c r="BR21">
        <f t="shared" si="37"/>
        <v>434.8553134950098</v>
      </c>
      <c r="BS21" t="s">
        <v>324</v>
      </c>
      <c r="BT21">
        <v>488.53</v>
      </c>
      <c r="BU21">
        <f t="shared" si="38"/>
        <v>488.53</v>
      </c>
      <c r="BV21">
        <f t="shared" si="39"/>
        <v>0.45960266365788371</v>
      </c>
      <c r="BW21">
        <f t="shared" si="40"/>
        <v>0.6136771781973831</v>
      </c>
      <c r="BX21">
        <f t="shared" si="41"/>
        <v>0.80685304672827696</v>
      </c>
      <c r="BY21">
        <f t="shared" si="42"/>
        <v>0.95140571182548772</v>
      </c>
      <c r="BZ21">
        <f t="shared" si="43"/>
        <v>0.86624543961830047</v>
      </c>
      <c r="CA21">
        <f t="shared" si="44"/>
        <v>0.46191020857528203</v>
      </c>
      <c r="CB21">
        <f t="shared" si="45"/>
        <v>0.53808979142471802</v>
      </c>
      <c r="CC21">
        <f t="shared" si="46"/>
        <v>999.99630000000013</v>
      </c>
      <c r="CD21">
        <f t="shared" si="47"/>
        <v>841.19077090162727</v>
      </c>
      <c r="CE21">
        <f t="shared" si="48"/>
        <v>0.84119388331899547</v>
      </c>
      <c r="CF21">
        <f t="shared" si="49"/>
        <v>0.16190419480566154</v>
      </c>
      <c r="CG21">
        <v>6</v>
      </c>
      <c r="CH21">
        <v>0.5</v>
      </c>
      <c r="CI21" t="s">
        <v>313</v>
      </c>
      <c r="CJ21">
        <v>2</v>
      </c>
      <c r="CK21" t="b">
        <v>0</v>
      </c>
      <c r="CL21">
        <v>1693417014.25</v>
      </c>
      <c r="CM21">
        <v>410.29106666666672</v>
      </c>
      <c r="CN21">
        <v>427.9811666666667</v>
      </c>
      <c r="CO21">
        <v>17.170473333333341</v>
      </c>
      <c r="CP21">
        <v>15.672853333333331</v>
      </c>
      <c r="CQ21">
        <v>408.62806666666671</v>
      </c>
      <c r="CR21">
        <v>17.11747333333334</v>
      </c>
      <c r="CS21">
        <v>599.91359999999997</v>
      </c>
      <c r="CT21">
        <v>101.6281333333333</v>
      </c>
      <c r="CU21">
        <v>9.9932109999999991E-2</v>
      </c>
      <c r="CV21">
        <v>24.626619999999999</v>
      </c>
      <c r="CW21">
        <v>24.406569999999999</v>
      </c>
      <c r="CX21">
        <v>999.9000000000002</v>
      </c>
      <c r="CY21">
        <v>0</v>
      </c>
      <c r="CZ21">
        <v>0</v>
      </c>
      <c r="DA21">
        <v>10003.89533333333</v>
      </c>
      <c r="DB21">
        <v>0</v>
      </c>
      <c r="DC21">
        <v>601.91816666666671</v>
      </c>
      <c r="DD21">
        <v>999.99630000000013</v>
      </c>
      <c r="DE21">
        <v>0.96000459999999987</v>
      </c>
      <c r="DF21">
        <v>3.999504999999999E-2</v>
      </c>
      <c r="DG21">
        <v>0</v>
      </c>
      <c r="DH21">
        <v>649.06296666666651</v>
      </c>
      <c r="DI21">
        <v>5.0002200000000014</v>
      </c>
      <c r="DJ21">
        <v>6904.9546666666683</v>
      </c>
      <c r="DK21">
        <v>9346.2149999999983</v>
      </c>
      <c r="DL21">
        <v>37.422533333333327</v>
      </c>
      <c r="DM21">
        <v>40.322499999999998</v>
      </c>
      <c r="DN21">
        <v>37.934933333333319</v>
      </c>
      <c r="DO21">
        <v>36.49346666666667</v>
      </c>
      <c r="DP21">
        <v>38.705899999999993</v>
      </c>
      <c r="DQ21">
        <v>955.20099999999991</v>
      </c>
      <c r="DR21">
        <v>39.795999999999992</v>
      </c>
      <c r="DS21">
        <v>0</v>
      </c>
      <c r="DT21">
        <v>148.5999999046326</v>
      </c>
      <c r="DU21">
        <v>0</v>
      </c>
      <c r="DV21">
        <v>649.04326923076928</v>
      </c>
      <c r="DW21">
        <v>-2.4381880295338432</v>
      </c>
      <c r="DX21">
        <v>-8.6294016826214328</v>
      </c>
      <c r="DY21">
        <v>6904.958076923077</v>
      </c>
      <c r="DZ21">
        <v>15</v>
      </c>
      <c r="EA21">
        <v>1693417044</v>
      </c>
      <c r="EB21" t="s">
        <v>325</v>
      </c>
      <c r="EC21">
        <v>1693417042.5</v>
      </c>
      <c r="ED21">
        <v>1693417044</v>
      </c>
      <c r="EE21">
        <v>3</v>
      </c>
      <c r="EF21">
        <v>7.0999999999999994E-2</v>
      </c>
      <c r="EG21">
        <v>-0.02</v>
      </c>
      <c r="EH21">
        <v>1.663</v>
      </c>
      <c r="EI21">
        <v>5.2999999999999999E-2</v>
      </c>
      <c r="EJ21">
        <v>428</v>
      </c>
      <c r="EK21">
        <v>16</v>
      </c>
      <c r="EL21">
        <v>0.25</v>
      </c>
      <c r="EM21">
        <v>0.17</v>
      </c>
      <c r="EN21">
        <v>100</v>
      </c>
      <c r="EO21">
        <v>100</v>
      </c>
      <c r="EP21">
        <v>1.663</v>
      </c>
      <c r="EQ21">
        <v>5.2999999999999999E-2</v>
      </c>
      <c r="ER21">
        <v>1.592250000000035</v>
      </c>
      <c r="ES21">
        <v>0</v>
      </c>
      <c r="ET21">
        <v>0</v>
      </c>
      <c r="EU21">
        <v>0</v>
      </c>
      <c r="EV21">
        <v>7.3538095238099288E-2</v>
      </c>
      <c r="EW21">
        <v>0</v>
      </c>
      <c r="EX21">
        <v>0</v>
      </c>
      <c r="EY21">
        <v>0</v>
      </c>
      <c r="EZ21">
        <v>-1</v>
      </c>
      <c r="FA21">
        <v>-1</v>
      </c>
      <c r="FB21">
        <v>-1</v>
      </c>
      <c r="FC21">
        <v>-1</v>
      </c>
      <c r="FD21">
        <v>2</v>
      </c>
      <c r="FE21">
        <v>2.2000000000000002</v>
      </c>
      <c r="FF21">
        <v>1.69922</v>
      </c>
      <c r="FG21">
        <v>2.64771</v>
      </c>
      <c r="FH21">
        <v>1.39771</v>
      </c>
      <c r="FI21">
        <v>2.3046899999999999</v>
      </c>
      <c r="FJ21">
        <v>1.7529300000000001</v>
      </c>
      <c r="FK21">
        <v>4.99756</v>
      </c>
      <c r="FL21">
        <v>36.7654</v>
      </c>
      <c r="FM21">
        <v>14.85</v>
      </c>
      <c r="FN21">
        <v>18</v>
      </c>
      <c r="FO21">
        <v>592.85299999999995</v>
      </c>
      <c r="FP21">
        <v>1144.3800000000001</v>
      </c>
      <c r="FQ21">
        <v>23.430199999999999</v>
      </c>
      <c r="FR21">
        <v>27.048400000000001</v>
      </c>
      <c r="FS21">
        <v>29.9998</v>
      </c>
      <c r="FT21">
        <v>26.8306</v>
      </c>
      <c r="FU21">
        <v>27.1297</v>
      </c>
      <c r="FV21">
        <v>34.035899999999998</v>
      </c>
      <c r="FW21">
        <v>0</v>
      </c>
      <c r="FX21">
        <v>45.935600000000001</v>
      </c>
      <c r="FY21">
        <v>23.470600000000001</v>
      </c>
      <c r="FZ21">
        <v>427.92899999999997</v>
      </c>
      <c r="GA21">
        <v>17.056999999999999</v>
      </c>
      <c r="GB21">
        <v>98.747900000000001</v>
      </c>
      <c r="GC21">
        <v>93.350800000000007</v>
      </c>
    </row>
    <row r="22" spans="1:185" x14ac:dyDescent="0.2">
      <c r="A22">
        <v>4</v>
      </c>
      <c r="B22">
        <v>1693417158</v>
      </c>
      <c r="C22">
        <v>448</v>
      </c>
      <c r="D22" t="s">
        <v>326</v>
      </c>
      <c r="E22" t="s">
        <v>327</v>
      </c>
      <c r="F22">
        <v>5</v>
      </c>
      <c r="H22" t="s">
        <v>309</v>
      </c>
      <c r="L22">
        <v>1693417150.25</v>
      </c>
      <c r="M22">
        <f t="shared" si="0"/>
        <v>1.4628291158232101E-3</v>
      </c>
      <c r="N22">
        <f t="shared" si="1"/>
        <v>1.4628291158232101</v>
      </c>
      <c r="O22">
        <f t="shared" si="2"/>
        <v>16.588371646259599</v>
      </c>
      <c r="P22">
        <f t="shared" si="3"/>
        <v>410.11436666666668</v>
      </c>
      <c r="Q22">
        <f t="shared" si="4"/>
        <v>156.45564305050442</v>
      </c>
      <c r="R22">
        <f t="shared" si="5"/>
        <v>15.915663478900886</v>
      </c>
      <c r="S22">
        <f t="shared" si="6"/>
        <v>41.719442779204947</v>
      </c>
      <c r="T22">
        <f t="shared" si="7"/>
        <v>0.10912765782513513</v>
      </c>
      <c r="U22">
        <f t="shared" si="8"/>
        <v>2.9580712795131188</v>
      </c>
      <c r="V22">
        <f t="shared" si="9"/>
        <v>0.10693944053821898</v>
      </c>
      <c r="W22">
        <f t="shared" si="10"/>
        <v>6.7030098381995876E-2</v>
      </c>
      <c r="X22">
        <f t="shared" si="11"/>
        <v>121.97827082397401</v>
      </c>
      <c r="Y22">
        <f t="shared" si="12"/>
        <v>25.438881621390721</v>
      </c>
      <c r="Z22">
        <f t="shared" si="13"/>
        <v>24.760006666666669</v>
      </c>
      <c r="AA22">
        <f t="shared" si="14"/>
        <v>3.1344656032179592</v>
      </c>
      <c r="AB22">
        <f t="shared" si="15"/>
        <v>55.530966753663591</v>
      </c>
      <c r="AC22">
        <f t="shared" si="16"/>
        <v>1.7765352941927881</v>
      </c>
      <c r="AD22">
        <f t="shared" si="17"/>
        <v>3.1991794813757375</v>
      </c>
      <c r="AE22">
        <f t="shared" si="18"/>
        <v>1.3579303090251711</v>
      </c>
      <c r="AF22">
        <f t="shared" si="19"/>
        <v>-64.510764007803559</v>
      </c>
      <c r="AG22">
        <f t="shared" si="20"/>
        <v>54.635256429853349</v>
      </c>
      <c r="AH22">
        <f t="shared" si="21"/>
        <v>3.9041285740706524</v>
      </c>
      <c r="AI22">
        <f t="shared" si="22"/>
        <v>116.00689182009447</v>
      </c>
      <c r="AJ22">
        <f t="shared" si="23"/>
        <v>16.588371646259599</v>
      </c>
      <c r="AK22">
        <f t="shared" si="24"/>
        <v>1.4628291158232101</v>
      </c>
      <c r="AL22">
        <f t="shared" si="25"/>
        <v>16.591087338806414</v>
      </c>
      <c r="AM22">
        <v>434.28336137155833</v>
      </c>
      <c r="AN22">
        <v>417.40654545454538</v>
      </c>
      <c r="AO22">
        <v>2.4159937387915622E-3</v>
      </c>
      <c r="AP22">
        <v>66.393274677764822</v>
      </c>
      <c r="AQ22">
        <f t="shared" si="26"/>
        <v>1.4795988065051111</v>
      </c>
      <c r="AR22">
        <v>16.081017071771878</v>
      </c>
      <c r="AS22">
        <v>17.506016363636359</v>
      </c>
      <c r="AT22">
        <v>5.4345125354010844E-3</v>
      </c>
      <c r="AU22">
        <v>78.342793748664505</v>
      </c>
      <c r="AV22">
        <v>6</v>
      </c>
      <c r="AW22">
        <v>1</v>
      </c>
      <c r="AX22">
        <f t="shared" si="27"/>
        <v>1</v>
      </c>
      <c r="AY22">
        <f t="shared" si="28"/>
        <v>0</v>
      </c>
      <c r="AZ22">
        <f t="shared" si="29"/>
        <v>54083.574123927188</v>
      </c>
      <c r="BA22" t="s">
        <v>310</v>
      </c>
      <c r="BB22">
        <v>8168.28</v>
      </c>
      <c r="BC22">
        <v>636.02</v>
      </c>
      <c r="BD22">
        <v>2639.69</v>
      </c>
      <c r="BE22">
        <f t="shared" si="30"/>
        <v>0.75905504055400441</v>
      </c>
      <c r="BF22">
        <v>-1.328865967898115</v>
      </c>
      <c r="BG22" t="s">
        <v>328</v>
      </c>
      <c r="BH22">
        <v>8150.95</v>
      </c>
      <c r="BI22">
        <v>653.39663999999993</v>
      </c>
      <c r="BJ22">
        <v>1064.3399999999999</v>
      </c>
      <c r="BK22">
        <f t="shared" si="31"/>
        <v>0.38610158408027506</v>
      </c>
      <c r="BL22">
        <v>0.5</v>
      </c>
      <c r="BM22">
        <f t="shared" si="32"/>
        <v>631.14198007459811</v>
      </c>
      <c r="BN22">
        <f t="shared" si="33"/>
        <v>16.588371646259599</v>
      </c>
      <c r="BO22">
        <f t="shared" si="34"/>
        <v>121.84245914318187</v>
      </c>
      <c r="BP22">
        <f t="shared" si="35"/>
        <v>2.8388600631572593E-2</v>
      </c>
      <c r="BQ22">
        <f t="shared" si="36"/>
        <v>1.4801191348629199</v>
      </c>
      <c r="BR22">
        <f t="shared" si="37"/>
        <v>468.8244338150979</v>
      </c>
      <c r="BS22" t="s">
        <v>329</v>
      </c>
      <c r="BT22">
        <v>492.73</v>
      </c>
      <c r="BU22">
        <f t="shared" si="38"/>
        <v>492.73</v>
      </c>
      <c r="BV22">
        <f t="shared" si="39"/>
        <v>0.53705582802487917</v>
      </c>
      <c r="BW22">
        <f t="shared" si="40"/>
        <v>0.71892262206749369</v>
      </c>
      <c r="BX22">
        <f t="shared" si="41"/>
        <v>0.73375843052502143</v>
      </c>
      <c r="BY22">
        <f t="shared" si="42"/>
        <v>0.95943070601419511</v>
      </c>
      <c r="BZ22">
        <f t="shared" si="43"/>
        <v>0.78623226379593447</v>
      </c>
      <c r="CA22">
        <f t="shared" si="44"/>
        <v>0.54214350347947338</v>
      </c>
      <c r="CB22">
        <f t="shared" si="45"/>
        <v>0.45785649652052662</v>
      </c>
      <c r="CC22">
        <f t="shared" si="46"/>
        <v>749.94920000000013</v>
      </c>
      <c r="CD22">
        <f t="shared" si="47"/>
        <v>631.14198007459811</v>
      </c>
      <c r="CE22">
        <f t="shared" si="48"/>
        <v>0.84157964309395616</v>
      </c>
      <c r="CF22">
        <f t="shared" si="49"/>
        <v>0.16264871117133534</v>
      </c>
      <c r="CG22">
        <v>6</v>
      </c>
      <c r="CH22">
        <v>0.5</v>
      </c>
      <c r="CI22" t="s">
        <v>313</v>
      </c>
      <c r="CJ22">
        <v>2</v>
      </c>
      <c r="CK22" t="b">
        <v>0</v>
      </c>
      <c r="CL22">
        <v>1693417150.25</v>
      </c>
      <c r="CM22">
        <v>410.11436666666668</v>
      </c>
      <c r="CN22">
        <v>427.3073</v>
      </c>
      <c r="CO22">
        <v>17.46386333333334</v>
      </c>
      <c r="CP22">
        <v>16.026193333333332</v>
      </c>
      <c r="CQ22">
        <v>408.53719999999993</v>
      </c>
      <c r="CR22">
        <v>17.411570000000001</v>
      </c>
      <c r="CS22">
        <v>599.83826666666675</v>
      </c>
      <c r="CT22">
        <v>101.6263666666666</v>
      </c>
      <c r="CU22">
        <v>9.9995953333333318E-2</v>
      </c>
      <c r="CV22">
        <v>25.102599999999999</v>
      </c>
      <c r="CW22">
        <v>24.760006666666669</v>
      </c>
      <c r="CX22">
        <v>999.9000000000002</v>
      </c>
      <c r="CY22">
        <v>0</v>
      </c>
      <c r="CZ22">
        <v>0</v>
      </c>
      <c r="DA22">
        <v>10000.847</v>
      </c>
      <c r="DB22">
        <v>0</v>
      </c>
      <c r="DC22">
        <v>1623.8986666666669</v>
      </c>
      <c r="DD22">
        <v>749.94920000000013</v>
      </c>
      <c r="DE22">
        <v>0.94699223333333338</v>
      </c>
      <c r="DF22">
        <v>5.3007963333333338E-2</v>
      </c>
      <c r="DG22">
        <v>0</v>
      </c>
      <c r="DH22">
        <v>653.37706666666679</v>
      </c>
      <c r="DI22">
        <v>5.0002200000000014</v>
      </c>
      <c r="DJ22">
        <v>5482.4513333333334</v>
      </c>
      <c r="DK22">
        <v>6969.3523333333333</v>
      </c>
      <c r="DL22">
        <v>38.058100000000003</v>
      </c>
      <c r="DM22">
        <v>40.941499999999998</v>
      </c>
      <c r="DN22">
        <v>39.158066666666663</v>
      </c>
      <c r="DO22">
        <v>38.145599999999988</v>
      </c>
      <c r="DP22">
        <v>39.303966666666661</v>
      </c>
      <c r="DQ22">
        <v>705.45933333333335</v>
      </c>
      <c r="DR22">
        <v>39.488333333333337</v>
      </c>
      <c r="DS22">
        <v>0</v>
      </c>
      <c r="DT22">
        <v>133.69999980926511</v>
      </c>
      <c r="DU22">
        <v>0</v>
      </c>
      <c r="DV22">
        <v>653.39663999999993</v>
      </c>
      <c r="DW22">
        <v>0.77723077132430496</v>
      </c>
      <c r="DX22">
        <v>-100.3992308811689</v>
      </c>
      <c r="DY22">
        <v>5482.0632000000014</v>
      </c>
      <c r="DZ22">
        <v>15</v>
      </c>
      <c r="EA22">
        <v>1693417105</v>
      </c>
      <c r="EB22" t="s">
        <v>330</v>
      </c>
      <c r="EC22">
        <v>1693417105</v>
      </c>
      <c r="ED22">
        <v>1693417096.5</v>
      </c>
      <c r="EE22">
        <v>4</v>
      </c>
      <c r="EF22">
        <v>-8.5999999999999993E-2</v>
      </c>
      <c r="EG22">
        <v>-1E-3</v>
      </c>
      <c r="EH22">
        <v>1.577</v>
      </c>
      <c r="EI22">
        <v>5.1999999999999998E-2</v>
      </c>
      <c r="EJ22">
        <v>427</v>
      </c>
      <c r="EK22">
        <v>16</v>
      </c>
      <c r="EL22">
        <v>0.34</v>
      </c>
      <c r="EM22">
        <v>0.06</v>
      </c>
      <c r="EN22">
        <v>100</v>
      </c>
      <c r="EO22">
        <v>100</v>
      </c>
      <c r="EP22">
        <v>1.5780000000000001</v>
      </c>
      <c r="EQ22">
        <v>5.2299999999999999E-2</v>
      </c>
      <c r="ER22">
        <v>1.5771904761904241</v>
      </c>
      <c r="ES22">
        <v>0</v>
      </c>
      <c r="ET22">
        <v>0</v>
      </c>
      <c r="EU22">
        <v>0</v>
      </c>
      <c r="EV22">
        <v>5.2295000000000869E-2</v>
      </c>
      <c r="EW22">
        <v>0</v>
      </c>
      <c r="EX22">
        <v>0</v>
      </c>
      <c r="EY22">
        <v>0</v>
      </c>
      <c r="EZ22">
        <v>-1</v>
      </c>
      <c r="FA22">
        <v>-1</v>
      </c>
      <c r="FB22">
        <v>-1</v>
      </c>
      <c r="FC22">
        <v>-1</v>
      </c>
      <c r="FD22">
        <v>0.9</v>
      </c>
      <c r="FE22">
        <v>1</v>
      </c>
      <c r="FF22">
        <v>1.6882299999999999</v>
      </c>
      <c r="FG22">
        <v>2.63062</v>
      </c>
      <c r="FH22">
        <v>1.39771</v>
      </c>
      <c r="FI22">
        <v>2.3022499999999999</v>
      </c>
      <c r="FJ22">
        <v>1.74194</v>
      </c>
      <c r="FK22">
        <v>4.99756</v>
      </c>
      <c r="FL22">
        <v>36.575899999999997</v>
      </c>
      <c r="FM22">
        <v>14.8325</v>
      </c>
      <c r="FN22">
        <v>18</v>
      </c>
      <c r="FO22">
        <v>593.34699999999998</v>
      </c>
      <c r="FP22">
        <v>1137.8699999999999</v>
      </c>
      <c r="FQ22">
        <v>22.315000000000001</v>
      </c>
      <c r="FR22">
        <v>26.959</v>
      </c>
      <c r="FS22">
        <v>30.000699999999998</v>
      </c>
      <c r="FT22">
        <v>26.7498</v>
      </c>
      <c r="FU22">
        <v>27.055900000000001</v>
      </c>
      <c r="FV22">
        <v>33.808999999999997</v>
      </c>
      <c r="FW22">
        <v>0</v>
      </c>
      <c r="FX22">
        <v>49.301200000000001</v>
      </c>
      <c r="FY22">
        <v>22.117100000000001</v>
      </c>
      <c r="FZ22">
        <v>426.99</v>
      </c>
      <c r="GA22">
        <v>19.618400000000001</v>
      </c>
      <c r="GB22">
        <v>98.760499999999993</v>
      </c>
      <c r="GC22">
        <v>93.357399999999998</v>
      </c>
    </row>
    <row r="23" spans="1:185" x14ac:dyDescent="0.2">
      <c r="A23">
        <v>5</v>
      </c>
      <c r="B23">
        <v>1693417230</v>
      </c>
      <c r="C23">
        <v>520</v>
      </c>
      <c r="D23" t="s">
        <v>331</v>
      </c>
      <c r="E23" t="s">
        <v>332</v>
      </c>
      <c r="F23">
        <v>5</v>
      </c>
      <c r="H23" t="s">
        <v>309</v>
      </c>
      <c r="L23">
        <v>1693417222</v>
      </c>
      <c r="M23">
        <f t="shared" si="0"/>
        <v>1.3392867605484143E-3</v>
      </c>
      <c r="N23">
        <f t="shared" si="1"/>
        <v>1.3392867605484142</v>
      </c>
      <c r="O23">
        <f t="shared" si="2"/>
        <v>15.550768671999871</v>
      </c>
      <c r="P23">
        <f t="shared" si="3"/>
        <v>409.75299999999999</v>
      </c>
      <c r="Q23">
        <f t="shared" si="4"/>
        <v>166.66680313888116</v>
      </c>
      <c r="R23">
        <f t="shared" si="5"/>
        <v>16.954416077990167</v>
      </c>
      <c r="S23">
        <f t="shared" si="6"/>
        <v>41.682702976043544</v>
      </c>
      <c r="T23">
        <f t="shared" si="7"/>
        <v>0.10669412279917576</v>
      </c>
      <c r="U23">
        <f t="shared" si="8"/>
        <v>2.957150275696494</v>
      </c>
      <c r="V23">
        <f t="shared" si="9"/>
        <v>0.10460076487458084</v>
      </c>
      <c r="W23">
        <f t="shared" si="10"/>
        <v>6.5560137034583896E-2</v>
      </c>
      <c r="X23">
        <f t="shared" si="11"/>
        <v>82.09319956523953</v>
      </c>
      <c r="Y23">
        <f t="shared" si="12"/>
        <v>25.034822377728609</v>
      </c>
      <c r="Z23">
        <f t="shared" si="13"/>
        <v>24.545506451612901</v>
      </c>
      <c r="AA23">
        <f t="shared" si="14"/>
        <v>3.0945327655281116</v>
      </c>
      <c r="AB23">
        <f t="shared" si="15"/>
        <v>57.69271257448689</v>
      </c>
      <c r="AC23">
        <f t="shared" si="16"/>
        <v>1.8235335720648129</v>
      </c>
      <c r="AD23">
        <f t="shared" si="17"/>
        <v>3.1607693427665655</v>
      </c>
      <c r="AE23">
        <f t="shared" si="18"/>
        <v>1.2709991934632987</v>
      </c>
      <c r="AF23">
        <f t="shared" si="19"/>
        <v>-59.06254614018507</v>
      </c>
      <c r="AG23">
        <f t="shared" si="20"/>
        <v>56.514933636506328</v>
      </c>
      <c r="AH23">
        <f t="shared" si="21"/>
        <v>4.031227066184238</v>
      </c>
      <c r="AI23">
        <f t="shared" si="22"/>
        <v>83.576814127745024</v>
      </c>
      <c r="AJ23">
        <f t="shared" si="23"/>
        <v>15.550768671999871</v>
      </c>
      <c r="AK23">
        <f t="shared" si="24"/>
        <v>1.3392867605484142</v>
      </c>
      <c r="AL23">
        <f t="shared" si="25"/>
        <v>15.591253336849094</v>
      </c>
      <c r="AM23">
        <v>433.05649172528513</v>
      </c>
      <c r="AN23">
        <v>417.29737575757548</v>
      </c>
      <c r="AO23">
        <v>-2.148024473499793E-2</v>
      </c>
      <c r="AP23">
        <v>66.393274677764822</v>
      </c>
      <c r="AQ23">
        <f t="shared" si="26"/>
        <v>1.3344498714745436</v>
      </c>
      <c r="AR23">
        <v>16.627814781175079</v>
      </c>
      <c r="AS23">
        <v>17.934662424242429</v>
      </c>
      <c r="AT23">
        <v>7.1606748257148302E-4</v>
      </c>
      <c r="AU23">
        <v>78.342793748664505</v>
      </c>
      <c r="AV23">
        <v>6</v>
      </c>
      <c r="AW23">
        <v>1</v>
      </c>
      <c r="AX23">
        <f t="shared" si="27"/>
        <v>1</v>
      </c>
      <c r="AY23">
        <f t="shared" si="28"/>
        <v>0</v>
      </c>
      <c r="AZ23">
        <f t="shared" si="29"/>
        <v>54093.244201877773</v>
      </c>
      <c r="BA23" t="s">
        <v>310</v>
      </c>
      <c r="BB23">
        <v>8168.28</v>
      </c>
      <c r="BC23">
        <v>636.02</v>
      </c>
      <c r="BD23">
        <v>2639.69</v>
      </c>
      <c r="BE23">
        <f t="shared" si="30"/>
        <v>0.75905504055400441</v>
      </c>
      <c r="BF23">
        <v>-1.328865967898115</v>
      </c>
      <c r="BG23" t="s">
        <v>333</v>
      </c>
      <c r="BH23">
        <v>8154.75</v>
      </c>
      <c r="BI23">
        <v>712.08364000000006</v>
      </c>
      <c r="BJ23">
        <v>1469.72</v>
      </c>
      <c r="BK23">
        <f t="shared" si="31"/>
        <v>0.51549707427265057</v>
      </c>
      <c r="BL23">
        <v>0.5</v>
      </c>
      <c r="BM23">
        <f t="shared" si="32"/>
        <v>421.18833287852954</v>
      </c>
      <c r="BN23">
        <f t="shared" si="33"/>
        <v>15.550768671999871</v>
      </c>
      <c r="BO23">
        <f t="shared" si="34"/>
        <v>108.5606766583286</v>
      </c>
      <c r="BP23">
        <f t="shared" si="35"/>
        <v>4.0076216082571461E-2</v>
      </c>
      <c r="BQ23">
        <f t="shared" si="36"/>
        <v>0.7960495876765642</v>
      </c>
      <c r="BR23">
        <f t="shared" si="37"/>
        <v>533.66151449816311</v>
      </c>
      <c r="BS23" t="s">
        <v>334</v>
      </c>
      <c r="BT23">
        <v>532.20000000000005</v>
      </c>
      <c r="BU23">
        <f t="shared" si="38"/>
        <v>532.20000000000005</v>
      </c>
      <c r="BV23">
        <f t="shared" si="39"/>
        <v>0.63789021038020843</v>
      </c>
      <c r="BW23">
        <f t="shared" si="40"/>
        <v>0.80812821059817386</v>
      </c>
      <c r="BX23">
        <f t="shared" si="41"/>
        <v>0.55514854163009086</v>
      </c>
      <c r="BY23">
        <f t="shared" si="42"/>
        <v>0.90876377593858693</v>
      </c>
      <c r="BZ23">
        <f t="shared" si="43"/>
        <v>0.58391351869319796</v>
      </c>
      <c r="CA23">
        <f t="shared" si="44"/>
        <v>0.60398218625040756</v>
      </c>
      <c r="CB23">
        <f t="shared" si="45"/>
        <v>0.39601781374959244</v>
      </c>
      <c r="CC23">
        <f t="shared" si="46"/>
        <v>500.00019354838707</v>
      </c>
      <c r="CD23">
        <f t="shared" si="47"/>
        <v>421.18833287852954</v>
      </c>
      <c r="CE23">
        <f t="shared" si="48"/>
        <v>0.84237633967589531</v>
      </c>
      <c r="CF23">
        <f t="shared" si="49"/>
        <v>0.1641863355744782</v>
      </c>
      <c r="CG23">
        <v>6</v>
      </c>
      <c r="CH23">
        <v>0.5</v>
      </c>
      <c r="CI23" t="s">
        <v>313</v>
      </c>
      <c r="CJ23">
        <v>2</v>
      </c>
      <c r="CK23" t="b">
        <v>0</v>
      </c>
      <c r="CL23">
        <v>1693417222</v>
      </c>
      <c r="CM23">
        <v>409.75299999999999</v>
      </c>
      <c r="CN23">
        <v>425.85458064516132</v>
      </c>
      <c r="CO23">
        <v>17.92586129032259</v>
      </c>
      <c r="CP23">
        <v>16.610416129032259</v>
      </c>
      <c r="CQ23">
        <v>408.30200000000002</v>
      </c>
      <c r="CR23">
        <v>17.853861290322591</v>
      </c>
      <c r="CS23">
        <v>599.92416129032256</v>
      </c>
      <c r="CT23">
        <v>101.6263870967742</v>
      </c>
      <c r="CU23">
        <v>0.10002607419354841</v>
      </c>
      <c r="CV23">
        <v>24.89999677419355</v>
      </c>
      <c r="CW23">
        <v>24.545506451612901</v>
      </c>
      <c r="CX23">
        <v>999.90000000000032</v>
      </c>
      <c r="CY23">
        <v>0</v>
      </c>
      <c r="CZ23">
        <v>0</v>
      </c>
      <c r="DA23">
        <v>9995.6216129032236</v>
      </c>
      <c r="DB23">
        <v>0</v>
      </c>
      <c r="DC23">
        <v>1333.62064516129</v>
      </c>
      <c r="DD23">
        <v>500.00019354838707</v>
      </c>
      <c r="DE23">
        <v>0.9199900000000002</v>
      </c>
      <c r="DF23">
        <v>8.001018709677421E-2</v>
      </c>
      <c r="DG23">
        <v>0</v>
      </c>
      <c r="DH23">
        <v>711.96409677419376</v>
      </c>
      <c r="DI23">
        <v>5.0002200000000023</v>
      </c>
      <c r="DJ23">
        <v>3987.1490322580639</v>
      </c>
      <c r="DK23">
        <v>4592.1925806451627</v>
      </c>
      <c r="DL23">
        <v>38.408999999999978</v>
      </c>
      <c r="DM23">
        <v>41.707483870967742</v>
      </c>
      <c r="DN23">
        <v>39.657032258064511</v>
      </c>
      <c r="DO23">
        <v>39.306258064516129</v>
      </c>
      <c r="DP23">
        <v>39.911032258064502</v>
      </c>
      <c r="DQ23">
        <v>455.39580645161311</v>
      </c>
      <c r="DR23">
        <v>39.605806451612892</v>
      </c>
      <c r="DS23">
        <v>0</v>
      </c>
      <c r="DT23">
        <v>69.799999952316284</v>
      </c>
      <c r="DU23">
        <v>0</v>
      </c>
      <c r="DV23">
        <v>712.08364000000006</v>
      </c>
      <c r="DW23">
        <v>9.4643846111426981</v>
      </c>
      <c r="DX23">
        <v>-340.28000000867979</v>
      </c>
      <c r="DY23">
        <v>3983.9551999999999</v>
      </c>
      <c r="DZ23">
        <v>15</v>
      </c>
      <c r="EA23">
        <v>1693417267</v>
      </c>
      <c r="EB23" t="s">
        <v>335</v>
      </c>
      <c r="EC23">
        <v>1693417267</v>
      </c>
      <c r="ED23">
        <v>1693417248</v>
      </c>
      <c r="EE23">
        <v>5</v>
      </c>
      <c r="EF23">
        <v>-0.126</v>
      </c>
      <c r="EG23">
        <v>0.02</v>
      </c>
      <c r="EH23">
        <v>1.4510000000000001</v>
      </c>
      <c r="EI23">
        <v>7.1999999999999995E-2</v>
      </c>
      <c r="EJ23">
        <v>426</v>
      </c>
      <c r="EK23">
        <v>17</v>
      </c>
      <c r="EL23">
        <v>0.41</v>
      </c>
      <c r="EM23">
        <v>0.1</v>
      </c>
      <c r="EN23">
        <v>100</v>
      </c>
      <c r="EO23">
        <v>100</v>
      </c>
      <c r="EP23">
        <v>1.4510000000000001</v>
      </c>
      <c r="EQ23">
        <v>7.1999999999999995E-2</v>
      </c>
      <c r="ER23">
        <v>1.5771904761904241</v>
      </c>
      <c r="ES23">
        <v>0</v>
      </c>
      <c r="ET23">
        <v>0</v>
      </c>
      <c r="EU23">
        <v>0</v>
      </c>
      <c r="EV23">
        <v>5.2295000000000869E-2</v>
      </c>
      <c r="EW23">
        <v>0</v>
      </c>
      <c r="EX23">
        <v>0</v>
      </c>
      <c r="EY23">
        <v>0</v>
      </c>
      <c r="EZ23">
        <v>-1</v>
      </c>
      <c r="FA23">
        <v>-1</v>
      </c>
      <c r="FB23">
        <v>-1</v>
      </c>
      <c r="FC23">
        <v>-1</v>
      </c>
      <c r="FD23">
        <v>2.1</v>
      </c>
      <c r="FE23">
        <v>2.2000000000000002</v>
      </c>
      <c r="FF23">
        <v>1.6699200000000001</v>
      </c>
      <c r="FG23">
        <v>2.63062</v>
      </c>
      <c r="FH23">
        <v>1.39771</v>
      </c>
      <c r="FI23">
        <v>2.3010299999999999</v>
      </c>
      <c r="FJ23">
        <v>1.72363</v>
      </c>
      <c r="FK23">
        <v>4.99756</v>
      </c>
      <c r="FL23">
        <v>36.6706</v>
      </c>
      <c r="FM23">
        <v>14.8325</v>
      </c>
      <c r="FN23">
        <v>18</v>
      </c>
      <c r="FO23">
        <v>594.16099999999994</v>
      </c>
      <c r="FP23">
        <v>1121.3800000000001</v>
      </c>
      <c r="FQ23">
        <v>21.3828</v>
      </c>
      <c r="FR23">
        <v>27.004000000000001</v>
      </c>
      <c r="FS23">
        <v>30.000800000000002</v>
      </c>
      <c r="FT23">
        <v>26.784400000000002</v>
      </c>
      <c r="FU23">
        <v>27.100200000000001</v>
      </c>
      <c r="FV23">
        <v>33.457299999999996</v>
      </c>
      <c r="FW23">
        <v>0</v>
      </c>
      <c r="FX23">
        <v>51.357999999999997</v>
      </c>
      <c r="FY23">
        <v>21.356100000000001</v>
      </c>
      <c r="FZ23">
        <v>425.83499999999998</v>
      </c>
      <c r="GA23">
        <v>19.0288</v>
      </c>
      <c r="GB23">
        <v>98.749499999999998</v>
      </c>
      <c r="GC23">
        <v>93.342100000000002</v>
      </c>
    </row>
    <row r="24" spans="1:185" x14ac:dyDescent="0.2">
      <c r="A24">
        <v>6</v>
      </c>
      <c r="B24">
        <v>1693417388.0999999</v>
      </c>
      <c r="C24">
        <v>678.09999990463257</v>
      </c>
      <c r="D24" t="s">
        <v>336</v>
      </c>
      <c r="E24" t="s">
        <v>337</v>
      </c>
      <c r="F24">
        <v>5</v>
      </c>
      <c r="H24" t="s">
        <v>309</v>
      </c>
      <c r="L24">
        <v>1693417380.099999</v>
      </c>
      <c r="M24">
        <f t="shared" si="0"/>
        <v>1.426266299644775E-3</v>
      </c>
      <c r="N24">
        <f t="shared" si="1"/>
        <v>1.426266299644775</v>
      </c>
      <c r="O24">
        <f t="shared" si="2"/>
        <v>11.088408040754006</v>
      </c>
      <c r="P24">
        <f t="shared" si="3"/>
        <v>409.94445161290321</v>
      </c>
      <c r="Q24">
        <f t="shared" si="4"/>
        <v>237.13569365637161</v>
      </c>
      <c r="R24">
        <f t="shared" si="5"/>
        <v>24.12038555502199</v>
      </c>
      <c r="S24">
        <f t="shared" si="6"/>
        <v>41.697721994453531</v>
      </c>
      <c r="T24">
        <f t="shared" si="7"/>
        <v>0.10880686121966468</v>
      </c>
      <c r="U24">
        <f t="shared" si="8"/>
        <v>2.9571961153096473</v>
      </c>
      <c r="V24">
        <f t="shared" si="9"/>
        <v>0.10663072203726613</v>
      </c>
      <c r="W24">
        <f t="shared" si="10"/>
        <v>6.6836093722996745E-2</v>
      </c>
      <c r="X24">
        <f t="shared" si="11"/>
        <v>41.319221737643574</v>
      </c>
      <c r="Y24">
        <f t="shared" si="12"/>
        <v>24.8301462844734</v>
      </c>
      <c r="Z24">
        <f t="shared" si="13"/>
        <v>24.507106451612909</v>
      </c>
      <c r="AA24">
        <f t="shared" si="14"/>
        <v>3.0874310840276</v>
      </c>
      <c r="AB24">
        <f t="shared" si="15"/>
        <v>55.474060536957445</v>
      </c>
      <c r="AC24">
        <f t="shared" si="16"/>
        <v>1.7593235245824355</v>
      </c>
      <c r="AD24">
        <f t="shared" si="17"/>
        <v>3.1714345543722264</v>
      </c>
      <c r="AE24">
        <f t="shared" si="18"/>
        <v>1.3281075594451646</v>
      </c>
      <c r="AF24">
        <f t="shared" si="19"/>
        <v>-62.898343814334574</v>
      </c>
      <c r="AG24">
        <f t="shared" si="20"/>
        <v>71.640932201405747</v>
      </c>
      <c r="AH24">
        <f t="shared" si="21"/>
        <v>5.1105562068773489</v>
      </c>
      <c r="AI24">
        <f t="shared" si="22"/>
        <v>55.172366331592094</v>
      </c>
      <c r="AJ24">
        <f t="shared" si="23"/>
        <v>11.088408040754006</v>
      </c>
      <c r="AK24">
        <f t="shared" si="24"/>
        <v>1.426266299644775</v>
      </c>
      <c r="AL24">
        <f t="shared" si="25"/>
        <v>10.744464175987485</v>
      </c>
      <c r="AM24">
        <v>428.39394947423591</v>
      </c>
      <c r="AN24">
        <v>417.26013939393943</v>
      </c>
      <c r="AO24">
        <v>4.7481689252164547E-2</v>
      </c>
      <c r="AP24">
        <v>66.324239020800107</v>
      </c>
      <c r="AQ24">
        <f t="shared" si="26"/>
        <v>1.3941332732848164</v>
      </c>
      <c r="AR24">
        <v>16.040644821795109</v>
      </c>
      <c r="AS24">
        <v>17.345767878787871</v>
      </c>
      <c r="AT24">
        <v>1.212342297393925E-2</v>
      </c>
      <c r="AU24">
        <v>78.341385873410559</v>
      </c>
      <c r="AV24">
        <v>6</v>
      </c>
      <c r="AW24">
        <v>1</v>
      </c>
      <c r="AX24">
        <f t="shared" si="27"/>
        <v>1</v>
      </c>
      <c r="AY24">
        <f t="shared" si="28"/>
        <v>0</v>
      </c>
      <c r="AZ24">
        <f t="shared" si="29"/>
        <v>54084.1058150518</v>
      </c>
      <c r="BA24" t="s">
        <v>310</v>
      </c>
      <c r="BB24">
        <v>8168.28</v>
      </c>
      <c r="BC24">
        <v>636.02</v>
      </c>
      <c r="BD24">
        <v>2639.69</v>
      </c>
      <c r="BE24">
        <f t="shared" si="30"/>
        <v>0.75905504055400441</v>
      </c>
      <c r="BF24">
        <v>-1.328865967898115</v>
      </c>
      <c r="BG24" t="s">
        <v>338</v>
      </c>
      <c r="BH24">
        <v>8159.37</v>
      </c>
      <c r="BI24">
        <v>754.43416000000002</v>
      </c>
      <c r="BJ24">
        <v>2097.81</v>
      </c>
      <c r="BK24">
        <f t="shared" si="31"/>
        <v>0.6403705960024979</v>
      </c>
      <c r="BL24">
        <v>0.5</v>
      </c>
      <c r="BM24">
        <f t="shared" si="32"/>
        <v>210.73835284417433</v>
      </c>
      <c r="BN24">
        <f t="shared" si="33"/>
        <v>11.088408040754006</v>
      </c>
      <c r="BO24">
        <f t="shared" si="34"/>
        <v>67.47532230570431</v>
      </c>
      <c r="BP24">
        <f t="shared" si="35"/>
        <v>5.8922706005175012E-2</v>
      </c>
      <c r="BQ24">
        <f t="shared" si="36"/>
        <v>0.25830747303139945</v>
      </c>
      <c r="BR24">
        <f t="shared" si="37"/>
        <v>598.75477029308308</v>
      </c>
      <c r="BS24" t="s">
        <v>339</v>
      </c>
      <c r="BT24">
        <v>610.47</v>
      </c>
      <c r="BU24">
        <f t="shared" si="38"/>
        <v>610.47</v>
      </c>
      <c r="BV24">
        <f t="shared" si="39"/>
        <v>0.70899652494744525</v>
      </c>
      <c r="BW24">
        <f t="shared" si="40"/>
        <v>0.90320696007637802</v>
      </c>
      <c r="BX24">
        <f t="shared" si="41"/>
        <v>0.26703856654280961</v>
      </c>
      <c r="BY24">
        <f t="shared" si="42"/>
        <v>0.91899372686911251</v>
      </c>
      <c r="BZ24">
        <f t="shared" si="43"/>
        <v>0.27044373574490815</v>
      </c>
      <c r="CA24">
        <f t="shared" si="44"/>
        <v>0.73085337614859125</v>
      </c>
      <c r="CB24">
        <f t="shared" si="45"/>
        <v>0.26914662385140875</v>
      </c>
      <c r="CC24">
        <f t="shared" si="46"/>
        <v>250.0039677419355</v>
      </c>
      <c r="CD24">
        <f t="shared" si="47"/>
        <v>210.73835284417433</v>
      </c>
      <c r="CE24">
        <f t="shared" si="48"/>
        <v>0.84294003310262355</v>
      </c>
      <c r="CF24">
        <f t="shared" si="49"/>
        <v>0.16527426388806354</v>
      </c>
      <c r="CG24">
        <v>6</v>
      </c>
      <c r="CH24">
        <v>0.5</v>
      </c>
      <c r="CI24" t="s">
        <v>313</v>
      </c>
      <c r="CJ24">
        <v>2</v>
      </c>
      <c r="CK24" t="b">
        <v>0</v>
      </c>
      <c r="CL24">
        <v>1693417380.099999</v>
      </c>
      <c r="CM24">
        <v>409.94445161290321</v>
      </c>
      <c r="CN24">
        <v>421.61819354838713</v>
      </c>
      <c r="CO24">
        <v>17.296506451612899</v>
      </c>
      <c r="CP24">
        <v>15.89483225806452</v>
      </c>
      <c r="CQ24">
        <v>408.44519354838712</v>
      </c>
      <c r="CR24">
        <v>17.254980645161289</v>
      </c>
      <c r="CS24">
        <v>599.96690322580639</v>
      </c>
      <c r="CT24">
        <v>101.61554838709679</v>
      </c>
      <c r="CU24">
        <v>9.9993390322580644E-2</v>
      </c>
      <c r="CV24">
        <v>24.95646774193548</v>
      </c>
      <c r="CW24">
        <v>24.507106451612909</v>
      </c>
      <c r="CX24">
        <v>999.90000000000032</v>
      </c>
      <c r="CY24">
        <v>0</v>
      </c>
      <c r="CZ24">
        <v>0</v>
      </c>
      <c r="DA24">
        <v>9996.9477419354844</v>
      </c>
      <c r="DB24">
        <v>0</v>
      </c>
      <c r="DC24">
        <v>765.14777419354846</v>
      </c>
      <c r="DD24">
        <v>250.0039677419355</v>
      </c>
      <c r="DE24">
        <v>0.89999835483870949</v>
      </c>
      <c r="DF24">
        <v>0.1000017032258064</v>
      </c>
      <c r="DG24">
        <v>0</v>
      </c>
      <c r="DH24">
        <v>754.36438709677441</v>
      </c>
      <c r="DI24">
        <v>5.0002200000000023</v>
      </c>
      <c r="DJ24">
        <v>2109.034516129032</v>
      </c>
      <c r="DK24">
        <v>2258.730322580645</v>
      </c>
      <c r="DL24">
        <v>34.453290322580642</v>
      </c>
      <c r="DM24">
        <v>39.286032258064502</v>
      </c>
      <c r="DN24">
        <v>36.189290322580639</v>
      </c>
      <c r="DO24">
        <v>36.594516129032243</v>
      </c>
      <c r="DP24">
        <v>36.818290322580637</v>
      </c>
      <c r="DQ24">
        <v>220.50290322580639</v>
      </c>
      <c r="DR24">
        <v>24.500645161290318</v>
      </c>
      <c r="DS24">
        <v>0</v>
      </c>
      <c r="DT24">
        <v>156.19999980926511</v>
      </c>
      <c r="DU24">
        <v>0</v>
      </c>
      <c r="DV24">
        <v>754.43416000000002</v>
      </c>
      <c r="DW24">
        <v>4.8747692304727828</v>
      </c>
      <c r="DX24">
        <v>21.713076923367019</v>
      </c>
      <c r="DY24">
        <v>2109.3496</v>
      </c>
      <c r="DZ24">
        <v>15</v>
      </c>
      <c r="EA24">
        <v>1693417344.5</v>
      </c>
      <c r="EB24" t="s">
        <v>340</v>
      </c>
      <c r="EC24">
        <v>1693417344.5</v>
      </c>
      <c r="ED24">
        <v>1693417344.5</v>
      </c>
      <c r="EE24">
        <v>6</v>
      </c>
      <c r="EF24">
        <v>4.9000000000000002E-2</v>
      </c>
      <c r="EG24">
        <v>-3.1E-2</v>
      </c>
      <c r="EH24">
        <v>1.4990000000000001</v>
      </c>
      <c r="EI24">
        <v>4.2000000000000003E-2</v>
      </c>
      <c r="EJ24">
        <v>422</v>
      </c>
      <c r="EK24">
        <v>15</v>
      </c>
      <c r="EL24">
        <v>0.37</v>
      </c>
      <c r="EM24">
        <v>0.1</v>
      </c>
      <c r="EN24">
        <v>100</v>
      </c>
      <c r="EO24">
        <v>100</v>
      </c>
      <c r="EP24">
        <v>1.4990000000000001</v>
      </c>
      <c r="EQ24">
        <v>4.1500000000000002E-2</v>
      </c>
      <c r="ER24">
        <v>1.4992999999998351</v>
      </c>
      <c r="ES24">
        <v>0</v>
      </c>
      <c r="ET24">
        <v>0</v>
      </c>
      <c r="EU24">
        <v>0</v>
      </c>
      <c r="EV24">
        <v>4.1534999999997879E-2</v>
      </c>
      <c r="EW24">
        <v>0</v>
      </c>
      <c r="EX24">
        <v>0</v>
      </c>
      <c r="EY24">
        <v>0</v>
      </c>
      <c r="EZ24">
        <v>-1</v>
      </c>
      <c r="FA24">
        <v>-1</v>
      </c>
      <c r="FB24">
        <v>-1</v>
      </c>
      <c r="FC24">
        <v>-1</v>
      </c>
      <c r="FD24">
        <v>0.7</v>
      </c>
      <c r="FE24">
        <v>0.7</v>
      </c>
      <c r="FF24">
        <v>1.65161</v>
      </c>
      <c r="FG24">
        <v>2.6208499999999999</v>
      </c>
      <c r="FH24">
        <v>1.39771</v>
      </c>
      <c r="FI24">
        <v>2.3010299999999999</v>
      </c>
      <c r="FJ24">
        <v>1.71875</v>
      </c>
      <c r="FK24">
        <v>4.99756</v>
      </c>
      <c r="FL24">
        <v>37.146299999999997</v>
      </c>
      <c r="FM24">
        <v>14.815</v>
      </c>
      <c r="FN24">
        <v>18</v>
      </c>
      <c r="FO24">
        <v>593.173</v>
      </c>
      <c r="FP24">
        <v>1110.6400000000001</v>
      </c>
      <c r="FQ24">
        <v>22.620799999999999</v>
      </c>
      <c r="FR24">
        <v>27.277899999999999</v>
      </c>
      <c r="FS24">
        <v>29.997599999999998</v>
      </c>
      <c r="FT24">
        <v>27.001899999999999</v>
      </c>
      <c r="FU24">
        <v>27.307200000000002</v>
      </c>
      <c r="FV24">
        <v>33.076799999999999</v>
      </c>
      <c r="FW24">
        <v>12.9451</v>
      </c>
      <c r="FX24">
        <v>49.277799999999999</v>
      </c>
      <c r="FY24">
        <v>22.732299999999999</v>
      </c>
      <c r="FZ24">
        <v>421.69299999999998</v>
      </c>
      <c r="GA24">
        <v>16.239799999999999</v>
      </c>
      <c r="GB24">
        <v>98.694299999999998</v>
      </c>
      <c r="GC24">
        <v>93.284800000000004</v>
      </c>
    </row>
    <row r="25" spans="1:185" x14ac:dyDescent="0.2">
      <c r="A25">
        <v>7</v>
      </c>
      <c r="B25">
        <v>1693417456.5999999</v>
      </c>
      <c r="C25">
        <v>746.59999990463257</v>
      </c>
      <c r="D25" t="s">
        <v>341</v>
      </c>
      <c r="E25" t="s">
        <v>342</v>
      </c>
      <c r="F25">
        <v>5</v>
      </c>
      <c r="H25" t="s">
        <v>309</v>
      </c>
      <c r="L25">
        <v>1693417448.849999</v>
      </c>
      <c r="M25">
        <f t="shared" si="0"/>
        <v>1.7119588547946094E-3</v>
      </c>
      <c r="N25">
        <f t="shared" si="1"/>
        <v>1.7119588547946094</v>
      </c>
      <c r="O25">
        <f t="shared" si="2"/>
        <v>4.6649675255141014</v>
      </c>
      <c r="P25">
        <f t="shared" si="3"/>
        <v>410.29246666666671</v>
      </c>
      <c r="Q25">
        <f t="shared" si="4"/>
        <v>345.67831168805043</v>
      </c>
      <c r="R25">
        <f t="shared" si="5"/>
        <v>35.161248984603411</v>
      </c>
      <c r="S25">
        <f t="shared" si="6"/>
        <v>41.733586080438094</v>
      </c>
      <c r="T25">
        <f t="shared" si="7"/>
        <v>0.13437684667939181</v>
      </c>
      <c r="U25">
        <f t="shared" si="8"/>
        <v>2.9581926556350018</v>
      </c>
      <c r="V25">
        <f t="shared" si="9"/>
        <v>0.13107553278978085</v>
      </c>
      <c r="W25">
        <f t="shared" si="10"/>
        <v>8.2212062685912468E-2</v>
      </c>
      <c r="X25">
        <f t="shared" si="11"/>
        <v>16.513415787941089</v>
      </c>
      <c r="Y25">
        <f t="shared" si="12"/>
        <v>24.523453489402634</v>
      </c>
      <c r="Z25">
        <f t="shared" si="13"/>
        <v>24.356283333333341</v>
      </c>
      <c r="AA25">
        <f t="shared" si="14"/>
        <v>3.0596755858854672</v>
      </c>
      <c r="AB25">
        <f t="shared" si="15"/>
        <v>55.871227223847974</v>
      </c>
      <c r="AC25">
        <f t="shared" si="16"/>
        <v>1.7626604921454598</v>
      </c>
      <c r="AD25">
        <f t="shared" si="17"/>
        <v>3.1548626721288286</v>
      </c>
      <c r="AE25">
        <f t="shared" si="18"/>
        <v>1.2970150937400073</v>
      </c>
      <c r="AF25">
        <f t="shared" si="19"/>
        <v>-75.497385496442277</v>
      </c>
      <c r="AG25">
        <f t="shared" si="20"/>
        <v>81.713302978268089</v>
      </c>
      <c r="AH25">
        <f t="shared" si="21"/>
        <v>5.8201100815238673</v>
      </c>
      <c r="AI25">
        <f t="shared" si="22"/>
        <v>28.549443351290769</v>
      </c>
      <c r="AJ25">
        <f t="shared" si="23"/>
        <v>4.6649675255141014</v>
      </c>
      <c r="AK25">
        <f t="shared" si="24"/>
        <v>1.7119588547946094</v>
      </c>
      <c r="AL25">
        <f t="shared" si="25"/>
        <v>4.5922226635113716</v>
      </c>
      <c r="AM25">
        <v>422.19913922649528</v>
      </c>
      <c r="AN25">
        <v>417.41458787878793</v>
      </c>
      <c r="AO25">
        <v>2.628415697494774E-2</v>
      </c>
      <c r="AP25">
        <v>66.324239020800107</v>
      </c>
      <c r="AQ25">
        <f t="shared" si="26"/>
        <v>1.6579096774692337</v>
      </c>
      <c r="AR25">
        <v>15.61407475905647</v>
      </c>
      <c r="AS25">
        <v>17.275607878787881</v>
      </c>
      <c r="AT25">
        <v>-6.013996278640802E-3</v>
      </c>
      <c r="AU25">
        <v>78.341385873410559</v>
      </c>
      <c r="AV25">
        <v>5</v>
      </c>
      <c r="AW25">
        <v>1</v>
      </c>
      <c r="AX25">
        <f t="shared" si="27"/>
        <v>1</v>
      </c>
      <c r="AY25">
        <f t="shared" si="28"/>
        <v>0</v>
      </c>
      <c r="AZ25">
        <f t="shared" si="29"/>
        <v>54129.416029173452</v>
      </c>
      <c r="BA25" t="s">
        <v>310</v>
      </c>
      <c r="BB25">
        <v>8168.28</v>
      </c>
      <c r="BC25">
        <v>636.02</v>
      </c>
      <c r="BD25">
        <v>2639.69</v>
      </c>
      <c r="BE25">
        <f t="shared" si="30"/>
        <v>0.75905504055400441</v>
      </c>
      <c r="BF25">
        <v>-1.328865967898115</v>
      </c>
      <c r="BG25" t="s">
        <v>343</v>
      </c>
      <c r="BH25">
        <v>8151.6</v>
      </c>
      <c r="BI25">
        <v>716.3775599999999</v>
      </c>
      <c r="BJ25">
        <v>2203.88</v>
      </c>
      <c r="BK25">
        <f t="shared" si="31"/>
        <v>0.67494711145797415</v>
      </c>
      <c r="BL25">
        <v>0.5</v>
      </c>
      <c r="BM25">
        <f t="shared" si="32"/>
        <v>84.302642302560116</v>
      </c>
      <c r="BN25">
        <f t="shared" si="33"/>
        <v>4.6649675255141014</v>
      </c>
      <c r="BO25">
        <f t="shared" si="34"/>
        <v>28.449912455193886</v>
      </c>
      <c r="BP25">
        <f t="shared" si="35"/>
        <v>7.1098999149996928E-2</v>
      </c>
      <c r="BQ25">
        <f t="shared" si="36"/>
        <v>0.19774670127230154</v>
      </c>
      <c r="BR25">
        <f t="shared" si="37"/>
        <v>607.09434002105547</v>
      </c>
      <c r="BS25" t="s">
        <v>344</v>
      </c>
      <c r="BT25">
        <v>613.6</v>
      </c>
      <c r="BU25">
        <f t="shared" si="38"/>
        <v>613.6</v>
      </c>
      <c r="BV25">
        <f t="shared" si="39"/>
        <v>0.72158193731056142</v>
      </c>
      <c r="BW25">
        <f t="shared" si="40"/>
        <v>0.93537140629323134</v>
      </c>
      <c r="BX25">
        <f t="shared" si="41"/>
        <v>0.21509903311304035</v>
      </c>
      <c r="BY25">
        <f t="shared" si="42"/>
        <v>0.9487469799599455</v>
      </c>
      <c r="BZ25">
        <f t="shared" si="43"/>
        <v>0.2175058767162257</v>
      </c>
      <c r="CA25">
        <f t="shared" si="44"/>
        <v>0.80117514415377111</v>
      </c>
      <c r="CB25">
        <f t="shared" si="45"/>
        <v>0.19882485584622889</v>
      </c>
      <c r="CC25">
        <f t="shared" si="46"/>
        <v>100.02099333333329</v>
      </c>
      <c r="CD25">
        <f t="shared" si="47"/>
        <v>84.302642302560116</v>
      </c>
      <c r="CE25">
        <f t="shared" si="48"/>
        <v>0.84284948082459377</v>
      </c>
      <c r="CF25">
        <f t="shared" si="49"/>
        <v>0.16509949799146595</v>
      </c>
      <c r="CG25">
        <v>6</v>
      </c>
      <c r="CH25">
        <v>0.5</v>
      </c>
      <c r="CI25" t="s">
        <v>313</v>
      </c>
      <c r="CJ25">
        <v>2</v>
      </c>
      <c r="CK25" t="b">
        <v>0</v>
      </c>
      <c r="CL25">
        <v>1693417448.849999</v>
      </c>
      <c r="CM25">
        <v>410.29246666666671</v>
      </c>
      <c r="CN25">
        <v>415.66003333333339</v>
      </c>
      <c r="CO25">
        <v>17.32912</v>
      </c>
      <c r="CP25">
        <v>15.64676666666667</v>
      </c>
      <c r="CQ25">
        <v>408.68046666666658</v>
      </c>
      <c r="CR25">
        <v>17.279119999999999</v>
      </c>
      <c r="CS25">
        <v>599.97816666666665</v>
      </c>
      <c r="CT25">
        <v>101.6167333333333</v>
      </c>
      <c r="CU25">
        <v>9.9943113333333319E-2</v>
      </c>
      <c r="CV25">
        <v>24.868649999999999</v>
      </c>
      <c r="CW25">
        <v>24.356283333333341</v>
      </c>
      <c r="CX25">
        <v>999.9000000000002</v>
      </c>
      <c r="CY25">
        <v>0</v>
      </c>
      <c r="CZ25">
        <v>0</v>
      </c>
      <c r="DA25">
        <v>10002.483666666671</v>
      </c>
      <c r="DB25">
        <v>0</v>
      </c>
      <c r="DC25">
        <v>928.00139999999999</v>
      </c>
      <c r="DD25">
        <v>100.02099333333329</v>
      </c>
      <c r="DE25">
        <v>0.89999440000000019</v>
      </c>
      <c r="DF25">
        <v>0.1000056466666666</v>
      </c>
      <c r="DG25">
        <v>0</v>
      </c>
      <c r="DH25">
        <v>716.48676666666677</v>
      </c>
      <c r="DI25">
        <v>5.0002200000000014</v>
      </c>
      <c r="DJ25">
        <v>958.99043333333304</v>
      </c>
      <c r="DK25">
        <v>876.01106666666658</v>
      </c>
      <c r="DL25">
        <v>33.033133333333332</v>
      </c>
      <c r="DM25">
        <v>38.120600000000003</v>
      </c>
      <c r="DN25">
        <v>34.908066666666663</v>
      </c>
      <c r="DO25">
        <v>35.93719999999999</v>
      </c>
      <c r="DP25">
        <v>35.549733333333322</v>
      </c>
      <c r="DQ25">
        <v>85.518000000000015</v>
      </c>
      <c r="DR25">
        <v>9.5</v>
      </c>
      <c r="DS25">
        <v>0</v>
      </c>
      <c r="DT25">
        <v>66.400000095367432</v>
      </c>
      <c r="DU25">
        <v>0</v>
      </c>
      <c r="DV25">
        <v>716.3775599999999</v>
      </c>
      <c r="DW25">
        <v>-11.800230745600309</v>
      </c>
      <c r="DX25">
        <v>14.15053846786051</v>
      </c>
      <c r="DY25">
        <v>959.16791999999998</v>
      </c>
      <c r="DZ25">
        <v>15</v>
      </c>
      <c r="EA25">
        <v>1693417478.5999999</v>
      </c>
      <c r="EB25" t="s">
        <v>345</v>
      </c>
      <c r="EC25">
        <v>1693417473.5999999</v>
      </c>
      <c r="ED25">
        <v>1693417478.5999999</v>
      </c>
      <c r="EE25">
        <v>7</v>
      </c>
      <c r="EF25">
        <v>0.113</v>
      </c>
      <c r="EG25">
        <v>8.0000000000000002E-3</v>
      </c>
      <c r="EH25">
        <v>1.6120000000000001</v>
      </c>
      <c r="EI25">
        <v>0.05</v>
      </c>
      <c r="EJ25">
        <v>415</v>
      </c>
      <c r="EK25">
        <v>16</v>
      </c>
      <c r="EL25">
        <v>0.93</v>
      </c>
      <c r="EM25">
        <v>0.04</v>
      </c>
      <c r="EN25">
        <v>100</v>
      </c>
      <c r="EO25">
        <v>100</v>
      </c>
      <c r="EP25">
        <v>1.6120000000000001</v>
      </c>
      <c r="EQ25">
        <v>0.05</v>
      </c>
      <c r="ER25">
        <v>1.4992999999998351</v>
      </c>
      <c r="ES25">
        <v>0</v>
      </c>
      <c r="ET25">
        <v>0</v>
      </c>
      <c r="EU25">
        <v>0</v>
      </c>
      <c r="EV25">
        <v>4.1534999999997879E-2</v>
      </c>
      <c r="EW25">
        <v>0</v>
      </c>
      <c r="EX25">
        <v>0</v>
      </c>
      <c r="EY25">
        <v>0</v>
      </c>
      <c r="EZ25">
        <v>-1</v>
      </c>
      <c r="FA25">
        <v>-1</v>
      </c>
      <c r="FB25">
        <v>-1</v>
      </c>
      <c r="FC25">
        <v>-1</v>
      </c>
      <c r="FD25">
        <v>1.9</v>
      </c>
      <c r="FE25">
        <v>1.9</v>
      </c>
      <c r="FF25">
        <v>1.63086</v>
      </c>
      <c r="FG25">
        <v>2.6452599999999999</v>
      </c>
      <c r="FH25">
        <v>1.39771</v>
      </c>
      <c r="FI25">
        <v>2.3010299999999999</v>
      </c>
      <c r="FJ25">
        <v>1.71753</v>
      </c>
      <c r="FK25">
        <v>4.99756</v>
      </c>
      <c r="FL25">
        <v>37.361800000000002</v>
      </c>
      <c r="FM25">
        <v>14.797499999999999</v>
      </c>
      <c r="FN25">
        <v>18</v>
      </c>
      <c r="FO25">
        <v>594.57299999999998</v>
      </c>
      <c r="FP25">
        <v>1110.1199999999999</v>
      </c>
      <c r="FQ25">
        <v>23.558299999999999</v>
      </c>
      <c r="FR25">
        <v>27.409800000000001</v>
      </c>
      <c r="FS25">
        <v>30.000699999999998</v>
      </c>
      <c r="FT25">
        <v>27.109500000000001</v>
      </c>
      <c r="FU25">
        <v>27.409099999999999</v>
      </c>
      <c r="FV25">
        <v>32.661999999999999</v>
      </c>
      <c r="FW25">
        <v>17.816099999999999</v>
      </c>
      <c r="FX25">
        <v>47.399799999999999</v>
      </c>
      <c r="FY25">
        <v>23.623000000000001</v>
      </c>
      <c r="FZ25">
        <v>415.84699999999998</v>
      </c>
      <c r="GA25">
        <v>15.5791</v>
      </c>
      <c r="GB25">
        <v>98.673900000000003</v>
      </c>
      <c r="GC25">
        <v>93.269099999999995</v>
      </c>
    </row>
    <row r="26" spans="1:185" x14ac:dyDescent="0.2">
      <c r="A26">
        <v>8</v>
      </c>
      <c r="B26">
        <v>1693417594.5999999</v>
      </c>
      <c r="C26">
        <v>884.59999990463257</v>
      </c>
      <c r="D26" t="s">
        <v>346</v>
      </c>
      <c r="E26" t="s">
        <v>347</v>
      </c>
      <c r="F26">
        <v>5</v>
      </c>
      <c r="H26" t="s">
        <v>309</v>
      </c>
      <c r="L26">
        <v>1693417586.599999</v>
      </c>
      <c r="M26">
        <f t="shared" si="0"/>
        <v>1.4417394594364676E-3</v>
      </c>
      <c r="N26">
        <f t="shared" si="1"/>
        <v>1.4417394594364676</v>
      </c>
      <c r="O26">
        <f t="shared" si="2"/>
        <v>1.9292938329012963</v>
      </c>
      <c r="P26">
        <f t="shared" si="3"/>
        <v>409.87200000000001</v>
      </c>
      <c r="Q26">
        <f t="shared" si="4"/>
        <v>373.88624925646474</v>
      </c>
      <c r="R26">
        <f t="shared" si="5"/>
        <v>38.030655028516648</v>
      </c>
      <c r="S26">
        <f t="shared" si="6"/>
        <v>41.691024125243764</v>
      </c>
      <c r="T26">
        <f t="shared" si="7"/>
        <v>0.11291192182289067</v>
      </c>
      <c r="U26">
        <f t="shared" si="8"/>
        <v>2.9576887611083955</v>
      </c>
      <c r="V26">
        <f t="shared" si="9"/>
        <v>0.11057076788613074</v>
      </c>
      <c r="W26">
        <f t="shared" si="10"/>
        <v>6.9313030259771063E-2</v>
      </c>
      <c r="X26">
        <f t="shared" si="11"/>
        <v>8.2378915486913673</v>
      </c>
      <c r="Y26">
        <f t="shared" si="12"/>
        <v>24.673128023985932</v>
      </c>
      <c r="Z26">
        <f t="shared" si="13"/>
        <v>24.485245161290319</v>
      </c>
      <c r="AA26">
        <f t="shared" si="14"/>
        <v>3.0833944323893689</v>
      </c>
      <c r="AB26">
        <f t="shared" si="15"/>
        <v>56.269169423735534</v>
      </c>
      <c r="AC26">
        <f t="shared" si="16"/>
        <v>1.7888623162001396</v>
      </c>
      <c r="AD26">
        <f t="shared" si="17"/>
        <v>3.1791162629913625</v>
      </c>
      <c r="AE26">
        <f t="shared" si="18"/>
        <v>1.2945321161892294</v>
      </c>
      <c r="AF26">
        <f t="shared" si="19"/>
        <v>-63.580710161148225</v>
      </c>
      <c r="AG26">
        <f t="shared" si="20"/>
        <v>81.607997517610471</v>
      </c>
      <c r="AH26">
        <f t="shared" si="21"/>
        <v>5.821143802328808</v>
      </c>
      <c r="AI26">
        <f t="shared" si="22"/>
        <v>32.086322707482424</v>
      </c>
      <c r="AJ26">
        <f t="shared" si="23"/>
        <v>1.9292938329012963</v>
      </c>
      <c r="AK26">
        <f t="shared" si="24"/>
        <v>1.4417394594364676</v>
      </c>
      <c r="AL26">
        <f t="shared" si="25"/>
        <v>1.8951652218955561</v>
      </c>
      <c r="AM26">
        <v>419.14345210006599</v>
      </c>
      <c r="AN26">
        <v>417.26353939393931</v>
      </c>
      <c r="AO26">
        <v>-1.0276133348199429E-2</v>
      </c>
      <c r="AP26">
        <v>66.331674023669848</v>
      </c>
      <c r="AQ26">
        <f t="shared" si="26"/>
        <v>1.480393643537087</v>
      </c>
      <c r="AR26">
        <v>16.156815059582701</v>
      </c>
      <c r="AS26">
        <v>17.6099109090909</v>
      </c>
      <c r="AT26">
        <v>2.5413704334107252E-4</v>
      </c>
      <c r="AU26">
        <v>78.341403337699262</v>
      </c>
      <c r="AV26">
        <v>6</v>
      </c>
      <c r="AW26">
        <v>1</v>
      </c>
      <c r="AX26">
        <f t="shared" si="27"/>
        <v>1</v>
      </c>
      <c r="AY26">
        <f t="shared" si="28"/>
        <v>0</v>
      </c>
      <c r="AZ26">
        <f t="shared" si="29"/>
        <v>54091.275952464755</v>
      </c>
      <c r="BA26" t="s">
        <v>310</v>
      </c>
      <c r="BB26">
        <v>8168.28</v>
      </c>
      <c r="BC26">
        <v>636.02</v>
      </c>
      <c r="BD26">
        <v>2639.69</v>
      </c>
      <c r="BE26">
        <f t="shared" si="30"/>
        <v>0.75905504055400441</v>
      </c>
      <c r="BF26">
        <v>-1.328865967898115</v>
      </c>
      <c r="BG26" t="s">
        <v>348</v>
      </c>
      <c r="BH26">
        <v>8144.24</v>
      </c>
      <c r="BI26">
        <v>697.10040000000004</v>
      </c>
      <c r="BJ26">
        <v>2393.5300000000002</v>
      </c>
      <c r="BK26">
        <f t="shared" si="31"/>
        <v>0.70875635567550854</v>
      </c>
      <c r="BL26">
        <v>0.5</v>
      </c>
      <c r="BM26">
        <f t="shared" si="32"/>
        <v>42.12104151779095</v>
      </c>
      <c r="BN26">
        <f t="shared" si="33"/>
        <v>1.9292938329012963</v>
      </c>
      <c r="BO26">
        <f t="shared" si="34"/>
        <v>14.926777941703152</v>
      </c>
      <c r="BP26">
        <f t="shared" si="35"/>
        <v>7.7352308570604558E-2</v>
      </c>
      <c r="BQ26">
        <f t="shared" si="36"/>
        <v>0.10284391672550577</v>
      </c>
      <c r="BR26">
        <f t="shared" si="37"/>
        <v>620.64069527463585</v>
      </c>
      <c r="BS26" t="s">
        <v>349</v>
      </c>
      <c r="BT26">
        <v>630.33000000000004</v>
      </c>
      <c r="BU26">
        <f t="shared" si="38"/>
        <v>630.33000000000004</v>
      </c>
      <c r="BV26">
        <f t="shared" si="39"/>
        <v>0.73665255919081862</v>
      </c>
      <c r="BW26">
        <f t="shared" si="40"/>
        <v>0.96213112522686017</v>
      </c>
      <c r="BX26">
        <f t="shared" si="41"/>
        <v>0.12250666879006243</v>
      </c>
      <c r="BY26">
        <f t="shared" si="42"/>
        <v>0.96524605834390698</v>
      </c>
      <c r="BZ26">
        <f t="shared" si="43"/>
        <v>0.12285456187895205</v>
      </c>
      <c r="CA26">
        <f t="shared" si="44"/>
        <v>0.86997527495931248</v>
      </c>
      <c r="CB26">
        <f t="shared" si="45"/>
        <v>0.13002472504068752</v>
      </c>
      <c r="CC26">
        <f t="shared" si="46"/>
        <v>49.983387096774187</v>
      </c>
      <c r="CD26">
        <f t="shared" si="47"/>
        <v>42.12104151779095</v>
      </c>
      <c r="CE26">
        <f t="shared" si="48"/>
        <v>0.8427008245007338</v>
      </c>
      <c r="CF26">
        <f t="shared" si="49"/>
        <v>0.16481259128641607</v>
      </c>
      <c r="CG26">
        <v>6</v>
      </c>
      <c r="CH26">
        <v>0.5</v>
      </c>
      <c r="CI26" t="s">
        <v>313</v>
      </c>
      <c r="CJ26">
        <v>2</v>
      </c>
      <c r="CK26" t="b">
        <v>0</v>
      </c>
      <c r="CL26">
        <v>1693417586.599999</v>
      </c>
      <c r="CM26">
        <v>409.87200000000001</v>
      </c>
      <c r="CN26">
        <v>412.39245161290319</v>
      </c>
      <c r="CO26">
        <v>17.58662903225807</v>
      </c>
      <c r="CP26">
        <v>16.170116129032259</v>
      </c>
      <c r="CQ26">
        <v>408.19403225806462</v>
      </c>
      <c r="CR26">
        <v>17.53073548387097</v>
      </c>
      <c r="CS26">
        <v>599.9454516129033</v>
      </c>
      <c r="CT26">
        <v>101.6172258064516</v>
      </c>
      <c r="CU26">
        <v>9.9954496774193546E-2</v>
      </c>
      <c r="CV26">
        <v>24.997038709677419</v>
      </c>
      <c r="CW26">
        <v>24.485245161290319</v>
      </c>
      <c r="CX26">
        <v>999.90000000000032</v>
      </c>
      <c r="CY26">
        <v>0</v>
      </c>
      <c r="CZ26">
        <v>0</v>
      </c>
      <c r="DA26">
        <v>9999.5767741935488</v>
      </c>
      <c r="DB26">
        <v>0</v>
      </c>
      <c r="DC26">
        <v>1094.0002258064519</v>
      </c>
      <c r="DD26">
        <v>49.983387096774187</v>
      </c>
      <c r="DE26">
        <v>0.90000348387096774</v>
      </c>
      <c r="DF26">
        <v>9.9996380645161295E-2</v>
      </c>
      <c r="DG26">
        <v>0</v>
      </c>
      <c r="DH26">
        <v>697.10241935483884</v>
      </c>
      <c r="DI26">
        <v>5.0002200000000023</v>
      </c>
      <c r="DJ26">
        <v>609.11064516129034</v>
      </c>
      <c r="DK26">
        <v>414.70822580645159</v>
      </c>
      <c r="DL26">
        <v>33.164999999999999</v>
      </c>
      <c r="DM26">
        <v>39.561999999999983</v>
      </c>
      <c r="DN26">
        <v>35.574419354838703</v>
      </c>
      <c r="DO26">
        <v>35.350741935483867</v>
      </c>
      <c r="DP26">
        <v>35.733741935483877</v>
      </c>
      <c r="DQ26">
        <v>40.484516129032272</v>
      </c>
      <c r="DR26">
        <v>4.5</v>
      </c>
      <c r="DS26">
        <v>0</v>
      </c>
      <c r="DT26">
        <v>135.79999995231631</v>
      </c>
      <c r="DU26">
        <v>0</v>
      </c>
      <c r="DV26">
        <v>697.10040000000004</v>
      </c>
      <c r="DW26">
        <v>-1.528538453086264</v>
      </c>
      <c r="DX26">
        <v>-168.17869254117869</v>
      </c>
      <c r="DY26">
        <v>607.61800000000005</v>
      </c>
      <c r="DZ26">
        <v>15</v>
      </c>
      <c r="EA26">
        <v>1693417558.0999999</v>
      </c>
      <c r="EB26" t="s">
        <v>350</v>
      </c>
      <c r="EC26">
        <v>1693417550.5999999</v>
      </c>
      <c r="ED26">
        <v>1693417558.0999999</v>
      </c>
      <c r="EE26">
        <v>8</v>
      </c>
      <c r="EF26">
        <v>6.6000000000000003E-2</v>
      </c>
      <c r="EG26">
        <v>6.0000000000000001E-3</v>
      </c>
      <c r="EH26">
        <v>1.6779999999999999</v>
      </c>
      <c r="EI26">
        <v>5.6000000000000001E-2</v>
      </c>
      <c r="EJ26">
        <v>413</v>
      </c>
      <c r="EK26">
        <v>16</v>
      </c>
      <c r="EL26">
        <v>0.96</v>
      </c>
      <c r="EM26">
        <v>0.11</v>
      </c>
      <c r="EN26">
        <v>100</v>
      </c>
      <c r="EO26">
        <v>100</v>
      </c>
      <c r="EP26">
        <v>1.6779999999999999</v>
      </c>
      <c r="EQ26">
        <v>5.5899999999999998E-2</v>
      </c>
      <c r="ER26">
        <v>1.677949999999953</v>
      </c>
      <c r="ES26">
        <v>0</v>
      </c>
      <c r="ET26">
        <v>0</v>
      </c>
      <c r="EU26">
        <v>0</v>
      </c>
      <c r="EV26">
        <v>5.5880952380951143E-2</v>
      </c>
      <c r="EW26">
        <v>0</v>
      </c>
      <c r="EX26">
        <v>0</v>
      </c>
      <c r="EY26">
        <v>0</v>
      </c>
      <c r="EZ26">
        <v>-1</v>
      </c>
      <c r="FA26">
        <v>-1</v>
      </c>
      <c r="FB26">
        <v>-1</v>
      </c>
      <c r="FC26">
        <v>-1</v>
      </c>
      <c r="FD26">
        <v>0.7</v>
      </c>
      <c r="FE26">
        <v>0.6</v>
      </c>
      <c r="FF26">
        <v>1.6174299999999999</v>
      </c>
      <c r="FG26">
        <v>2.63428</v>
      </c>
      <c r="FH26">
        <v>1.39771</v>
      </c>
      <c r="FI26">
        <v>2.3010299999999999</v>
      </c>
      <c r="FJ26">
        <v>1.71265</v>
      </c>
      <c r="FK26">
        <v>4.99756</v>
      </c>
      <c r="FL26">
        <v>37.747</v>
      </c>
      <c r="FM26">
        <v>14.7887</v>
      </c>
      <c r="FN26">
        <v>18</v>
      </c>
      <c r="FO26">
        <v>593.74699999999996</v>
      </c>
      <c r="FP26">
        <v>1104.58</v>
      </c>
      <c r="FQ26">
        <v>23.6797</v>
      </c>
      <c r="FR26">
        <v>27.609500000000001</v>
      </c>
      <c r="FS26">
        <v>30.000299999999999</v>
      </c>
      <c r="FT26">
        <v>27.3064</v>
      </c>
      <c r="FU26">
        <v>27.6038</v>
      </c>
      <c r="FV26">
        <v>32.396999999999998</v>
      </c>
      <c r="FW26">
        <v>11.1089</v>
      </c>
      <c r="FX26">
        <v>45.504300000000001</v>
      </c>
      <c r="FY26">
        <v>23.686199999999999</v>
      </c>
      <c r="FZ26">
        <v>412.41300000000001</v>
      </c>
      <c r="GA26">
        <v>16.170000000000002</v>
      </c>
      <c r="GB26">
        <v>98.647599999999997</v>
      </c>
      <c r="GC26">
        <v>93.242400000000004</v>
      </c>
    </row>
    <row r="27" spans="1:185" x14ac:dyDescent="0.2">
      <c r="A27">
        <v>9</v>
      </c>
      <c r="B27">
        <v>1693417723.0999999</v>
      </c>
      <c r="C27">
        <v>1013.099999904633</v>
      </c>
      <c r="D27" t="s">
        <v>351</v>
      </c>
      <c r="E27" t="s">
        <v>352</v>
      </c>
      <c r="F27">
        <v>5</v>
      </c>
      <c r="H27" t="s">
        <v>309</v>
      </c>
      <c r="L27">
        <v>1693417715.349999</v>
      </c>
      <c r="M27">
        <f t="shared" si="0"/>
        <v>1.542633806428812E-3</v>
      </c>
      <c r="N27">
        <f t="shared" si="1"/>
        <v>1.5426338064288121</v>
      </c>
      <c r="O27">
        <f t="shared" si="2"/>
        <v>-1.2225619619164811</v>
      </c>
      <c r="P27">
        <f t="shared" si="3"/>
        <v>409.9794</v>
      </c>
      <c r="Q27">
        <f t="shared" si="4"/>
        <v>417.9036594132856</v>
      </c>
      <c r="R27">
        <f t="shared" si="5"/>
        <v>42.508438788929986</v>
      </c>
      <c r="S27">
        <f t="shared" si="6"/>
        <v>41.702396801429394</v>
      </c>
      <c r="T27">
        <f t="shared" si="7"/>
        <v>0.12019270806794789</v>
      </c>
      <c r="U27">
        <f t="shared" si="8"/>
        <v>2.9576940872613235</v>
      </c>
      <c r="V27">
        <f t="shared" si="9"/>
        <v>0.11754371617026128</v>
      </c>
      <c r="W27">
        <f t="shared" si="10"/>
        <v>7.3697961392712771E-2</v>
      </c>
      <c r="X27">
        <f t="shared" si="11"/>
        <v>3.9903511277246398E-5</v>
      </c>
      <c r="Y27">
        <f t="shared" si="12"/>
        <v>24.623280272960301</v>
      </c>
      <c r="Z27">
        <f t="shared" si="13"/>
        <v>24.470700000000001</v>
      </c>
      <c r="AA27">
        <f t="shared" si="14"/>
        <v>3.0807112485692052</v>
      </c>
      <c r="AB27">
        <f t="shared" si="15"/>
        <v>55.835187862149851</v>
      </c>
      <c r="AC27">
        <f t="shared" si="16"/>
        <v>1.7776495721422081</v>
      </c>
      <c r="AD27">
        <f t="shared" si="17"/>
        <v>3.1837442304859875</v>
      </c>
      <c r="AE27">
        <f t="shared" si="18"/>
        <v>1.3030616764269971</v>
      </c>
      <c r="AF27">
        <f t="shared" si="19"/>
        <v>-68.030150863510613</v>
      </c>
      <c r="AG27">
        <f t="shared" si="20"/>
        <v>87.818358848525477</v>
      </c>
      <c r="AH27">
        <f t="shared" si="21"/>
        <v>6.2644328240275335</v>
      </c>
      <c r="AI27">
        <f t="shared" si="22"/>
        <v>26.052680712553673</v>
      </c>
      <c r="AJ27">
        <f t="shared" si="23"/>
        <v>-1.2225619619164811</v>
      </c>
      <c r="AK27">
        <f t="shared" si="24"/>
        <v>1.5426338064288121</v>
      </c>
      <c r="AL27">
        <f t="shared" si="25"/>
        <v>-1.6065900071444441</v>
      </c>
      <c r="AM27">
        <v>416.09985644840901</v>
      </c>
      <c r="AN27">
        <v>417.47761818181817</v>
      </c>
      <c r="AO27">
        <v>5.632081499041993E-2</v>
      </c>
      <c r="AP27">
        <v>66.273847511496086</v>
      </c>
      <c r="AQ27">
        <f t="shared" si="26"/>
        <v>1.5403657226729961</v>
      </c>
      <c r="AR27">
        <v>15.969576262906211</v>
      </c>
      <c r="AS27">
        <v>17.482178787878791</v>
      </c>
      <c r="AT27">
        <v>1.8114733774130101E-4</v>
      </c>
      <c r="AU27">
        <v>78.341196366587099</v>
      </c>
      <c r="AV27">
        <v>6</v>
      </c>
      <c r="AW27">
        <v>1</v>
      </c>
      <c r="AX27">
        <f t="shared" si="27"/>
        <v>1</v>
      </c>
      <c r="AY27">
        <f t="shared" si="28"/>
        <v>0</v>
      </c>
      <c r="AZ27">
        <f t="shared" si="29"/>
        <v>54087.027902808375</v>
      </c>
      <c r="BA27" t="s">
        <v>353</v>
      </c>
      <c r="BB27">
        <v>8148.21</v>
      </c>
      <c r="BC27">
        <v>610.34399999999994</v>
      </c>
      <c r="BD27">
        <v>2532.66</v>
      </c>
      <c r="BE27">
        <f t="shared" si="30"/>
        <v>0.75901068441875341</v>
      </c>
      <c r="BF27">
        <v>-1.2225619619164809</v>
      </c>
      <c r="BG27" t="s">
        <v>354</v>
      </c>
      <c r="BH27" t="s">
        <v>354</v>
      </c>
      <c r="BI27">
        <v>0</v>
      </c>
      <c r="BJ27">
        <v>0</v>
      </c>
      <c r="BK27" t="e">
        <f t="shared" si="31"/>
        <v>#DIV/0!</v>
      </c>
      <c r="BL27">
        <v>0.5</v>
      </c>
      <c r="BM27">
        <f t="shared" si="32"/>
        <v>2.1001848040655996E-4</v>
      </c>
      <c r="BN27">
        <f t="shared" si="33"/>
        <v>-1.2225619619164811</v>
      </c>
      <c r="BO27" t="e">
        <f t="shared" si="34"/>
        <v>#DIV/0!</v>
      </c>
      <c r="BP27">
        <f t="shared" si="35"/>
        <v>-1.0572622204255112E-12</v>
      </c>
      <c r="BQ27" t="e">
        <f t="shared" si="36"/>
        <v>#DIV/0!</v>
      </c>
      <c r="BR27" t="e">
        <f t="shared" si="37"/>
        <v>#DIV/0!</v>
      </c>
      <c r="BS27" t="s">
        <v>354</v>
      </c>
      <c r="BT27">
        <v>0</v>
      </c>
      <c r="BU27" t="e">
        <f t="shared" si="38"/>
        <v>#DIV/0!</v>
      </c>
      <c r="BV27" t="e">
        <f t="shared" si="39"/>
        <v>#DIV/0!</v>
      </c>
      <c r="BW27" t="e">
        <f t="shared" si="40"/>
        <v>#DIV/0!</v>
      </c>
      <c r="BX27" t="e">
        <f t="shared" si="41"/>
        <v>#DIV/0!</v>
      </c>
      <c r="BY27">
        <f t="shared" si="42"/>
        <v>0</v>
      </c>
      <c r="BZ27">
        <f t="shared" si="43"/>
        <v>1.3175045101845899</v>
      </c>
      <c r="CA27" t="e">
        <f t="shared" si="44"/>
        <v>#DIV/0!</v>
      </c>
      <c r="CB27" t="e">
        <f t="shared" si="45"/>
        <v>#DIV/0!</v>
      </c>
      <c r="CC27">
        <f t="shared" si="46"/>
        <v>5.0002199999999997E-3</v>
      </c>
      <c r="CD27">
        <f t="shared" si="47"/>
        <v>2.1001848040655996E-4</v>
      </c>
      <c r="CE27">
        <f t="shared" si="48"/>
        <v>4.2001847999999994E-2</v>
      </c>
      <c r="CF27">
        <f t="shared" si="49"/>
        <v>7.9803511199999996E-3</v>
      </c>
      <c r="CG27">
        <v>6</v>
      </c>
      <c r="CH27">
        <v>0.5</v>
      </c>
      <c r="CI27" t="s">
        <v>313</v>
      </c>
      <c r="CJ27">
        <v>2</v>
      </c>
      <c r="CK27" t="b">
        <v>0</v>
      </c>
      <c r="CL27">
        <v>1693417715.349999</v>
      </c>
      <c r="CM27">
        <v>409.9794</v>
      </c>
      <c r="CN27">
        <v>409.38923333333332</v>
      </c>
      <c r="CO27">
        <v>17.47620666666667</v>
      </c>
      <c r="CP27">
        <v>15.960396666666661</v>
      </c>
      <c r="CQ27">
        <v>408.29116666666681</v>
      </c>
      <c r="CR27">
        <v>17.425086666666669</v>
      </c>
      <c r="CS27">
        <v>599.94633333333331</v>
      </c>
      <c r="CT27">
        <v>101.6183333333333</v>
      </c>
      <c r="CU27">
        <v>9.9940320000000013E-2</v>
      </c>
      <c r="CV27">
        <v>25.021439999999998</v>
      </c>
      <c r="CW27">
        <v>24.470700000000001</v>
      </c>
      <c r="CX27">
        <v>999.9000000000002</v>
      </c>
      <c r="CY27">
        <v>0</v>
      </c>
      <c r="CZ27">
        <v>0</v>
      </c>
      <c r="DA27">
        <v>9999.4979999999996</v>
      </c>
      <c r="DB27">
        <v>0</v>
      </c>
      <c r="DC27">
        <v>1239.146666666667</v>
      </c>
      <c r="DD27">
        <v>5.0002199999999997E-3</v>
      </c>
      <c r="DE27">
        <v>0</v>
      </c>
      <c r="DF27">
        <v>0</v>
      </c>
      <c r="DG27">
        <v>0</v>
      </c>
      <c r="DH27">
        <v>610.56666666666672</v>
      </c>
      <c r="DI27">
        <v>5.0002199999999997E-3</v>
      </c>
      <c r="DJ27">
        <v>291.02666666666659</v>
      </c>
      <c r="DK27">
        <v>-0.85999999999999988</v>
      </c>
      <c r="DL27">
        <v>32.516500000000001</v>
      </c>
      <c r="DM27">
        <v>39.811999999999983</v>
      </c>
      <c r="DN27">
        <v>34.870566666666669</v>
      </c>
      <c r="DO27">
        <v>35.837366666666668</v>
      </c>
      <c r="DP27">
        <v>35.25</v>
      </c>
      <c r="DQ27">
        <v>0</v>
      </c>
      <c r="DR27">
        <v>0</v>
      </c>
      <c r="DS27">
        <v>0</v>
      </c>
      <c r="DT27">
        <v>126.0999999046326</v>
      </c>
      <c r="DU27">
        <v>0</v>
      </c>
      <c r="DV27">
        <v>610.34399999999994</v>
      </c>
      <c r="DW27">
        <v>26.415384616043681</v>
      </c>
      <c r="DX27">
        <v>-408.53846209213782</v>
      </c>
      <c r="DY27">
        <v>289.44400000000002</v>
      </c>
      <c r="DZ27">
        <v>15</v>
      </c>
      <c r="EA27">
        <v>1693417690.0999999</v>
      </c>
      <c r="EB27" t="s">
        <v>355</v>
      </c>
      <c r="EC27">
        <v>1693417690.0999999</v>
      </c>
      <c r="ED27">
        <v>1693417676.5999999</v>
      </c>
      <c r="EE27">
        <v>9</v>
      </c>
      <c r="EF27">
        <v>0.01</v>
      </c>
      <c r="EG27">
        <v>-5.0000000000000001E-3</v>
      </c>
      <c r="EH27">
        <v>1.6879999999999999</v>
      </c>
      <c r="EI27">
        <v>5.0999999999999997E-2</v>
      </c>
      <c r="EJ27">
        <v>410</v>
      </c>
      <c r="EK27">
        <v>16</v>
      </c>
      <c r="EL27">
        <v>0.93</v>
      </c>
      <c r="EM27">
        <v>0.09</v>
      </c>
      <c r="EN27">
        <v>100</v>
      </c>
      <c r="EO27">
        <v>100</v>
      </c>
      <c r="EP27">
        <v>1.6879999999999999</v>
      </c>
      <c r="EQ27">
        <v>5.11E-2</v>
      </c>
      <c r="ER27">
        <v>1.688249999999869</v>
      </c>
      <c r="ES27">
        <v>0</v>
      </c>
      <c r="ET27">
        <v>0</v>
      </c>
      <c r="EU27">
        <v>0</v>
      </c>
      <c r="EV27">
        <v>5.1114285714286112E-2</v>
      </c>
      <c r="EW27">
        <v>0</v>
      </c>
      <c r="EX27">
        <v>0</v>
      </c>
      <c r="EY27">
        <v>0</v>
      </c>
      <c r="EZ27">
        <v>-1</v>
      </c>
      <c r="FA27">
        <v>-1</v>
      </c>
      <c r="FB27">
        <v>-1</v>
      </c>
      <c r="FC27">
        <v>-1</v>
      </c>
      <c r="FD27">
        <v>0.6</v>
      </c>
      <c r="FE27">
        <v>0.8</v>
      </c>
      <c r="FF27">
        <v>1.6052200000000001</v>
      </c>
      <c r="FG27">
        <v>2.6220699999999999</v>
      </c>
      <c r="FH27">
        <v>1.39771</v>
      </c>
      <c r="FI27">
        <v>2.3022499999999999</v>
      </c>
      <c r="FJ27">
        <v>1.71143</v>
      </c>
      <c r="FK27">
        <v>4.99756</v>
      </c>
      <c r="FL27">
        <v>38.159300000000002</v>
      </c>
      <c r="FM27">
        <v>14.78</v>
      </c>
      <c r="FN27">
        <v>18</v>
      </c>
      <c r="FO27">
        <v>593.55700000000002</v>
      </c>
      <c r="FP27">
        <v>1098.97</v>
      </c>
      <c r="FQ27">
        <v>24.029900000000001</v>
      </c>
      <c r="FR27">
        <v>27.8674</v>
      </c>
      <c r="FS27">
        <v>30.001000000000001</v>
      </c>
      <c r="FT27">
        <v>27.5533</v>
      </c>
      <c r="FU27">
        <v>27.846299999999999</v>
      </c>
      <c r="FV27">
        <v>32.171399999999998</v>
      </c>
      <c r="FW27">
        <v>10.5524</v>
      </c>
      <c r="FX27">
        <v>43.637099999999997</v>
      </c>
      <c r="FY27">
        <v>24.038699999999999</v>
      </c>
      <c r="FZ27">
        <v>409.69299999999998</v>
      </c>
      <c r="GA27">
        <v>16.043099999999999</v>
      </c>
      <c r="GB27">
        <v>98.591899999999995</v>
      </c>
      <c r="GC27">
        <v>93.1922</v>
      </c>
    </row>
    <row r="28" spans="1:185" x14ac:dyDescent="0.2">
      <c r="A28">
        <v>10</v>
      </c>
      <c r="B28">
        <v>1693418059.5999999</v>
      </c>
      <c r="C28">
        <v>1349.599999904633</v>
      </c>
      <c r="D28" t="s">
        <v>356</v>
      </c>
      <c r="E28" t="s">
        <v>357</v>
      </c>
      <c r="F28">
        <v>5</v>
      </c>
      <c r="H28" t="s">
        <v>309</v>
      </c>
      <c r="L28">
        <v>1693418051.599999</v>
      </c>
      <c r="M28">
        <f t="shared" si="0"/>
        <v>1.4506633500295607E-3</v>
      </c>
      <c r="N28">
        <f t="shared" si="1"/>
        <v>1.4506633500295607</v>
      </c>
      <c r="O28">
        <f t="shared" si="2"/>
        <v>16.83196298994018</v>
      </c>
      <c r="P28">
        <f t="shared" si="3"/>
        <v>409.96961290322582</v>
      </c>
      <c r="Q28">
        <f t="shared" si="4"/>
        <v>153.70706878690916</v>
      </c>
      <c r="R28">
        <f t="shared" si="5"/>
        <v>15.632642123135774</v>
      </c>
      <c r="S28">
        <f t="shared" si="6"/>
        <v>41.695598585394826</v>
      </c>
      <c r="T28">
        <f t="shared" si="7"/>
        <v>0.10953835210368337</v>
      </c>
      <c r="U28">
        <f t="shared" si="8"/>
        <v>2.9578963048616691</v>
      </c>
      <c r="V28">
        <f t="shared" si="9"/>
        <v>0.10733368512608935</v>
      </c>
      <c r="W28">
        <f t="shared" si="10"/>
        <v>6.7277937948714464E-2</v>
      </c>
      <c r="X28">
        <f t="shared" si="11"/>
        <v>241.72775325135572</v>
      </c>
      <c r="Y28">
        <f t="shared" si="12"/>
        <v>24.355788126004907</v>
      </c>
      <c r="Z28">
        <f t="shared" si="13"/>
        <v>23.908070967741939</v>
      </c>
      <c r="AA28">
        <f t="shared" si="14"/>
        <v>2.9784755881397387</v>
      </c>
      <c r="AB28">
        <f t="shared" si="15"/>
        <v>56.895629177457764</v>
      </c>
      <c r="AC28">
        <f t="shared" si="16"/>
        <v>1.6350754793335984</v>
      </c>
      <c r="AD28">
        <f t="shared" si="17"/>
        <v>2.8738156216425512</v>
      </c>
      <c r="AE28">
        <f t="shared" si="18"/>
        <v>1.3434001088061402</v>
      </c>
      <c r="AF28">
        <f t="shared" si="19"/>
        <v>-63.974253736303631</v>
      </c>
      <c r="AG28">
        <f t="shared" si="20"/>
        <v>-94.681714175717474</v>
      </c>
      <c r="AH28">
        <f t="shared" si="21"/>
        <v>-6.6766321257556438</v>
      </c>
      <c r="AI28">
        <f t="shared" si="22"/>
        <v>76.395153213578965</v>
      </c>
      <c r="AJ28">
        <f t="shared" si="23"/>
        <v>16.83196298994018</v>
      </c>
      <c r="AK28">
        <f t="shared" si="24"/>
        <v>1.4506633500295607</v>
      </c>
      <c r="AL28">
        <f t="shared" si="25"/>
        <v>16.559659397365287</v>
      </c>
      <c r="AM28">
        <v>433.90110252478831</v>
      </c>
      <c r="AN28">
        <v>416.81465454545452</v>
      </c>
      <c r="AO28">
        <v>6.0344869342474503E-2</v>
      </c>
      <c r="AP28">
        <v>66.273847511496086</v>
      </c>
      <c r="AQ28">
        <f t="shared" si="26"/>
        <v>1.6890355367969132</v>
      </c>
      <c r="AR28">
        <v>14.83199424617233</v>
      </c>
      <c r="AS28">
        <v>16.32921515151515</v>
      </c>
      <c r="AT28">
        <v>3.060872018400777E-2</v>
      </c>
      <c r="AU28">
        <v>78.341196366587099</v>
      </c>
      <c r="AV28">
        <v>4</v>
      </c>
      <c r="AW28">
        <v>1</v>
      </c>
      <c r="AX28">
        <f t="shared" si="27"/>
        <v>1</v>
      </c>
      <c r="AY28">
        <f t="shared" si="28"/>
        <v>0</v>
      </c>
      <c r="AZ28">
        <f t="shared" si="29"/>
        <v>54404.306577338888</v>
      </c>
      <c r="BA28" t="s">
        <v>353</v>
      </c>
      <c r="BB28">
        <v>8148.21</v>
      </c>
      <c r="BC28">
        <v>610.34399999999994</v>
      </c>
      <c r="BD28">
        <v>2532.66</v>
      </c>
      <c r="BE28">
        <f t="shared" si="30"/>
        <v>0.75901068441875341</v>
      </c>
      <c r="BF28">
        <v>-1.2225619619164809</v>
      </c>
      <c r="BG28" t="s">
        <v>358</v>
      </c>
      <c r="BH28">
        <v>8158.81</v>
      </c>
      <c r="BI28">
        <v>685.97720000000004</v>
      </c>
      <c r="BJ28">
        <v>811.7</v>
      </c>
      <c r="BK28">
        <f t="shared" si="31"/>
        <v>0.15488825920906735</v>
      </c>
      <c r="BL28">
        <v>0.5</v>
      </c>
      <c r="BM28">
        <f t="shared" si="32"/>
        <v>1261.1616285942168</v>
      </c>
      <c r="BN28">
        <f t="shared" si="33"/>
        <v>16.83196298994018</v>
      </c>
      <c r="BO28">
        <f t="shared" si="34"/>
        <v>97.669564617115284</v>
      </c>
      <c r="BP28">
        <f t="shared" si="35"/>
        <v>1.4315789937235528E-2</v>
      </c>
      <c r="BQ28">
        <f t="shared" si="36"/>
        <v>2.1201921892324749</v>
      </c>
      <c r="BR28">
        <f t="shared" si="37"/>
        <v>403.94887930392019</v>
      </c>
      <c r="BS28" t="s">
        <v>359</v>
      </c>
      <c r="BT28">
        <v>487.07</v>
      </c>
      <c r="BU28">
        <f t="shared" si="38"/>
        <v>487.07</v>
      </c>
      <c r="BV28">
        <f t="shared" si="39"/>
        <v>0.39993840088702726</v>
      </c>
      <c r="BW28">
        <f t="shared" si="40"/>
        <v>0.38728028832825057</v>
      </c>
      <c r="BX28">
        <f t="shared" si="41"/>
        <v>0.8413025093004951</v>
      </c>
      <c r="BY28">
        <f t="shared" si="42"/>
        <v>0.62438069886171721</v>
      </c>
      <c r="BZ28">
        <f t="shared" si="43"/>
        <v>0.89525343387871714</v>
      </c>
      <c r="CA28">
        <f t="shared" si="44"/>
        <v>0.27498378960123016</v>
      </c>
      <c r="CB28">
        <f t="shared" si="45"/>
        <v>0.72501621039876984</v>
      </c>
      <c r="CC28">
        <f t="shared" si="46"/>
        <v>1499.94129032258</v>
      </c>
      <c r="CD28">
        <f t="shared" si="47"/>
        <v>1261.1616285942168</v>
      </c>
      <c r="CE28">
        <f t="shared" si="48"/>
        <v>0.84080732808081393</v>
      </c>
      <c r="CF28">
        <f t="shared" si="49"/>
        <v>0.16115814319597091</v>
      </c>
      <c r="CG28">
        <v>6</v>
      </c>
      <c r="CH28">
        <v>0.5</v>
      </c>
      <c r="CI28" t="s">
        <v>313</v>
      </c>
      <c r="CJ28">
        <v>2</v>
      </c>
      <c r="CK28" t="b">
        <v>0</v>
      </c>
      <c r="CL28">
        <v>1693418051.599999</v>
      </c>
      <c r="CM28">
        <v>409.96961290322582</v>
      </c>
      <c r="CN28">
        <v>427.40225806451599</v>
      </c>
      <c r="CO28">
        <v>16.07678709677419</v>
      </c>
      <c r="CP28">
        <v>14.64895806451613</v>
      </c>
      <c r="CQ28">
        <v>408.16161290322577</v>
      </c>
      <c r="CR28">
        <v>16.043787096774189</v>
      </c>
      <c r="CS28">
        <v>599.79506451612906</v>
      </c>
      <c r="CT28">
        <v>101.6041935483871</v>
      </c>
      <c r="CU28">
        <v>9.9926154838709674E-2</v>
      </c>
      <c r="CV28">
        <v>23.314329032258069</v>
      </c>
      <c r="CW28">
        <v>23.908070967741939</v>
      </c>
      <c r="CX28">
        <v>999.90000000000032</v>
      </c>
      <c r="CY28">
        <v>0</v>
      </c>
      <c r="CZ28">
        <v>0</v>
      </c>
      <c r="DA28">
        <v>10002.03677419355</v>
      </c>
      <c r="DB28">
        <v>0</v>
      </c>
      <c r="DC28">
        <v>1515.542258064517</v>
      </c>
      <c r="DD28">
        <v>1499.94129032258</v>
      </c>
      <c r="DE28">
        <v>0.97299938709677436</v>
      </c>
      <c r="DF28">
        <v>2.7000887096774191E-2</v>
      </c>
      <c r="DG28">
        <v>0</v>
      </c>
      <c r="DH28">
        <v>686.13132258064513</v>
      </c>
      <c r="DI28">
        <v>5.0002200000000023</v>
      </c>
      <c r="DJ28">
        <v>10958.39032258065</v>
      </c>
      <c r="DK28">
        <v>14098.63870967742</v>
      </c>
      <c r="DL28">
        <v>35.562161290322578</v>
      </c>
      <c r="DM28">
        <v>39.644903225806438</v>
      </c>
      <c r="DN28">
        <v>36.799999999999997</v>
      </c>
      <c r="DO28">
        <v>33.31422580645161</v>
      </c>
      <c r="DP28">
        <v>36.417032258064502</v>
      </c>
      <c r="DQ28">
        <v>1454.576774193549</v>
      </c>
      <c r="DR28">
        <v>40.3648387096774</v>
      </c>
      <c r="DS28">
        <v>0</v>
      </c>
      <c r="DT28">
        <v>336.20000004768372</v>
      </c>
      <c r="DU28">
        <v>0</v>
      </c>
      <c r="DV28">
        <v>685.97720000000004</v>
      </c>
      <c r="DW28">
        <v>-6.9608461440838889</v>
      </c>
      <c r="DX28">
        <v>-66.938461517645408</v>
      </c>
      <c r="DY28">
        <v>10957.272000000001</v>
      </c>
      <c r="DZ28">
        <v>15</v>
      </c>
      <c r="EA28">
        <v>1693418084.5999999</v>
      </c>
      <c r="EB28" t="s">
        <v>360</v>
      </c>
      <c r="EC28">
        <v>1693418084.5999999</v>
      </c>
      <c r="ED28">
        <v>1693418076.5999999</v>
      </c>
      <c r="EE28">
        <v>10</v>
      </c>
      <c r="EF28">
        <v>0.12</v>
      </c>
      <c r="EG28">
        <v>-1.7999999999999999E-2</v>
      </c>
      <c r="EH28">
        <v>1.8080000000000001</v>
      </c>
      <c r="EI28">
        <v>3.3000000000000002E-2</v>
      </c>
      <c r="EJ28">
        <v>427</v>
      </c>
      <c r="EK28">
        <v>15</v>
      </c>
      <c r="EL28">
        <v>0.49</v>
      </c>
      <c r="EM28">
        <v>0.08</v>
      </c>
      <c r="EN28">
        <v>100</v>
      </c>
      <c r="EO28">
        <v>100</v>
      </c>
      <c r="EP28">
        <v>1.8080000000000001</v>
      </c>
      <c r="EQ28">
        <v>3.3000000000000002E-2</v>
      </c>
      <c r="ER28">
        <v>1.688249999999869</v>
      </c>
      <c r="ES28">
        <v>0</v>
      </c>
      <c r="ET28">
        <v>0</v>
      </c>
      <c r="EU28">
        <v>0</v>
      </c>
      <c r="EV28">
        <v>5.1114285714286112E-2</v>
      </c>
      <c r="EW28">
        <v>0</v>
      </c>
      <c r="EX28">
        <v>0</v>
      </c>
      <c r="EY28">
        <v>0</v>
      </c>
      <c r="EZ28">
        <v>-1</v>
      </c>
      <c r="FA28">
        <v>-1</v>
      </c>
      <c r="FB28">
        <v>-1</v>
      </c>
      <c r="FC28">
        <v>-1</v>
      </c>
      <c r="FD28">
        <v>6.2</v>
      </c>
      <c r="FE28">
        <v>6.4</v>
      </c>
      <c r="FF28">
        <v>1.6589400000000001</v>
      </c>
      <c r="FG28">
        <v>2.63062</v>
      </c>
      <c r="FH28">
        <v>1.39771</v>
      </c>
      <c r="FI28">
        <v>2.2997999999999998</v>
      </c>
      <c r="FJ28">
        <v>1.7028799999999999</v>
      </c>
      <c r="FK28">
        <v>4.99756</v>
      </c>
      <c r="FL28">
        <v>38.330100000000002</v>
      </c>
      <c r="FM28">
        <v>14.657400000000001</v>
      </c>
      <c r="FN28">
        <v>18</v>
      </c>
      <c r="FO28">
        <v>596.60400000000004</v>
      </c>
      <c r="FP28">
        <v>1087.57</v>
      </c>
      <c r="FQ28">
        <v>19.7455</v>
      </c>
      <c r="FR28">
        <v>28.445699999999999</v>
      </c>
      <c r="FS28">
        <v>30.000599999999999</v>
      </c>
      <c r="FT28">
        <v>28.074999999999999</v>
      </c>
      <c r="FU28">
        <v>28.359100000000002</v>
      </c>
      <c r="FV28">
        <v>33.225700000000003</v>
      </c>
      <c r="FW28">
        <v>24.6965</v>
      </c>
      <c r="FX28">
        <v>53.933500000000002</v>
      </c>
      <c r="FY28">
        <v>19.787600000000001</v>
      </c>
      <c r="FZ28">
        <v>427.67599999999999</v>
      </c>
      <c r="GA28">
        <v>14.992100000000001</v>
      </c>
      <c r="GB28">
        <v>98.506900000000002</v>
      </c>
      <c r="GC28">
        <v>93.118499999999997</v>
      </c>
    </row>
    <row r="29" spans="1:185" x14ac:dyDescent="0.2">
      <c r="A29">
        <v>11</v>
      </c>
      <c r="B29">
        <v>1693418418.0999999</v>
      </c>
      <c r="C29">
        <v>1708.099999904633</v>
      </c>
      <c r="D29" t="s">
        <v>361</v>
      </c>
      <c r="E29" t="s">
        <v>362</v>
      </c>
      <c r="F29">
        <v>5</v>
      </c>
      <c r="H29" t="s">
        <v>309</v>
      </c>
      <c r="L29">
        <v>1693418410.349999</v>
      </c>
      <c r="M29">
        <f t="shared" si="0"/>
        <v>1.6639695871411644E-3</v>
      </c>
      <c r="N29">
        <f t="shared" si="1"/>
        <v>1.6639695871411644</v>
      </c>
      <c r="O29">
        <f t="shared" si="2"/>
        <v>10.912754866660606</v>
      </c>
      <c r="P29">
        <f t="shared" si="3"/>
        <v>409.76593333333352</v>
      </c>
      <c r="Q29">
        <f t="shared" si="4"/>
        <v>245.58309287736765</v>
      </c>
      <c r="R29">
        <f t="shared" si="5"/>
        <v>24.97367705575023</v>
      </c>
      <c r="S29">
        <f t="shared" si="6"/>
        <v>41.669652285977186</v>
      </c>
      <c r="T29">
        <f t="shared" si="7"/>
        <v>0.11370042407770427</v>
      </c>
      <c r="U29">
        <f t="shared" si="8"/>
        <v>2.9567918198041041</v>
      </c>
      <c r="V29">
        <f t="shared" si="9"/>
        <v>0.11132612435450187</v>
      </c>
      <c r="W29">
        <f t="shared" si="10"/>
        <v>6.9788019619640151E-2</v>
      </c>
      <c r="X29">
        <f t="shared" si="11"/>
        <v>289.56439072052137</v>
      </c>
      <c r="Y29">
        <f t="shared" si="12"/>
        <v>25.495345512607184</v>
      </c>
      <c r="Z29">
        <f t="shared" si="13"/>
        <v>25.149386666666668</v>
      </c>
      <c r="AA29">
        <f t="shared" si="14"/>
        <v>3.2081071892939241</v>
      </c>
      <c r="AB29">
        <f t="shared" si="15"/>
        <v>56.810547094947339</v>
      </c>
      <c r="AC29">
        <f t="shared" si="16"/>
        <v>1.7250138145868066</v>
      </c>
      <c r="AD29">
        <f t="shared" si="17"/>
        <v>3.0364323225118657</v>
      </c>
      <c r="AE29">
        <f t="shared" si="18"/>
        <v>1.4830933747071176</v>
      </c>
      <c r="AF29">
        <f t="shared" si="19"/>
        <v>-73.381058792925344</v>
      </c>
      <c r="AG29">
        <f t="shared" si="20"/>
        <v>-146.70663990713101</v>
      </c>
      <c r="AH29">
        <f t="shared" si="21"/>
        <v>-10.462382644546071</v>
      </c>
      <c r="AI29">
        <f t="shared" si="22"/>
        <v>59.014309375918941</v>
      </c>
      <c r="AJ29">
        <f t="shared" si="23"/>
        <v>10.912754866660606</v>
      </c>
      <c r="AK29">
        <f t="shared" si="24"/>
        <v>1.6639695871411644</v>
      </c>
      <c r="AL29">
        <f t="shared" si="25"/>
        <v>10.923221491223247</v>
      </c>
      <c r="AM29">
        <v>427.9224194060771</v>
      </c>
      <c r="AN29">
        <v>416.89826666666642</v>
      </c>
      <c r="AO29">
        <v>-1.5154089062264359E-2</v>
      </c>
      <c r="AP29">
        <v>66.346015443979311</v>
      </c>
      <c r="AQ29">
        <f t="shared" si="26"/>
        <v>1.3017413724060207</v>
      </c>
      <c r="AR29">
        <v>15.308467149203411</v>
      </c>
      <c r="AS29">
        <v>16.785239393939388</v>
      </c>
      <c r="AT29">
        <v>-3.6702642928767147E-2</v>
      </c>
      <c r="AU29">
        <v>78.341968151061479</v>
      </c>
      <c r="AV29">
        <v>12</v>
      </c>
      <c r="AW29">
        <v>2</v>
      </c>
      <c r="AX29">
        <f t="shared" si="27"/>
        <v>1</v>
      </c>
      <c r="AY29">
        <f t="shared" si="28"/>
        <v>0</v>
      </c>
      <c r="AZ29">
        <f t="shared" si="29"/>
        <v>54204.011512147124</v>
      </c>
      <c r="BA29" t="s">
        <v>353</v>
      </c>
      <c r="BB29">
        <v>8148.21</v>
      </c>
      <c r="BC29">
        <v>610.34399999999994</v>
      </c>
      <c r="BD29">
        <v>2532.66</v>
      </c>
      <c r="BE29">
        <f t="shared" si="30"/>
        <v>0.75901068441875341</v>
      </c>
      <c r="BF29">
        <v>-1.2225619619164809</v>
      </c>
      <c r="BG29" t="s">
        <v>363</v>
      </c>
      <c r="BH29">
        <v>8139.75</v>
      </c>
      <c r="BI29">
        <v>793.08911999999998</v>
      </c>
      <c r="BJ29">
        <v>897.28</v>
      </c>
      <c r="BK29">
        <f t="shared" si="31"/>
        <v>0.11611858059914404</v>
      </c>
      <c r="BL29">
        <v>0.5</v>
      </c>
      <c r="BM29">
        <f t="shared" si="32"/>
        <v>1513.1730198551923</v>
      </c>
      <c r="BN29">
        <f t="shared" si="33"/>
        <v>10.912754866660606</v>
      </c>
      <c r="BO29">
        <f t="shared" si="34"/>
        <v>87.853751633252656</v>
      </c>
      <c r="BP29">
        <f t="shared" si="35"/>
        <v>8.0197813927044594E-3</v>
      </c>
      <c r="BQ29">
        <f t="shared" si="36"/>
        <v>1.822597182596291</v>
      </c>
      <c r="BR29">
        <f t="shared" si="37"/>
        <v>424.0778100011778</v>
      </c>
      <c r="BS29" t="s">
        <v>364</v>
      </c>
      <c r="BT29">
        <v>557.4</v>
      </c>
      <c r="BU29">
        <f t="shared" si="38"/>
        <v>557.4</v>
      </c>
      <c r="BV29">
        <f t="shared" si="39"/>
        <v>0.37878922967189732</v>
      </c>
      <c r="BW29">
        <f t="shared" si="40"/>
        <v>0.30655195951512298</v>
      </c>
      <c r="BX29">
        <f t="shared" si="41"/>
        <v>0.82793151281350308</v>
      </c>
      <c r="BY29">
        <f t="shared" si="42"/>
        <v>0.36311539855577546</v>
      </c>
      <c r="BZ29">
        <f t="shared" si="43"/>
        <v>0.85073421851558229</v>
      </c>
      <c r="CA29">
        <f t="shared" si="44"/>
        <v>0.21545127517791385</v>
      </c>
      <c r="CB29">
        <f t="shared" si="45"/>
        <v>0.78454872482208615</v>
      </c>
      <c r="CC29">
        <f t="shared" si="46"/>
        <v>1799.9860000000001</v>
      </c>
      <c r="CD29">
        <f t="shared" si="47"/>
        <v>1513.1730198551923</v>
      </c>
      <c r="CE29">
        <f t="shared" si="48"/>
        <v>0.84065821615012126</v>
      </c>
      <c r="CF29">
        <f t="shared" si="49"/>
        <v>0.1608703571697343</v>
      </c>
      <c r="CG29">
        <v>6</v>
      </c>
      <c r="CH29">
        <v>0.5</v>
      </c>
      <c r="CI29" t="s">
        <v>313</v>
      </c>
      <c r="CJ29">
        <v>2</v>
      </c>
      <c r="CK29" t="b">
        <v>0</v>
      </c>
      <c r="CL29">
        <v>1693418410.349999</v>
      </c>
      <c r="CM29">
        <v>409.76593333333352</v>
      </c>
      <c r="CN29">
        <v>421.36026666666658</v>
      </c>
      <c r="CO29">
        <v>16.963229999999999</v>
      </c>
      <c r="CP29">
        <v>15.32752333333333</v>
      </c>
      <c r="CQ29">
        <v>408.02393333333339</v>
      </c>
      <c r="CR29">
        <v>16.925229999999999</v>
      </c>
      <c r="CS29">
        <v>600.01343333333318</v>
      </c>
      <c r="CT29">
        <v>101.5912666666667</v>
      </c>
      <c r="CU29">
        <v>0.10008660666666661</v>
      </c>
      <c r="CV29">
        <v>24.229056666666668</v>
      </c>
      <c r="CW29">
        <v>25.149386666666668</v>
      </c>
      <c r="CX29">
        <v>999.9000000000002</v>
      </c>
      <c r="CY29">
        <v>0</v>
      </c>
      <c r="CZ29">
        <v>0</v>
      </c>
      <c r="DA29">
        <v>9997.0440000000017</v>
      </c>
      <c r="DB29">
        <v>0</v>
      </c>
      <c r="DC29">
        <v>1297.942333333333</v>
      </c>
      <c r="DD29">
        <v>1799.9860000000001</v>
      </c>
      <c r="DE29">
        <v>0.97799800000000026</v>
      </c>
      <c r="DF29">
        <v>2.2001966666666671E-2</v>
      </c>
      <c r="DG29">
        <v>0</v>
      </c>
      <c r="DH29">
        <v>793.60866666666675</v>
      </c>
      <c r="DI29">
        <v>5.0002200000000014</v>
      </c>
      <c r="DJ29">
        <v>15212.07666666667</v>
      </c>
      <c r="DK29">
        <v>16954.38</v>
      </c>
      <c r="DL29">
        <v>39.77476666666665</v>
      </c>
      <c r="DM29">
        <v>41.285133333333327</v>
      </c>
      <c r="DN29">
        <v>40.43716666666667</v>
      </c>
      <c r="DO29">
        <v>32.885166666666663</v>
      </c>
      <c r="DP29">
        <v>39.414266666666649</v>
      </c>
      <c r="DQ29">
        <v>1755.4933333333331</v>
      </c>
      <c r="DR29">
        <v>39.492666666666658</v>
      </c>
      <c r="DS29">
        <v>0</v>
      </c>
      <c r="DT29">
        <v>356.59999990463263</v>
      </c>
      <c r="DU29">
        <v>0</v>
      </c>
      <c r="DV29">
        <v>793.08911999999998</v>
      </c>
      <c r="DW29">
        <v>-39.16653853433187</v>
      </c>
      <c r="DX29">
        <v>-944.5692322785028</v>
      </c>
      <c r="DY29">
        <v>15199.812</v>
      </c>
      <c r="DZ29">
        <v>15</v>
      </c>
      <c r="EA29">
        <v>1693418446.0999999</v>
      </c>
      <c r="EB29" t="s">
        <v>365</v>
      </c>
      <c r="EC29">
        <v>1693418441.5999999</v>
      </c>
      <c r="ED29">
        <v>1693418446.0999999</v>
      </c>
      <c r="EE29">
        <v>11</v>
      </c>
      <c r="EF29">
        <v>-6.6000000000000003E-2</v>
      </c>
      <c r="EG29">
        <v>5.0000000000000001E-3</v>
      </c>
      <c r="EH29">
        <v>1.742</v>
      </c>
      <c r="EI29">
        <v>3.7999999999999999E-2</v>
      </c>
      <c r="EJ29">
        <v>422</v>
      </c>
      <c r="EK29">
        <v>15</v>
      </c>
      <c r="EL29">
        <v>0.35</v>
      </c>
      <c r="EM29">
        <v>0.12</v>
      </c>
      <c r="EN29">
        <v>100</v>
      </c>
      <c r="EO29">
        <v>100</v>
      </c>
      <c r="EP29">
        <v>1.742</v>
      </c>
      <c r="EQ29">
        <v>3.7999999999999999E-2</v>
      </c>
      <c r="ER29">
        <v>1.807849999999974</v>
      </c>
      <c r="ES29">
        <v>0</v>
      </c>
      <c r="ET29">
        <v>0</v>
      </c>
      <c r="EU29">
        <v>0</v>
      </c>
      <c r="EV29">
        <v>3.2904999999999518E-2</v>
      </c>
      <c r="EW29">
        <v>0</v>
      </c>
      <c r="EX29">
        <v>0</v>
      </c>
      <c r="EY29">
        <v>0</v>
      </c>
      <c r="EZ29">
        <v>-1</v>
      </c>
      <c r="FA29">
        <v>-1</v>
      </c>
      <c r="FB29">
        <v>-1</v>
      </c>
      <c r="FC29">
        <v>-1</v>
      </c>
      <c r="FD29">
        <v>5.6</v>
      </c>
      <c r="FE29">
        <v>5.7</v>
      </c>
      <c r="FF29">
        <v>1.62964</v>
      </c>
      <c r="FG29">
        <v>2.6403799999999999</v>
      </c>
      <c r="FH29">
        <v>1.39771</v>
      </c>
      <c r="FI29">
        <v>2.2973599999999998</v>
      </c>
      <c r="FJ29">
        <v>1.6796899999999999</v>
      </c>
      <c r="FK29">
        <v>4.99756</v>
      </c>
      <c r="FL29">
        <v>38.476900000000001</v>
      </c>
      <c r="FM29">
        <v>14.4823</v>
      </c>
      <c r="FN29">
        <v>18</v>
      </c>
      <c r="FO29">
        <v>586.30100000000004</v>
      </c>
      <c r="FP29">
        <v>1076.54</v>
      </c>
      <c r="FQ29">
        <v>18.9513</v>
      </c>
      <c r="FR29">
        <v>28.8096</v>
      </c>
      <c r="FS29">
        <v>30.005400000000002</v>
      </c>
      <c r="FT29">
        <v>28.488700000000001</v>
      </c>
      <c r="FU29">
        <v>28.7819</v>
      </c>
      <c r="FV29">
        <v>32.639699999999998</v>
      </c>
      <c r="FW29">
        <v>30.007400000000001</v>
      </c>
      <c r="FX29">
        <v>61.060699999999997</v>
      </c>
      <c r="FY29">
        <v>18.665600000000001</v>
      </c>
      <c r="FZ29">
        <v>421.22500000000002</v>
      </c>
      <c r="GA29">
        <v>15.5524</v>
      </c>
      <c r="GB29">
        <v>98.4679</v>
      </c>
      <c r="GC29">
        <v>93.076599999999999</v>
      </c>
    </row>
    <row r="30" spans="1:185" x14ac:dyDescent="0.2">
      <c r="A30">
        <v>12</v>
      </c>
      <c r="B30">
        <v>1693418507.0999999</v>
      </c>
      <c r="C30">
        <v>1797.099999904633</v>
      </c>
      <c r="D30" t="s">
        <v>366</v>
      </c>
      <c r="E30" t="s">
        <v>367</v>
      </c>
      <c r="F30">
        <v>5</v>
      </c>
      <c r="H30" t="s">
        <v>309</v>
      </c>
      <c r="L30">
        <v>1693418499.099999</v>
      </c>
      <c r="M30">
        <f t="shared" si="0"/>
        <v>1.8379431357840605E-3</v>
      </c>
      <c r="N30">
        <f t="shared" si="1"/>
        <v>1.8379431357840605</v>
      </c>
      <c r="O30">
        <f t="shared" si="2"/>
        <v>10.911530591712753</v>
      </c>
      <c r="P30">
        <f t="shared" si="3"/>
        <v>409.89593548387103</v>
      </c>
      <c r="Q30">
        <f t="shared" si="4"/>
        <v>258.29355768793658</v>
      </c>
      <c r="R30">
        <f t="shared" si="5"/>
        <v>26.266493661369221</v>
      </c>
      <c r="S30">
        <f t="shared" si="6"/>
        <v>41.683304405973381</v>
      </c>
      <c r="T30">
        <f t="shared" si="7"/>
        <v>0.12406339854660976</v>
      </c>
      <c r="U30">
        <f t="shared" si="8"/>
        <v>2.9576982306670287</v>
      </c>
      <c r="V30">
        <f t="shared" si="9"/>
        <v>0.12124320340713202</v>
      </c>
      <c r="W30">
        <f t="shared" si="10"/>
        <v>7.6025045948922551E-2</v>
      </c>
      <c r="X30">
        <f t="shared" si="11"/>
        <v>241.73954812758757</v>
      </c>
      <c r="Y30">
        <f t="shared" si="12"/>
        <v>25.027230097077748</v>
      </c>
      <c r="Z30">
        <f t="shared" si="13"/>
        <v>24.815712903225801</v>
      </c>
      <c r="AA30">
        <f t="shared" si="14"/>
        <v>3.1449096374313954</v>
      </c>
      <c r="AB30">
        <f t="shared" si="15"/>
        <v>54.462560826295757</v>
      </c>
      <c r="AC30">
        <f t="shared" si="16"/>
        <v>1.6396043964350486</v>
      </c>
      <c r="AD30">
        <f t="shared" si="17"/>
        <v>3.0105165301801424</v>
      </c>
      <c r="AE30">
        <f t="shared" si="18"/>
        <v>1.5053052409963468</v>
      </c>
      <c r="AF30">
        <f t="shared" si="19"/>
        <v>-81.053292288077074</v>
      </c>
      <c r="AG30">
        <f t="shared" si="20"/>
        <v>-116.3258202391218</v>
      </c>
      <c r="AH30">
        <f t="shared" si="21"/>
        <v>-8.2733275327960243</v>
      </c>
      <c r="AI30">
        <f t="shared" si="22"/>
        <v>36.087108067592666</v>
      </c>
      <c r="AJ30">
        <f t="shared" si="23"/>
        <v>10.911530591712753</v>
      </c>
      <c r="AK30">
        <f t="shared" si="24"/>
        <v>1.8379431357840605</v>
      </c>
      <c r="AL30">
        <f t="shared" si="25"/>
        <v>10.917842678976053</v>
      </c>
      <c r="AM30">
        <v>427.68683179472799</v>
      </c>
      <c r="AN30">
        <v>416.6076484848486</v>
      </c>
      <c r="AO30">
        <v>3.2176905962503621E-4</v>
      </c>
      <c r="AP30">
        <v>66.302792245897308</v>
      </c>
      <c r="AQ30">
        <f t="shared" si="26"/>
        <v>1.5753094509299921</v>
      </c>
      <c r="AR30">
        <v>14.306943180591061</v>
      </c>
      <c r="AS30">
        <v>15.966746060606059</v>
      </c>
      <c r="AT30">
        <v>-2.0390381398465E-2</v>
      </c>
      <c r="AU30">
        <v>78.339782775662911</v>
      </c>
      <c r="AV30">
        <v>11</v>
      </c>
      <c r="AW30">
        <v>2</v>
      </c>
      <c r="AX30">
        <f t="shared" si="27"/>
        <v>1</v>
      </c>
      <c r="AY30">
        <f t="shared" si="28"/>
        <v>0</v>
      </c>
      <c r="AZ30">
        <f t="shared" si="29"/>
        <v>54256.855202100043</v>
      </c>
      <c r="BA30" t="s">
        <v>353</v>
      </c>
      <c r="BB30">
        <v>8148.21</v>
      </c>
      <c r="BC30">
        <v>610.34399999999994</v>
      </c>
      <c r="BD30">
        <v>2532.66</v>
      </c>
      <c r="BE30">
        <f t="shared" si="30"/>
        <v>0.75901068441875341</v>
      </c>
      <c r="BF30">
        <v>-1.2225619619164809</v>
      </c>
      <c r="BG30" t="s">
        <v>368</v>
      </c>
      <c r="BH30">
        <v>8146.48</v>
      </c>
      <c r="BI30">
        <v>731.38331999999991</v>
      </c>
      <c r="BJ30">
        <v>859.44</v>
      </c>
      <c r="BK30">
        <f t="shared" si="31"/>
        <v>0.14900013962580305</v>
      </c>
      <c r="BL30">
        <v>0.5</v>
      </c>
      <c r="BM30">
        <f t="shared" si="32"/>
        <v>1261.2224613731444</v>
      </c>
      <c r="BN30">
        <f t="shared" si="33"/>
        <v>10.911530591712753</v>
      </c>
      <c r="BO30">
        <f t="shared" si="34"/>
        <v>93.961161421898751</v>
      </c>
      <c r="BP30">
        <f t="shared" si="35"/>
        <v>9.6208979186894212E-3</v>
      </c>
      <c r="BQ30">
        <f t="shared" si="36"/>
        <v>1.9468723820161962</v>
      </c>
      <c r="BR30">
        <f t="shared" si="37"/>
        <v>415.43302603079275</v>
      </c>
      <c r="BS30" t="s">
        <v>369</v>
      </c>
      <c r="BT30">
        <v>529.73</v>
      </c>
      <c r="BU30">
        <f t="shared" si="38"/>
        <v>529.73</v>
      </c>
      <c r="BV30">
        <f t="shared" si="39"/>
        <v>0.38363352880945734</v>
      </c>
      <c r="BW30">
        <f t="shared" si="40"/>
        <v>0.38839185951290567</v>
      </c>
      <c r="BX30">
        <f t="shared" si="41"/>
        <v>0.83538615927665971</v>
      </c>
      <c r="BY30">
        <f t="shared" si="42"/>
        <v>0.51408565372386583</v>
      </c>
      <c r="BZ30">
        <f t="shared" si="43"/>
        <v>0.87041880731367782</v>
      </c>
      <c r="CA30">
        <f t="shared" si="44"/>
        <v>0.28130641499969067</v>
      </c>
      <c r="CB30">
        <f t="shared" si="45"/>
        <v>0.71869358500030933</v>
      </c>
      <c r="CC30">
        <f t="shared" si="46"/>
        <v>1500.013548387097</v>
      </c>
      <c r="CD30">
        <f t="shared" si="47"/>
        <v>1261.2224613731444</v>
      </c>
      <c r="CE30">
        <f t="shared" si="48"/>
        <v>0.84080737985952536</v>
      </c>
      <c r="CF30">
        <f t="shared" si="49"/>
        <v>0.16115824312888385</v>
      </c>
      <c r="CG30">
        <v>6</v>
      </c>
      <c r="CH30">
        <v>0.5</v>
      </c>
      <c r="CI30" t="s">
        <v>313</v>
      </c>
      <c r="CJ30">
        <v>2</v>
      </c>
      <c r="CK30" t="b">
        <v>0</v>
      </c>
      <c r="CL30">
        <v>1693418499.099999</v>
      </c>
      <c r="CM30">
        <v>409.89593548387103</v>
      </c>
      <c r="CN30">
        <v>421.56222580645169</v>
      </c>
      <c r="CO30">
        <v>16.12317419354839</v>
      </c>
      <c r="CP30">
        <v>14.314648387096771</v>
      </c>
      <c r="CQ30">
        <v>408.16893548387111</v>
      </c>
      <c r="CR30">
        <v>16.109174193548391</v>
      </c>
      <c r="CS30">
        <v>599.92829032258066</v>
      </c>
      <c r="CT30">
        <v>101.5924838709677</v>
      </c>
      <c r="CU30">
        <v>9.9923390322580644E-2</v>
      </c>
      <c r="CV30">
        <v>24.08619354838709</v>
      </c>
      <c r="CW30">
        <v>24.815712903225801</v>
      </c>
      <c r="CX30">
        <v>999.90000000000032</v>
      </c>
      <c r="CY30">
        <v>0</v>
      </c>
      <c r="CZ30">
        <v>0</v>
      </c>
      <c r="DA30">
        <v>10002.06580645161</v>
      </c>
      <c r="DB30">
        <v>0</v>
      </c>
      <c r="DC30">
        <v>1324.2632258064521</v>
      </c>
      <c r="DD30">
        <v>1500.013548387097</v>
      </c>
      <c r="DE30">
        <v>0.97299916129032282</v>
      </c>
      <c r="DF30">
        <v>2.700102903225806E-2</v>
      </c>
      <c r="DG30">
        <v>0</v>
      </c>
      <c r="DH30">
        <v>731.68145161290306</v>
      </c>
      <c r="DI30">
        <v>5.0002200000000023</v>
      </c>
      <c r="DJ30">
        <v>11788.77419354839</v>
      </c>
      <c r="DK30">
        <v>14099.32580645161</v>
      </c>
      <c r="DL30">
        <v>40.23577419354838</v>
      </c>
      <c r="DM30">
        <v>41.318096774193521</v>
      </c>
      <c r="DN30">
        <v>40.894999999999982</v>
      </c>
      <c r="DO30">
        <v>32.765870967741932</v>
      </c>
      <c r="DP30">
        <v>39.701225806451603</v>
      </c>
      <c r="DQ30">
        <v>1454.643870967742</v>
      </c>
      <c r="DR30">
        <v>40.369354838709647</v>
      </c>
      <c r="DS30">
        <v>0</v>
      </c>
      <c r="DT30">
        <v>86.800000190734863</v>
      </c>
      <c r="DU30">
        <v>0</v>
      </c>
      <c r="DV30">
        <v>731.38331999999991</v>
      </c>
      <c r="DW30">
        <v>-19.04099998215219</v>
      </c>
      <c r="DX30">
        <v>-258.76923041471758</v>
      </c>
      <c r="DY30">
        <v>11784.843999999999</v>
      </c>
      <c r="DZ30">
        <v>15</v>
      </c>
      <c r="EA30">
        <v>1693418541.0999999</v>
      </c>
      <c r="EB30" t="s">
        <v>370</v>
      </c>
      <c r="EC30">
        <v>1693418541.0999999</v>
      </c>
      <c r="ED30">
        <v>1693418529.0999999</v>
      </c>
      <c r="EE30">
        <v>12</v>
      </c>
      <c r="EF30">
        <v>-1.4999999999999999E-2</v>
      </c>
      <c r="EG30">
        <v>-2.4E-2</v>
      </c>
      <c r="EH30">
        <v>1.7270000000000001</v>
      </c>
      <c r="EI30">
        <v>1.4E-2</v>
      </c>
      <c r="EJ30">
        <v>422</v>
      </c>
      <c r="EK30">
        <v>14</v>
      </c>
      <c r="EL30">
        <v>0.37</v>
      </c>
      <c r="EM30">
        <v>0.12</v>
      </c>
      <c r="EN30">
        <v>100</v>
      </c>
      <c r="EO30">
        <v>100</v>
      </c>
      <c r="EP30">
        <v>1.7270000000000001</v>
      </c>
      <c r="EQ30">
        <v>1.4E-2</v>
      </c>
      <c r="ER30">
        <v>1.7422380952380649</v>
      </c>
      <c r="ES30">
        <v>0</v>
      </c>
      <c r="ET30">
        <v>0</v>
      </c>
      <c r="EU30">
        <v>0</v>
      </c>
      <c r="EV30">
        <v>3.8119999999999273E-2</v>
      </c>
      <c r="EW30">
        <v>0</v>
      </c>
      <c r="EX30">
        <v>0</v>
      </c>
      <c r="EY30">
        <v>0</v>
      </c>
      <c r="EZ30">
        <v>-1</v>
      </c>
      <c r="FA30">
        <v>-1</v>
      </c>
      <c r="FB30">
        <v>-1</v>
      </c>
      <c r="FC30">
        <v>-1</v>
      </c>
      <c r="FD30">
        <v>1.1000000000000001</v>
      </c>
      <c r="FE30">
        <v>1</v>
      </c>
      <c r="FF30">
        <v>1.62476</v>
      </c>
      <c r="FG30">
        <v>2.6415999999999999</v>
      </c>
      <c r="FH30">
        <v>1.39771</v>
      </c>
      <c r="FI30">
        <v>2.2973599999999998</v>
      </c>
      <c r="FJ30">
        <v>1.6723600000000001</v>
      </c>
      <c r="FK30">
        <v>4.99756</v>
      </c>
      <c r="FL30">
        <v>38.624099999999999</v>
      </c>
      <c r="FM30">
        <v>14.534800000000001</v>
      </c>
      <c r="FN30">
        <v>18</v>
      </c>
      <c r="FO30">
        <v>587.31600000000003</v>
      </c>
      <c r="FP30">
        <v>1070.19</v>
      </c>
      <c r="FQ30">
        <v>20.836500000000001</v>
      </c>
      <c r="FR30">
        <v>28.860099999999999</v>
      </c>
      <c r="FS30">
        <v>30.000499999999999</v>
      </c>
      <c r="FT30">
        <v>28.545200000000001</v>
      </c>
      <c r="FU30">
        <v>28.8399</v>
      </c>
      <c r="FV30">
        <v>32.543599999999998</v>
      </c>
      <c r="FW30">
        <v>35.771599999999999</v>
      </c>
      <c r="FX30">
        <v>57.991799999999998</v>
      </c>
      <c r="FY30">
        <v>20.8918</v>
      </c>
      <c r="FZ30">
        <v>421.12900000000002</v>
      </c>
      <c r="GA30">
        <v>14.6311</v>
      </c>
      <c r="GB30">
        <v>98.468999999999994</v>
      </c>
      <c r="GC30">
        <v>93.081500000000005</v>
      </c>
    </row>
    <row r="31" spans="1:185" x14ac:dyDescent="0.2">
      <c r="A31">
        <v>13</v>
      </c>
      <c r="B31">
        <v>1693418602.0999999</v>
      </c>
      <c r="C31">
        <v>1892.099999904633</v>
      </c>
      <c r="D31" t="s">
        <v>371</v>
      </c>
      <c r="E31" t="s">
        <v>372</v>
      </c>
      <c r="F31">
        <v>5</v>
      </c>
      <c r="H31" t="s">
        <v>309</v>
      </c>
      <c r="L31">
        <v>1693418594.099999</v>
      </c>
      <c r="M31">
        <f t="shared" si="0"/>
        <v>1.4570850774734668E-3</v>
      </c>
      <c r="N31">
        <f t="shared" si="1"/>
        <v>1.4570850774734667</v>
      </c>
      <c r="O31">
        <f t="shared" si="2"/>
        <v>10.661769819743601</v>
      </c>
      <c r="P31">
        <f t="shared" si="3"/>
        <v>410.02183870967741</v>
      </c>
      <c r="Q31">
        <f t="shared" si="4"/>
        <v>225.8277911116829</v>
      </c>
      <c r="R31">
        <f t="shared" si="5"/>
        <v>22.966069616718258</v>
      </c>
      <c r="S31">
        <f t="shared" si="6"/>
        <v>41.698101220519447</v>
      </c>
      <c r="T31">
        <f t="shared" si="7"/>
        <v>9.8161079625602485E-2</v>
      </c>
      <c r="U31">
        <f t="shared" si="8"/>
        <v>2.9577214314312217</v>
      </c>
      <c r="V31">
        <f t="shared" si="9"/>
        <v>9.6386505900644889E-2</v>
      </c>
      <c r="W31">
        <f t="shared" si="10"/>
        <v>6.0398332456371925E-2</v>
      </c>
      <c r="X31">
        <f t="shared" si="11"/>
        <v>161.90369522568881</v>
      </c>
      <c r="Y31">
        <f t="shared" si="12"/>
        <v>25.128902622653793</v>
      </c>
      <c r="Z31">
        <f t="shared" si="13"/>
        <v>24.909003225806451</v>
      </c>
      <c r="AA31">
        <f t="shared" si="14"/>
        <v>3.1624682141345208</v>
      </c>
      <c r="AB31">
        <f t="shared" si="15"/>
        <v>53.655823849459615</v>
      </c>
      <c r="AC31">
        <f t="shared" si="16"/>
        <v>1.6615624581734187</v>
      </c>
      <c r="AD31">
        <f t="shared" si="17"/>
        <v>3.0967047730647281</v>
      </c>
      <c r="AE31">
        <f t="shared" si="18"/>
        <v>1.5009057559611021</v>
      </c>
      <c r="AF31">
        <f t="shared" si="19"/>
        <v>-64.257451916579882</v>
      </c>
      <c r="AG31">
        <f t="shared" si="20"/>
        <v>-56.091715490222938</v>
      </c>
      <c r="AH31">
        <f t="shared" si="21"/>
        <v>-4.0006840646636306</v>
      </c>
      <c r="AI31">
        <f t="shared" si="22"/>
        <v>37.553843754222356</v>
      </c>
      <c r="AJ31">
        <f t="shared" si="23"/>
        <v>10.661769819743601</v>
      </c>
      <c r="AK31">
        <f t="shared" si="24"/>
        <v>1.4570850774734667</v>
      </c>
      <c r="AL31">
        <f t="shared" si="25"/>
        <v>10.650028481577117</v>
      </c>
      <c r="AM31">
        <v>427.59849435943153</v>
      </c>
      <c r="AN31">
        <v>416.77047878787897</v>
      </c>
      <c r="AO31">
        <v>3.539091747486569E-3</v>
      </c>
      <c r="AP31">
        <v>66.304097706916721</v>
      </c>
      <c r="AQ31">
        <f t="shared" si="26"/>
        <v>1.3592668354145956</v>
      </c>
      <c r="AR31">
        <v>14.85775679757576</v>
      </c>
      <c r="AS31">
        <v>16.2482915151515</v>
      </c>
      <c r="AT31">
        <v>-9.9247532467498217E-3</v>
      </c>
      <c r="AU31">
        <v>78.430000000000007</v>
      </c>
      <c r="AV31">
        <v>10</v>
      </c>
      <c r="AW31">
        <v>2</v>
      </c>
      <c r="AX31">
        <f t="shared" si="27"/>
        <v>1</v>
      </c>
      <c r="AY31">
        <f t="shared" si="28"/>
        <v>0</v>
      </c>
      <c r="AZ31">
        <f t="shared" si="29"/>
        <v>54171.752887207367</v>
      </c>
      <c r="BA31" t="s">
        <v>353</v>
      </c>
      <c r="BB31">
        <v>8148.21</v>
      </c>
      <c r="BC31">
        <v>610.34399999999994</v>
      </c>
      <c r="BD31">
        <v>2532.66</v>
      </c>
      <c r="BE31">
        <f t="shared" si="30"/>
        <v>0.75901068441875341</v>
      </c>
      <c r="BF31">
        <v>-1.2225619619164809</v>
      </c>
      <c r="BG31" t="s">
        <v>373</v>
      </c>
      <c r="BH31">
        <v>8137.84</v>
      </c>
      <c r="BI31">
        <v>671.14343999999994</v>
      </c>
      <c r="BJ31">
        <v>886.97</v>
      </c>
      <c r="BK31">
        <f t="shared" si="31"/>
        <v>0.24333016900233384</v>
      </c>
      <c r="BL31">
        <v>0.5</v>
      </c>
      <c r="BM31">
        <f t="shared" si="32"/>
        <v>841.18930049801691</v>
      </c>
      <c r="BN31">
        <f t="shared" si="33"/>
        <v>10.661769819743601</v>
      </c>
      <c r="BO31">
        <f t="shared" si="34"/>
        <v>102.34336732656872</v>
      </c>
      <c r="BP31">
        <f t="shared" si="35"/>
        <v>1.4128011108348732E-2</v>
      </c>
      <c r="BQ31">
        <f t="shared" si="36"/>
        <v>1.8554066090172157</v>
      </c>
      <c r="BR31">
        <f t="shared" si="37"/>
        <v>421.76077029083979</v>
      </c>
      <c r="BS31" t="s">
        <v>374</v>
      </c>
      <c r="BT31">
        <v>520.07000000000005</v>
      </c>
      <c r="BU31">
        <f t="shared" si="38"/>
        <v>520.07000000000005</v>
      </c>
      <c r="BV31">
        <f t="shared" si="39"/>
        <v>0.41365547876478348</v>
      </c>
      <c r="BW31">
        <f t="shared" si="40"/>
        <v>0.58824355410193541</v>
      </c>
      <c r="BX31">
        <f t="shared" si="41"/>
        <v>0.817697593647986</v>
      </c>
      <c r="BY31">
        <f t="shared" si="42"/>
        <v>0.78021068157006213</v>
      </c>
      <c r="BZ31">
        <f t="shared" si="43"/>
        <v>0.85609754067489419</v>
      </c>
      <c r="CA31">
        <f t="shared" si="44"/>
        <v>0.45583076127778827</v>
      </c>
      <c r="CB31">
        <f t="shared" si="45"/>
        <v>0.54416923872221168</v>
      </c>
      <c r="CC31">
        <f t="shared" si="46"/>
        <v>999.99429032258058</v>
      </c>
      <c r="CD31">
        <f t="shared" si="47"/>
        <v>841.18930049801691</v>
      </c>
      <c r="CE31">
        <f t="shared" si="48"/>
        <v>0.84119410344499468</v>
      </c>
      <c r="CF31">
        <f t="shared" si="49"/>
        <v>0.1619046196488397</v>
      </c>
      <c r="CG31">
        <v>6</v>
      </c>
      <c r="CH31">
        <v>0.5</v>
      </c>
      <c r="CI31" t="s">
        <v>313</v>
      </c>
      <c r="CJ31">
        <v>2</v>
      </c>
      <c r="CK31" t="b">
        <v>0</v>
      </c>
      <c r="CL31">
        <v>1693418594.099999</v>
      </c>
      <c r="CM31">
        <v>410.02183870967741</v>
      </c>
      <c r="CN31">
        <v>421.28187096774201</v>
      </c>
      <c r="CO31">
        <v>16.33831935483871</v>
      </c>
      <c r="CP31">
        <v>14.90493548387097</v>
      </c>
      <c r="CQ31">
        <v>408.28383870967741</v>
      </c>
      <c r="CR31">
        <v>16.30931935483871</v>
      </c>
      <c r="CS31">
        <v>599.95600000000002</v>
      </c>
      <c r="CT31">
        <v>101.5972580645162</v>
      </c>
      <c r="CU31">
        <v>0.1000109193548387</v>
      </c>
      <c r="CV31">
        <v>24.557235483870961</v>
      </c>
      <c r="CW31">
        <v>24.909003225806451</v>
      </c>
      <c r="CX31">
        <v>999.90000000000032</v>
      </c>
      <c r="CY31">
        <v>0</v>
      </c>
      <c r="CZ31">
        <v>0</v>
      </c>
      <c r="DA31">
        <v>10001.72741935484</v>
      </c>
      <c r="DB31">
        <v>0</v>
      </c>
      <c r="DC31">
        <v>1274.0645161290331</v>
      </c>
      <c r="DD31">
        <v>999.99429032258058</v>
      </c>
      <c r="DE31">
        <v>0.95999551612903222</v>
      </c>
      <c r="DF31">
        <v>4.0004858064516119E-2</v>
      </c>
      <c r="DG31">
        <v>0</v>
      </c>
      <c r="DH31">
        <v>671.22551612903237</v>
      </c>
      <c r="DI31">
        <v>5.0002200000000023</v>
      </c>
      <c r="DJ31">
        <v>7309.8977419354824</v>
      </c>
      <c r="DK31">
        <v>9346.1703225806468</v>
      </c>
      <c r="DL31">
        <v>40.436999999999983</v>
      </c>
      <c r="DM31">
        <v>41.626806451612893</v>
      </c>
      <c r="DN31">
        <v>41.27999999999998</v>
      </c>
      <c r="DO31">
        <v>33.784032258064506</v>
      </c>
      <c r="DP31">
        <v>40.312064516129027</v>
      </c>
      <c r="DQ31">
        <v>955.19096774193542</v>
      </c>
      <c r="DR31">
        <v>39.8032258064516</v>
      </c>
      <c r="DS31">
        <v>0</v>
      </c>
      <c r="DT31">
        <v>92.599999904632568</v>
      </c>
      <c r="DU31">
        <v>0</v>
      </c>
      <c r="DV31">
        <v>671.14343999999994</v>
      </c>
      <c r="DW31">
        <v>-7.5618461713040848</v>
      </c>
      <c r="DX31">
        <v>-74.311538649361722</v>
      </c>
      <c r="DY31">
        <v>7309.2835999999998</v>
      </c>
      <c r="DZ31">
        <v>15</v>
      </c>
      <c r="EA31">
        <v>1693418628.5999999</v>
      </c>
      <c r="EB31" t="s">
        <v>375</v>
      </c>
      <c r="EC31">
        <v>1693418628.5999999</v>
      </c>
      <c r="ED31">
        <v>1693418620.5999999</v>
      </c>
      <c r="EE31">
        <v>13</v>
      </c>
      <c r="EF31">
        <v>1.0999999999999999E-2</v>
      </c>
      <c r="EG31">
        <v>1.4999999999999999E-2</v>
      </c>
      <c r="EH31">
        <v>1.738</v>
      </c>
      <c r="EI31">
        <v>2.9000000000000001E-2</v>
      </c>
      <c r="EJ31">
        <v>422</v>
      </c>
      <c r="EK31">
        <v>15</v>
      </c>
      <c r="EL31">
        <v>0.47</v>
      </c>
      <c r="EM31">
        <v>0.13</v>
      </c>
      <c r="EN31">
        <v>100</v>
      </c>
      <c r="EO31">
        <v>100</v>
      </c>
      <c r="EP31">
        <v>1.738</v>
      </c>
      <c r="EQ31">
        <v>2.9000000000000001E-2</v>
      </c>
      <c r="ER31">
        <v>1.7270499999999629</v>
      </c>
      <c r="ES31">
        <v>0</v>
      </c>
      <c r="ET31">
        <v>0</v>
      </c>
      <c r="EU31">
        <v>0</v>
      </c>
      <c r="EV31">
        <v>1.367999999999903E-2</v>
      </c>
      <c r="EW31">
        <v>0</v>
      </c>
      <c r="EX31">
        <v>0</v>
      </c>
      <c r="EY31">
        <v>0</v>
      </c>
      <c r="EZ31">
        <v>-1</v>
      </c>
      <c r="FA31">
        <v>-1</v>
      </c>
      <c r="FB31">
        <v>-1</v>
      </c>
      <c r="FC31">
        <v>-1</v>
      </c>
      <c r="FD31">
        <v>1</v>
      </c>
      <c r="FE31">
        <v>1.2</v>
      </c>
      <c r="FF31">
        <v>1.6223099999999999</v>
      </c>
      <c r="FG31">
        <v>2.6293899999999999</v>
      </c>
      <c r="FH31">
        <v>1.39771</v>
      </c>
      <c r="FI31">
        <v>2.2973599999999998</v>
      </c>
      <c r="FJ31">
        <v>1.6699200000000001</v>
      </c>
      <c r="FK31">
        <v>4.99756</v>
      </c>
      <c r="FL31">
        <v>38.796399999999998</v>
      </c>
      <c r="FM31">
        <v>14.5436</v>
      </c>
      <c r="FN31">
        <v>18</v>
      </c>
      <c r="FO31">
        <v>589.25099999999998</v>
      </c>
      <c r="FP31">
        <v>1066.75</v>
      </c>
      <c r="FQ31">
        <v>22.194600000000001</v>
      </c>
      <c r="FR31">
        <v>28.902200000000001</v>
      </c>
      <c r="FS31">
        <v>30.0001</v>
      </c>
      <c r="FT31">
        <v>28.598099999999999</v>
      </c>
      <c r="FU31">
        <v>28.895</v>
      </c>
      <c r="FV31">
        <v>32.505800000000001</v>
      </c>
      <c r="FW31">
        <v>27.985900000000001</v>
      </c>
      <c r="FX31">
        <v>55.269599999999997</v>
      </c>
      <c r="FY31">
        <v>22.1967</v>
      </c>
      <c r="FZ31">
        <v>421.18400000000003</v>
      </c>
      <c r="GA31">
        <v>14.926</v>
      </c>
      <c r="GB31">
        <v>98.462599999999995</v>
      </c>
      <c r="GC31">
        <v>93.083100000000002</v>
      </c>
    </row>
    <row r="32" spans="1:185" x14ac:dyDescent="0.2">
      <c r="A32">
        <v>14</v>
      </c>
      <c r="B32">
        <v>1693418726.5999999</v>
      </c>
      <c r="C32">
        <v>2016.599999904633</v>
      </c>
      <c r="D32" t="s">
        <v>376</v>
      </c>
      <c r="E32" t="s">
        <v>377</v>
      </c>
      <c r="F32">
        <v>5</v>
      </c>
      <c r="H32" t="s">
        <v>309</v>
      </c>
      <c r="L32">
        <v>1693418718.849999</v>
      </c>
      <c r="M32">
        <f t="shared" si="0"/>
        <v>1.1562166111998959E-3</v>
      </c>
      <c r="N32">
        <f t="shared" si="1"/>
        <v>1.1562166111998959</v>
      </c>
      <c r="O32">
        <f t="shared" si="2"/>
        <v>10.468828847823747</v>
      </c>
      <c r="P32">
        <f t="shared" si="3"/>
        <v>409.87606666666659</v>
      </c>
      <c r="Q32">
        <f t="shared" si="4"/>
        <v>186.96365824617877</v>
      </c>
      <c r="R32">
        <f t="shared" si="5"/>
        <v>19.012827258214145</v>
      </c>
      <c r="S32">
        <f t="shared" si="6"/>
        <v>41.68137768543513</v>
      </c>
      <c r="T32">
        <f t="shared" si="7"/>
        <v>7.8599147447463547E-2</v>
      </c>
      <c r="U32">
        <f t="shared" si="8"/>
        <v>2.9572242998866578</v>
      </c>
      <c r="V32">
        <f t="shared" si="9"/>
        <v>7.7456760932765031E-2</v>
      </c>
      <c r="W32">
        <f t="shared" si="10"/>
        <v>4.85117312514486E-2</v>
      </c>
      <c r="X32">
        <f t="shared" si="11"/>
        <v>121.99287253743897</v>
      </c>
      <c r="Y32">
        <f t="shared" si="12"/>
        <v>25.249450703088357</v>
      </c>
      <c r="Z32">
        <f t="shared" si="13"/>
        <v>25.000466666666672</v>
      </c>
      <c r="AA32">
        <f t="shared" si="14"/>
        <v>3.1797660568147181</v>
      </c>
      <c r="AB32">
        <f t="shared" si="15"/>
        <v>53.939599538913072</v>
      </c>
      <c r="AC32">
        <f t="shared" si="16"/>
        <v>1.6981816007216921</v>
      </c>
      <c r="AD32">
        <f t="shared" si="17"/>
        <v>3.1483022032757049</v>
      </c>
      <c r="AE32">
        <f t="shared" si="18"/>
        <v>1.481584456093026</v>
      </c>
      <c r="AF32">
        <f t="shared" si="19"/>
        <v>-50.98915255391541</v>
      </c>
      <c r="AG32">
        <f t="shared" si="20"/>
        <v>-26.575897539288412</v>
      </c>
      <c r="AH32">
        <f t="shared" si="21"/>
        <v>-1.8993338100004444</v>
      </c>
      <c r="AI32">
        <f t="shared" si="22"/>
        <v>42.528488634234712</v>
      </c>
      <c r="AJ32">
        <f t="shared" si="23"/>
        <v>10.468828847823747</v>
      </c>
      <c r="AK32">
        <f t="shared" si="24"/>
        <v>1.1562166111998959</v>
      </c>
      <c r="AL32">
        <f t="shared" si="25"/>
        <v>10.213976453972556</v>
      </c>
      <c r="AM32">
        <v>427.55487502992293</v>
      </c>
      <c r="AN32">
        <v>416.93310303030307</v>
      </c>
      <c r="AO32">
        <v>5.4129870445690377E-2</v>
      </c>
      <c r="AP32">
        <v>66.270150404091922</v>
      </c>
      <c r="AQ32">
        <f t="shared" si="26"/>
        <v>1.1797317009583486</v>
      </c>
      <c r="AR32">
        <v>15.529707432727269</v>
      </c>
      <c r="AS32">
        <v>16.690712121212119</v>
      </c>
      <c r="AT32">
        <v>-1.5602701298730561E-4</v>
      </c>
      <c r="AU32">
        <v>78.430000000000007</v>
      </c>
      <c r="AV32">
        <v>9</v>
      </c>
      <c r="AW32">
        <v>2</v>
      </c>
      <c r="AX32">
        <f t="shared" si="27"/>
        <v>1</v>
      </c>
      <c r="AY32">
        <f t="shared" si="28"/>
        <v>0</v>
      </c>
      <c r="AZ32">
        <f t="shared" si="29"/>
        <v>54106.719806127636</v>
      </c>
      <c r="BA32" t="s">
        <v>353</v>
      </c>
      <c r="BB32">
        <v>8148.21</v>
      </c>
      <c r="BC32">
        <v>610.34399999999994</v>
      </c>
      <c r="BD32">
        <v>2532.66</v>
      </c>
      <c r="BE32">
        <f t="shared" si="30"/>
        <v>0.75901068441875341</v>
      </c>
      <c r="BF32">
        <v>-1.2225619619164809</v>
      </c>
      <c r="BG32" t="s">
        <v>378</v>
      </c>
      <c r="BH32">
        <v>8156.76</v>
      </c>
      <c r="BI32">
        <v>665.00080769230772</v>
      </c>
      <c r="BJ32">
        <v>1000.6</v>
      </c>
      <c r="BK32">
        <f t="shared" si="31"/>
        <v>0.335397953535571</v>
      </c>
      <c r="BL32">
        <v>0.5</v>
      </c>
      <c r="BM32">
        <f t="shared" si="32"/>
        <v>631.21994991577151</v>
      </c>
      <c r="BN32">
        <f t="shared" si="33"/>
        <v>10.468828847823747</v>
      </c>
      <c r="BO32">
        <f t="shared" si="34"/>
        <v>105.85493971628769</v>
      </c>
      <c r="BP32">
        <f t="shared" si="35"/>
        <v>1.8521896862259028E-2</v>
      </c>
      <c r="BQ32">
        <f t="shared" si="36"/>
        <v>1.5311413152108735</v>
      </c>
      <c r="BR32">
        <f t="shared" si="37"/>
        <v>445.83567495127869</v>
      </c>
      <c r="BS32" t="s">
        <v>379</v>
      </c>
      <c r="BT32">
        <v>518.20000000000005</v>
      </c>
      <c r="BU32">
        <f t="shared" si="38"/>
        <v>518.20000000000005</v>
      </c>
      <c r="BV32">
        <f t="shared" si="39"/>
        <v>0.482110733559864</v>
      </c>
      <c r="BW32">
        <f t="shared" si="40"/>
        <v>0.69568655121826761</v>
      </c>
      <c r="BX32">
        <f t="shared" si="41"/>
        <v>0.76053135827963825</v>
      </c>
      <c r="BY32">
        <f t="shared" si="42"/>
        <v>0.85994627195403073</v>
      </c>
      <c r="BZ32">
        <f t="shared" si="43"/>
        <v>0.79698655163875243</v>
      </c>
      <c r="CA32">
        <f t="shared" si="44"/>
        <v>0.54211177891998885</v>
      </c>
      <c r="CB32">
        <f t="shared" si="45"/>
        <v>0.45788822108001115</v>
      </c>
      <c r="CC32">
        <f t="shared" si="46"/>
        <v>750.04216666666662</v>
      </c>
      <c r="CD32">
        <f t="shared" si="47"/>
        <v>631.21994991577151</v>
      </c>
      <c r="CE32">
        <f t="shared" si="48"/>
        <v>0.84157928443014851</v>
      </c>
      <c r="CF32">
        <f t="shared" si="49"/>
        <v>0.16264801895018655</v>
      </c>
      <c r="CG32">
        <v>6</v>
      </c>
      <c r="CH32">
        <v>0.5</v>
      </c>
      <c r="CI32" t="s">
        <v>313</v>
      </c>
      <c r="CJ32">
        <v>2</v>
      </c>
      <c r="CK32" t="b">
        <v>0</v>
      </c>
      <c r="CL32">
        <v>1693418718.849999</v>
      </c>
      <c r="CM32">
        <v>409.87606666666659</v>
      </c>
      <c r="CN32">
        <v>420.81999999999988</v>
      </c>
      <c r="CO32">
        <v>16.699159999999999</v>
      </c>
      <c r="CP32">
        <v>15.56212666666667</v>
      </c>
      <c r="CQ32">
        <v>408.03480000000002</v>
      </c>
      <c r="CR32">
        <v>16.65600666666667</v>
      </c>
      <c r="CS32">
        <v>599.93426666666676</v>
      </c>
      <c r="CT32">
        <v>101.5927333333333</v>
      </c>
      <c r="CU32">
        <v>9.9902746666666681E-2</v>
      </c>
      <c r="CV32">
        <v>24.83377333333333</v>
      </c>
      <c r="CW32">
        <v>25.000466666666672</v>
      </c>
      <c r="CX32">
        <v>999.9000000000002</v>
      </c>
      <c r="CY32">
        <v>0</v>
      </c>
      <c r="CZ32">
        <v>0</v>
      </c>
      <c r="DA32">
        <v>9999.3526666666676</v>
      </c>
      <c r="DB32">
        <v>0</v>
      </c>
      <c r="DC32">
        <v>1253.031666666667</v>
      </c>
      <c r="DD32">
        <v>750.04216666666662</v>
      </c>
      <c r="DE32">
        <v>0.94700276666666661</v>
      </c>
      <c r="DF32">
        <v>5.2996923333333307E-2</v>
      </c>
      <c r="DG32">
        <v>0</v>
      </c>
      <c r="DH32">
        <v>664.99716666666666</v>
      </c>
      <c r="DI32">
        <v>5.0002200000000014</v>
      </c>
      <c r="DJ32">
        <v>5414.0886666666656</v>
      </c>
      <c r="DK32">
        <v>6970.2470000000003</v>
      </c>
      <c r="DL32">
        <v>37.670599999999993</v>
      </c>
      <c r="DM32">
        <v>40.853866666666669</v>
      </c>
      <c r="DN32">
        <v>39.003866666666653</v>
      </c>
      <c r="DO32">
        <v>35.770533333333333</v>
      </c>
      <c r="DP32">
        <v>39.108066666666652</v>
      </c>
      <c r="DQ32">
        <v>705.55766666666693</v>
      </c>
      <c r="DR32">
        <v>39.484333333333332</v>
      </c>
      <c r="DS32">
        <v>0</v>
      </c>
      <c r="DT32">
        <v>122.2000000476837</v>
      </c>
      <c r="DU32">
        <v>0</v>
      </c>
      <c r="DV32">
        <v>665.00080769230772</v>
      </c>
      <c r="DW32">
        <v>3.3706324748613068</v>
      </c>
      <c r="DX32">
        <v>-10.906324801959521</v>
      </c>
      <c r="DY32">
        <v>5413.9803846153854</v>
      </c>
      <c r="DZ32">
        <v>15</v>
      </c>
      <c r="EA32">
        <v>1693418680.5999999</v>
      </c>
      <c r="EB32" t="s">
        <v>380</v>
      </c>
      <c r="EC32">
        <v>1693418680.5999999</v>
      </c>
      <c r="ED32">
        <v>1693418679.5999999</v>
      </c>
      <c r="EE32">
        <v>14</v>
      </c>
      <c r="EF32">
        <v>0.10299999999999999</v>
      </c>
      <c r="EG32">
        <v>1.4999999999999999E-2</v>
      </c>
      <c r="EH32">
        <v>1.841</v>
      </c>
      <c r="EI32">
        <v>4.2999999999999997E-2</v>
      </c>
      <c r="EJ32">
        <v>421</v>
      </c>
      <c r="EK32">
        <v>16</v>
      </c>
      <c r="EL32">
        <v>0.25</v>
      </c>
      <c r="EM32">
        <v>0.12</v>
      </c>
      <c r="EN32">
        <v>100</v>
      </c>
      <c r="EO32">
        <v>100</v>
      </c>
      <c r="EP32">
        <v>1.841</v>
      </c>
      <c r="EQ32">
        <v>4.3099999999999999E-2</v>
      </c>
      <c r="ER32">
        <v>1.8413499999999201</v>
      </c>
      <c r="ES32">
        <v>0</v>
      </c>
      <c r="ET32">
        <v>0</v>
      </c>
      <c r="EU32">
        <v>0</v>
      </c>
      <c r="EV32">
        <v>4.3160000000000309E-2</v>
      </c>
      <c r="EW32">
        <v>0</v>
      </c>
      <c r="EX32">
        <v>0</v>
      </c>
      <c r="EY32">
        <v>0</v>
      </c>
      <c r="EZ32">
        <v>-1</v>
      </c>
      <c r="FA32">
        <v>-1</v>
      </c>
      <c r="FB32">
        <v>-1</v>
      </c>
      <c r="FC32">
        <v>-1</v>
      </c>
      <c r="FD32">
        <v>0.8</v>
      </c>
      <c r="FE32">
        <v>0.8</v>
      </c>
      <c r="FF32">
        <v>1.6198699999999999</v>
      </c>
      <c r="FG32">
        <v>2.6464799999999999</v>
      </c>
      <c r="FH32">
        <v>1.39771</v>
      </c>
      <c r="FI32">
        <v>2.2973599999999998</v>
      </c>
      <c r="FJ32">
        <v>1.6638200000000001</v>
      </c>
      <c r="FK32">
        <v>4.99756</v>
      </c>
      <c r="FL32">
        <v>38.994</v>
      </c>
      <c r="FM32">
        <v>14.5085</v>
      </c>
      <c r="FN32">
        <v>18</v>
      </c>
      <c r="FO32">
        <v>590.31399999999996</v>
      </c>
      <c r="FP32">
        <v>1062.4100000000001</v>
      </c>
      <c r="FQ32">
        <v>21.360900000000001</v>
      </c>
      <c r="FR32">
        <v>28.9422</v>
      </c>
      <c r="FS32">
        <v>29.9971</v>
      </c>
      <c r="FT32">
        <v>28.666499999999999</v>
      </c>
      <c r="FU32">
        <v>28.971699999999998</v>
      </c>
      <c r="FV32">
        <v>32.438800000000001</v>
      </c>
      <c r="FW32">
        <v>22.776900000000001</v>
      </c>
      <c r="FX32">
        <v>52.616500000000002</v>
      </c>
      <c r="FY32">
        <v>21.569700000000001</v>
      </c>
      <c r="FZ32">
        <v>421.05799999999999</v>
      </c>
      <c r="GA32">
        <v>15.4239</v>
      </c>
      <c r="GB32">
        <v>98.457700000000003</v>
      </c>
      <c r="GC32">
        <v>93.076400000000007</v>
      </c>
    </row>
    <row r="33" spans="1:185" x14ac:dyDescent="0.2">
      <c r="A33">
        <v>15</v>
      </c>
      <c r="B33">
        <v>1693419322</v>
      </c>
      <c r="C33">
        <v>2612</v>
      </c>
      <c r="D33" t="s">
        <v>381</v>
      </c>
      <c r="E33" t="s">
        <v>382</v>
      </c>
      <c r="F33">
        <v>5</v>
      </c>
      <c r="H33" t="s">
        <v>309</v>
      </c>
      <c r="L33">
        <v>1693419314</v>
      </c>
      <c r="M33">
        <f t="shared" si="0"/>
        <v>8.6232237346378767E-4</v>
      </c>
      <c r="N33">
        <f t="shared" si="1"/>
        <v>0.86232237346378771</v>
      </c>
      <c r="O33">
        <f t="shared" si="2"/>
        <v>3.240224395209081</v>
      </c>
      <c r="P33">
        <f t="shared" si="3"/>
        <v>410.32338709677418</v>
      </c>
      <c r="Q33">
        <f t="shared" si="4"/>
        <v>322.6921895234363</v>
      </c>
      <c r="R33">
        <f t="shared" si="5"/>
        <v>32.790859087663051</v>
      </c>
      <c r="S33">
        <f t="shared" si="6"/>
        <v>41.695636905664088</v>
      </c>
      <c r="T33">
        <f t="shared" si="7"/>
        <v>6.5616568503066533E-2</v>
      </c>
      <c r="U33">
        <f t="shared" si="8"/>
        <v>2.9564871728383446</v>
      </c>
      <c r="V33">
        <f t="shared" si="9"/>
        <v>6.4818137948413429E-2</v>
      </c>
      <c r="W33">
        <f t="shared" si="10"/>
        <v>4.0582262477257547E-2</v>
      </c>
      <c r="X33">
        <f t="shared" si="11"/>
        <v>289.5832763848187</v>
      </c>
      <c r="Y33">
        <f t="shared" si="12"/>
        <v>25.426819583370431</v>
      </c>
      <c r="Z33">
        <f t="shared" si="13"/>
        <v>24.898654838709689</v>
      </c>
      <c r="AA33">
        <f t="shared" si="14"/>
        <v>3.1605162840833705</v>
      </c>
      <c r="AB33">
        <f t="shared" si="15"/>
        <v>61.674326086574972</v>
      </c>
      <c r="AC33">
        <f t="shared" si="16"/>
        <v>1.8419139242334837</v>
      </c>
      <c r="AD33">
        <f t="shared" si="17"/>
        <v>2.9865164990176103</v>
      </c>
      <c r="AE33">
        <f t="shared" si="18"/>
        <v>1.3186023598498868</v>
      </c>
      <c r="AF33">
        <f t="shared" si="19"/>
        <v>-38.028416669753035</v>
      </c>
      <c r="AG33">
        <f t="shared" si="20"/>
        <v>-150.73936534601788</v>
      </c>
      <c r="AH33">
        <f t="shared" si="21"/>
        <v>-10.722569473005974</v>
      </c>
      <c r="AI33">
        <f t="shared" si="22"/>
        <v>90.092924896041808</v>
      </c>
      <c r="AJ33">
        <f t="shared" si="23"/>
        <v>3.240224395209081</v>
      </c>
      <c r="AK33">
        <f t="shared" si="24"/>
        <v>0.86232237346378771</v>
      </c>
      <c r="AL33">
        <f t="shared" si="25"/>
        <v>3.534799127206349</v>
      </c>
      <c r="AM33">
        <v>422.0038282404916</v>
      </c>
      <c r="AN33">
        <v>417.65313333333319</v>
      </c>
      <c r="AO33">
        <v>-4.4294500909425341E-2</v>
      </c>
      <c r="AP33">
        <v>66.771502047813939</v>
      </c>
      <c r="AQ33">
        <f t="shared" si="26"/>
        <v>0.7073707556327401</v>
      </c>
      <c r="AR33">
        <v>17.02464065622377</v>
      </c>
      <c r="AS33">
        <v>18.01798461538462</v>
      </c>
      <c r="AT33">
        <v>-1.515047086246603E-2</v>
      </c>
      <c r="AU33">
        <v>77.180000000000007</v>
      </c>
      <c r="AV33">
        <v>0</v>
      </c>
      <c r="AW33">
        <v>0</v>
      </c>
      <c r="AX33">
        <f t="shared" si="27"/>
        <v>1</v>
      </c>
      <c r="AY33">
        <f t="shared" si="28"/>
        <v>0</v>
      </c>
      <c r="AZ33">
        <f t="shared" si="29"/>
        <v>54245.151719652065</v>
      </c>
      <c r="BA33" t="s">
        <v>353</v>
      </c>
      <c r="BB33">
        <v>8148.21</v>
      </c>
      <c r="BC33">
        <v>610.34399999999994</v>
      </c>
      <c r="BD33">
        <v>2532.66</v>
      </c>
      <c r="BE33">
        <f t="shared" si="30"/>
        <v>0.75901068441875341</v>
      </c>
      <c r="BF33">
        <v>-1.2225619619164809</v>
      </c>
      <c r="BG33" t="s">
        <v>383</v>
      </c>
      <c r="BH33">
        <v>8179.86</v>
      </c>
      <c r="BI33">
        <v>670.83061538461538</v>
      </c>
      <c r="BJ33">
        <v>693.74</v>
      </c>
      <c r="BK33">
        <f t="shared" si="31"/>
        <v>3.3023012389922224E-2</v>
      </c>
      <c r="BL33">
        <v>0.5</v>
      </c>
      <c r="BM33">
        <f t="shared" si="32"/>
        <v>1513.2718252369937</v>
      </c>
      <c r="BN33">
        <f t="shared" si="33"/>
        <v>3.240224395209081</v>
      </c>
      <c r="BO33">
        <f t="shared" si="34"/>
        <v>24.986397117060729</v>
      </c>
      <c r="BP33">
        <f t="shared" si="35"/>
        <v>2.9490976324935175E-3</v>
      </c>
      <c r="BQ33">
        <f t="shared" si="36"/>
        <v>2.6507337042696109</v>
      </c>
      <c r="BR33">
        <f t="shared" si="37"/>
        <v>372.43382853993319</v>
      </c>
      <c r="BS33" t="s">
        <v>384</v>
      </c>
      <c r="BT33">
        <v>562.47</v>
      </c>
      <c r="BU33">
        <f t="shared" si="38"/>
        <v>562.47</v>
      </c>
      <c r="BV33">
        <f t="shared" si="39"/>
        <v>0.18922074552425983</v>
      </c>
      <c r="BW33">
        <f t="shared" si="40"/>
        <v>0.17452109861647466</v>
      </c>
      <c r="BX33">
        <f t="shared" si="41"/>
        <v>0.93337190829310879</v>
      </c>
      <c r="BY33">
        <f t="shared" si="42"/>
        <v>0.27470603644520847</v>
      </c>
      <c r="BZ33">
        <f t="shared" si="43"/>
        <v>0.95661691418060302</v>
      </c>
      <c r="CA33">
        <f t="shared" si="44"/>
        <v>0.1463303553647855</v>
      </c>
      <c r="CB33">
        <f t="shared" si="45"/>
        <v>0.85366964463521455</v>
      </c>
      <c r="CC33">
        <f t="shared" si="46"/>
        <v>1800.103548387096</v>
      </c>
      <c r="CD33">
        <f t="shared" si="47"/>
        <v>1513.2718252369937</v>
      </c>
      <c r="CE33">
        <f t="shared" si="48"/>
        <v>0.84065820913074396</v>
      </c>
      <c r="CF33">
        <f t="shared" si="49"/>
        <v>0.16087034362233613</v>
      </c>
      <c r="CG33">
        <v>6</v>
      </c>
      <c r="CH33">
        <v>0.5</v>
      </c>
      <c r="CI33" t="s">
        <v>313</v>
      </c>
      <c r="CJ33">
        <v>2</v>
      </c>
      <c r="CK33" t="b">
        <v>0</v>
      </c>
      <c r="CL33">
        <v>1693419314</v>
      </c>
      <c r="CM33">
        <v>410.32338709677418</v>
      </c>
      <c r="CN33">
        <v>414.93138709677419</v>
      </c>
      <c r="CO33">
        <v>18.126125806451611</v>
      </c>
      <c r="CP33">
        <v>17.04056774193548</v>
      </c>
      <c r="CQ33">
        <v>408.34338709677422</v>
      </c>
      <c r="CR33">
        <v>18.06112580645161</v>
      </c>
      <c r="CS33">
        <v>467.97596774193539</v>
      </c>
      <c r="CT33">
        <v>101.57893548387089</v>
      </c>
      <c r="CU33">
        <v>3.758996129032257E-2</v>
      </c>
      <c r="CV33">
        <v>23.952929032258059</v>
      </c>
      <c r="CW33">
        <v>24.898654838709689</v>
      </c>
      <c r="CX33">
        <v>999.90000000000032</v>
      </c>
      <c r="CY33">
        <v>0</v>
      </c>
      <c r="CZ33">
        <v>0</v>
      </c>
      <c r="DA33">
        <v>9996.5296774193539</v>
      </c>
      <c r="DB33">
        <v>0</v>
      </c>
      <c r="DC33">
        <v>1271.220322580645</v>
      </c>
      <c r="DD33">
        <v>1800.103548387096</v>
      </c>
      <c r="DE33">
        <v>0.97799903225806473</v>
      </c>
      <c r="DF33">
        <v>2.200097096774193E-2</v>
      </c>
      <c r="DG33">
        <v>0</v>
      </c>
      <c r="DH33">
        <v>670.90290322580665</v>
      </c>
      <c r="DI33">
        <v>5.0002200000000023</v>
      </c>
      <c r="DJ33">
        <v>12793.58064516129</v>
      </c>
      <c r="DK33">
        <v>16955.506451612899</v>
      </c>
      <c r="DL33">
        <v>37.646903225806447</v>
      </c>
      <c r="DM33">
        <v>41.866645161290307</v>
      </c>
      <c r="DN33">
        <v>38.640870967741932</v>
      </c>
      <c r="DO33">
        <v>37.277935483870962</v>
      </c>
      <c r="DP33">
        <v>38.636903225806442</v>
      </c>
      <c r="DQ33">
        <v>1755.6093548387089</v>
      </c>
      <c r="DR33">
        <v>39.494838709677417</v>
      </c>
      <c r="DS33">
        <v>0</v>
      </c>
      <c r="DT33">
        <v>593.59999990463257</v>
      </c>
      <c r="DU33">
        <v>0</v>
      </c>
      <c r="DV33">
        <v>670.83061538461538</v>
      </c>
      <c r="DW33">
        <v>-7.373948728614069</v>
      </c>
      <c r="DX33">
        <v>-204.44444441440729</v>
      </c>
      <c r="DY33">
        <v>12790.969230769229</v>
      </c>
      <c r="DZ33">
        <v>15</v>
      </c>
      <c r="EA33">
        <v>1693419344</v>
      </c>
      <c r="EB33" t="s">
        <v>385</v>
      </c>
      <c r="EC33">
        <v>1693419344</v>
      </c>
      <c r="ED33">
        <v>1693419339</v>
      </c>
      <c r="EE33">
        <v>16</v>
      </c>
      <c r="EF33">
        <v>0.21099999999999999</v>
      </c>
      <c r="EG33">
        <v>3.1E-2</v>
      </c>
      <c r="EH33">
        <v>1.98</v>
      </c>
      <c r="EI33">
        <v>6.5000000000000002E-2</v>
      </c>
      <c r="EJ33">
        <v>415</v>
      </c>
      <c r="EK33">
        <v>17</v>
      </c>
      <c r="EL33">
        <v>0.82</v>
      </c>
      <c r="EM33">
        <v>0.11</v>
      </c>
      <c r="EN33">
        <v>100</v>
      </c>
      <c r="EO33">
        <v>100</v>
      </c>
      <c r="EP33">
        <v>1.98</v>
      </c>
      <c r="EQ33">
        <v>6.5000000000000002E-2</v>
      </c>
      <c r="ER33">
        <v>1.7692000000000121</v>
      </c>
      <c r="ES33">
        <v>0</v>
      </c>
      <c r="ET33">
        <v>0</v>
      </c>
      <c r="EU33">
        <v>0</v>
      </c>
      <c r="EV33">
        <v>3.4610000000000703E-2</v>
      </c>
      <c r="EW33">
        <v>0</v>
      </c>
      <c r="EX33">
        <v>0</v>
      </c>
      <c r="EY33">
        <v>0</v>
      </c>
      <c r="EZ33">
        <v>-1</v>
      </c>
      <c r="FA33">
        <v>-1</v>
      </c>
      <c r="FB33">
        <v>-1</v>
      </c>
      <c r="FC33">
        <v>-1</v>
      </c>
      <c r="FD33">
        <v>8.3000000000000007</v>
      </c>
      <c r="FE33">
        <v>8.5</v>
      </c>
      <c r="FF33">
        <v>1.2561</v>
      </c>
      <c r="FG33">
        <v>2.6452599999999999</v>
      </c>
      <c r="FH33">
        <v>0.19042999999999999</v>
      </c>
      <c r="FI33">
        <v>0</v>
      </c>
      <c r="FJ33">
        <v>4.2858900000000002</v>
      </c>
      <c r="FK33">
        <v>4.99756</v>
      </c>
      <c r="FL33">
        <v>39.591700000000003</v>
      </c>
      <c r="FM33">
        <v>14.3422</v>
      </c>
      <c r="FN33">
        <v>18</v>
      </c>
      <c r="FO33">
        <v>461.72199999999998</v>
      </c>
      <c r="FP33">
        <v>829.25800000000004</v>
      </c>
      <c r="FQ33">
        <v>19.438199999999998</v>
      </c>
      <c r="FR33">
        <v>29.727</v>
      </c>
      <c r="FS33">
        <v>30.001200000000001</v>
      </c>
      <c r="FT33">
        <v>29.382000000000001</v>
      </c>
      <c r="FU33">
        <v>29.6828</v>
      </c>
      <c r="FV33">
        <v>25.156400000000001</v>
      </c>
      <c r="FW33">
        <v>0</v>
      </c>
      <c r="FX33">
        <v>89.328900000000004</v>
      </c>
      <c r="FY33">
        <v>19.4664</v>
      </c>
      <c r="FZ33">
        <v>414.77</v>
      </c>
      <c r="GA33">
        <v>17.722100000000001</v>
      </c>
      <c r="GB33">
        <v>98.351399999999998</v>
      </c>
      <c r="GC33">
        <v>92.978899999999996</v>
      </c>
    </row>
    <row r="34" spans="1:185" x14ac:dyDescent="0.2">
      <c r="A34">
        <v>16</v>
      </c>
      <c r="B34">
        <v>1693419450</v>
      </c>
      <c r="C34">
        <v>2740</v>
      </c>
      <c r="D34" t="s">
        <v>386</v>
      </c>
      <c r="E34" t="s">
        <v>387</v>
      </c>
      <c r="F34">
        <v>5</v>
      </c>
      <c r="H34" t="s">
        <v>309</v>
      </c>
      <c r="L34">
        <v>1693419442</v>
      </c>
      <c r="M34">
        <f t="shared" si="0"/>
        <v>2.9546539216056999E-4</v>
      </c>
      <c r="N34">
        <f t="shared" si="1"/>
        <v>0.29546539216057</v>
      </c>
      <c r="O34">
        <f t="shared" si="2"/>
        <v>3.1259154050779934</v>
      </c>
      <c r="P34">
        <f t="shared" si="3"/>
        <v>410.00854838709682</v>
      </c>
      <c r="Q34">
        <f t="shared" si="4"/>
        <v>138.48631681587256</v>
      </c>
      <c r="R34">
        <f t="shared" si="5"/>
        <v>14.071983246946166</v>
      </c>
      <c r="S34">
        <f t="shared" si="6"/>
        <v>41.662119093535303</v>
      </c>
      <c r="T34">
        <f t="shared" si="7"/>
        <v>1.8955165809248463E-2</v>
      </c>
      <c r="U34">
        <f t="shared" si="8"/>
        <v>2.9583953726268901</v>
      </c>
      <c r="V34">
        <f t="shared" si="9"/>
        <v>1.8887951708444151E-2</v>
      </c>
      <c r="W34">
        <f t="shared" si="10"/>
        <v>1.1810988778866865E-2</v>
      </c>
      <c r="X34">
        <f t="shared" si="11"/>
        <v>241.73912162492232</v>
      </c>
      <c r="Y34">
        <f t="shared" si="12"/>
        <v>25.607225716219759</v>
      </c>
      <c r="Z34">
        <f t="shared" si="13"/>
        <v>25.036122580645159</v>
      </c>
      <c r="AA34">
        <f t="shared" si="14"/>
        <v>3.1865317761138061</v>
      </c>
      <c r="AB34">
        <f t="shared" si="15"/>
        <v>53.70993812593283</v>
      </c>
      <c r="AC34">
        <f t="shared" si="16"/>
        <v>1.6347058503337266</v>
      </c>
      <c r="AD34">
        <f t="shared" si="17"/>
        <v>3.0435817045643545</v>
      </c>
      <c r="AE34">
        <f t="shared" si="18"/>
        <v>1.5518259257800795</v>
      </c>
      <c r="AF34">
        <f t="shared" si="19"/>
        <v>-13.030023794281137</v>
      </c>
      <c r="AG34">
        <f t="shared" si="20"/>
        <v>-122.46542251505673</v>
      </c>
      <c r="AH34">
        <f t="shared" si="21"/>
        <v>-8.7256240790834347</v>
      </c>
      <c r="AI34">
        <f t="shared" si="22"/>
        <v>97.518051236501009</v>
      </c>
      <c r="AJ34">
        <f t="shared" si="23"/>
        <v>3.1259154050779934</v>
      </c>
      <c r="AK34">
        <f t="shared" si="24"/>
        <v>0.29546539216057</v>
      </c>
      <c r="AL34">
        <f t="shared" si="25"/>
        <v>3.2869763860870238</v>
      </c>
      <c r="AM34">
        <v>420.83213975257428</v>
      </c>
      <c r="AN34">
        <v>416.75941212121211</v>
      </c>
      <c r="AO34">
        <v>-3.0762565738943499E-2</v>
      </c>
      <c r="AP34">
        <v>66.773684196593663</v>
      </c>
      <c r="AQ34">
        <f t="shared" si="26"/>
        <v>0.42182632122795161</v>
      </c>
      <c r="AR34">
        <v>15.81491838181819</v>
      </c>
      <c r="AS34">
        <v>16.230116783216801</v>
      </c>
      <c r="AT34">
        <v>1.6819114219121901E-2</v>
      </c>
      <c r="AU34">
        <v>77.180000000000007</v>
      </c>
      <c r="AV34">
        <v>0</v>
      </c>
      <c r="AW34">
        <v>0</v>
      </c>
      <c r="AX34">
        <f t="shared" si="27"/>
        <v>1</v>
      </c>
      <c r="AY34">
        <f t="shared" si="28"/>
        <v>0</v>
      </c>
      <c r="AZ34">
        <f t="shared" si="29"/>
        <v>54243.794380504092</v>
      </c>
      <c r="BA34" t="s">
        <v>353</v>
      </c>
      <c r="BB34">
        <v>8148.21</v>
      </c>
      <c r="BC34">
        <v>610.34399999999994</v>
      </c>
      <c r="BD34">
        <v>2532.66</v>
      </c>
      <c r="BE34">
        <f t="shared" si="30"/>
        <v>0.75901068441875341</v>
      </c>
      <c r="BF34">
        <v>-1.2225619619164809</v>
      </c>
      <c r="BG34" t="s">
        <v>388</v>
      </c>
      <c r="BH34">
        <v>8191.8</v>
      </c>
      <c r="BI34">
        <v>658.49342307692302</v>
      </c>
      <c r="BJ34">
        <v>685.87</v>
      </c>
      <c r="BK34">
        <f t="shared" si="31"/>
        <v>3.991511062311659E-2</v>
      </c>
      <c r="BL34">
        <v>0.5</v>
      </c>
      <c r="BM34">
        <f t="shared" si="32"/>
        <v>1261.220041757857</v>
      </c>
      <c r="BN34">
        <f t="shared" si="33"/>
        <v>3.1259154050779934</v>
      </c>
      <c r="BO34">
        <f t="shared" si="34"/>
        <v>25.170868743428294</v>
      </c>
      <c r="BP34">
        <f t="shared" si="35"/>
        <v>3.4478340202504835E-3</v>
      </c>
      <c r="BQ34">
        <f t="shared" si="36"/>
        <v>2.6926239666409084</v>
      </c>
      <c r="BR34">
        <f t="shared" si="37"/>
        <v>370.15365786411036</v>
      </c>
      <c r="BS34" t="s">
        <v>389</v>
      </c>
      <c r="BT34">
        <v>553</v>
      </c>
      <c r="BU34">
        <f t="shared" si="38"/>
        <v>553</v>
      </c>
      <c r="BV34">
        <f t="shared" si="39"/>
        <v>0.19372475833612779</v>
      </c>
      <c r="BW34">
        <f t="shared" si="40"/>
        <v>0.20604031702473832</v>
      </c>
      <c r="BX34">
        <f t="shared" si="41"/>
        <v>0.93288241415192508</v>
      </c>
      <c r="BY34">
        <f t="shared" si="42"/>
        <v>0.36247884070488251</v>
      </c>
      <c r="BZ34">
        <f t="shared" si="43"/>
        <v>0.96071093410240571</v>
      </c>
      <c r="CA34">
        <f t="shared" si="44"/>
        <v>0.17303178941753861</v>
      </c>
      <c r="CB34">
        <f t="shared" si="45"/>
        <v>0.82696821058246139</v>
      </c>
      <c r="CC34">
        <f t="shared" si="46"/>
        <v>1500.0106451612901</v>
      </c>
      <c r="CD34">
        <f t="shared" si="47"/>
        <v>1261.220041757857</v>
      </c>
      <c r="CE34">
        <f t="shared" si="48"/>
        <v>0.84080739415168815</v>
      </c>
      <c r="CF34">
        <f t="shared" si="49"/>
        <v>0.16115827071275823</v>
      </c>
      <c r="CG34">
        <v>6</v>
      </c>
      <c r="CH34">
        <v>0.5</v>
      </c>
      <c r="CI34" t="s">
        <v>313</v>
      </c>
      <c r="CJ34">
        <v>2</v>
      </c>
      <c r="CK34" t="b">
        <v>0</v>
      </c>
      <c r="CL34">
        <v>1693419442</v>
      </c>
      <c r="CM34">
        <v>410.00854838709682</v>
      </c>
      <c r="CN34">
        <v>414.14267741935492</v>
      </c>
      <c r="CO34">
        <v>16.08759677419355</v>
      </c>
      <c r="CP34">
        <v>15.717464516129031</v>
      </c>
      <c r="CQ34">
        <v>408.13154838709681</v>
      </c>
      <c r="CR34">
        <v>16.043596774193549</v>
      </c>
      <c r="CS34">
        <v>471.25651612903209</v>
      </c>
      <c r="CT34">
        <v>101.5745483870967</v>
      </c>
      <c r="CU34">
        <v>3.8257632258064521E-2</v>
      </c>
      <c r="CV34">
        <v>24.26828064516129</v>
      </c>
      <c r="CW34">
        <v>25.036122580645159</v>
      </c>
      <c r="CX34">
        <v>999.90000000000032</v>
      </c>
      <c r="CY34">
        <v>0</v>
      </c>
      <c r="CZ34">
        <v>0</v>
      </c>
      <c r="DA34">
        <v>10007.788387096771</v>
      </c>
      <c r="DB34">
        <v>0</v>
      </c>
      <c r="DC34">
        <v>1283.670322580645</v>
      </c>
      <c r="DD34">
        <v>1500.0106451612901</v>
      </c>
      <c r="DE34">
        <v>0.97299593548387098</v>
      </c>
      <c r="DF34">
        <v>2.7003977419354851E-2</v>
      </c>
      <c r="DG34">
        <v>0</v>
      </c>
      <c r="DH34">
        <v>658.53577419354849</v>
      </c>
      <c r="DI34">
        <v>5.0002200000000023</v>
      </c>
      <c r="DJ34">
        <v>10398.9</v>
      </c>
      <c r="DK34">
        <v>14099.29677419355</v>
      </c>
      <c r="DL34">
        <v>35.449419354838703</v>
      </c>
      <c r="DM34">
        <v>39.209483870967738</v>
      </c>
      <c r="DN34">
        <v>36.320290322580639</v>
      </c>
      <c r="DO34">
        <v>36.195419354838712</v>
      </c>
      <c r="DP34">
        <v>37.148903225806443</v>
      </c>
      <c r="DQ34">
        <v>1454.64064516129</v>
      </c>
      <c r="DR34">
        <v>40.369999999999983</v>
      </c>
      <c r="DS34">
        <v>0</v>
      </c>
      <c r="DT34">
        <v>125.80000019073491</v>
      </c>
      <c r="DU34">
        <v>0</v>
      </c>
      <c r="DV34">
        <v>658.49342307692302</v>
      </c>
      <c r="DW34">
        <v>-4.0845470165395659</v>
      </c>
      <c r="DX34">
        <v>-101.429059895116</v>
      </c>
      <c r="DY34">
        <v>10398.23076923077</v>
      </c>
      <c r="DZ34">
        <v>15</v>
      </c>
      <c r="EA34">
        <v>1693419472</v>
      </c>
      <c r="EB34" t="s">
        <v>390</v>
      </c>
      <c r="EC34">
        <v>1693419472</v>
      </c>
      <c r="ED34">
        <v>1693419467</v>
      </c>
      <c r="EE34">
        <v>17</v>
      </c>
      <c r="EF34">
        <v>-0.10199999999999999</v>
      </c>
      <c r="EG34">
        <v>-2.1000000000000001E-2</v>
      </c>
      <c r="EH34">
        <v>1.877</v>
      </c>
      <c r="EI34">
        <v>4.3999999999999997E-2</v>
      </c>
      <c r="EJ34">
        <v>414</v>
      </c>
      <c r="EK34">
        <v>16</v>
      </c>
      <c r="EL34">
        <v>1.01</v>
      </c>
      <c r="EM34">
        <v>0.47</v>
      </c>
      <c r="EN34">
        <v>100</v>
      </c>
      <c r="EO34">
        <v>100</v>
      </c>
      <c r="EP34">
        <v>1.877</v>
      </c>
      <c r="EQ34">
        <v>4.3999999999999997E-2</v>
      </c>
      <c r="ER34">
        <v>1.979899999999986</v>
      </c>
      <c r="ES34">
        <v>0</v>
      </c>
      <c r="ET34">
        <v>0</v>
      </c>
      <c r="EU34">
        <v>0</v>
      </c>
      <c r="EV34">
        <v>6.5310000000000201E-2</v>
      </c>
      <c r="EW34">
        <v>0</v>
      </c>
      <c r="EX34">
        <v>0</v>
      </c>
      <c r="EY34">
        <v>0</v>
      </c>
      <c r="EZ34">
        <v>-1</v>
      </c>
      <c r="FA34">
        <v>-1</v>
      </c>
      <c r="FB34">
        <v>-1</v>
      </c>
      <c r="FC34">
        <v>-1</v>
      </c>
      <c r="FD34">
        <v>1.8</v>
      </c>
      <c r="FE34">
        <v>1.9</v>
      </c>
      <c r="FF34">
        <v>1.2609900000000001</v>
      </c>
      <c r="FG34">
        <v>2.6464799999999999</v>
      </c>
      <c r="FH34">
        <v>0.19042999999999999</v>
      </c>
      <c r="FI34">
        <v>0</v>
      </c>
      <c r="FJ34">
        <v>4.3249500000000003</v>
      </c>
      <c r="FK34">
        <v>4.99756</v>
      </c>
      <c r="FL34">
        <v>39.316899999999997</v>
      </c>
      <c r="FM34">
        <v>14.315899999999999</v>
      </c>
      <c r="FN34">
        <v>18</v>
      </c>
      <c r="FO34">
        <v>464.72500000000002</v>
      </c>
      <c r="FP34">
        <v>833.23500000000001</v>
      </c>
      <c r="FQ34">
        <v>20.082000000000001</v>
      </c>
      <c r="FR34">
        <v>29.784800000000001</v>
      </c>
      <c r="FS34">
        <v>29.997699999999998</v>
      </c>
      <c r="FT34">
        <v>29.4603</v>
      </c>
      <c r="FU34">
        <v>29.762699999999999</v>
      </c>
      <c r="FV34">
        <v>25.2593</v>
      </c>
      <c r="FW34">
        <v>12.852499999999999</v>
      </c>
      <c r="FX34">
        <v>85.919799999999995</v>
      </c>
      <c r="FY34">
        <v>20.144100000000002</v>
      </c>
      <c r="FZ34">
        <v>414.13299999999998</v>
      </c>
      <c r="GA34">
        <v>16.162299999999998</v>
      </c>
      <c r="GB34">
        <v>98.342299999999994</v>
      </c>
      <c r="GC34">
        <v>92.973699999999994</v>
      </c>
    </row>
    <row r="35" spans="1:185" x14ac:dyDescent="0.2">
      <c r="A35">
        <v>17</v>
      </c>
      <c r="B35">
        <v>1693419593</v>
      </c>
      <c r="C35">
        <v>2883</v>
      </c>
      <c r="D35" t="s">
        <v>391</v>
      </c>
      <c r="E35" t="s">
        <v>392</v>
      </c>
      <c r="F35">
        <v>5</v>
      </c>
      <c r="H35" t="s">
        <v>309</v>
      </c>
      <c r="L35">
        <v>1693419585</v>
      </c>
      <c r="M35">
        <f t="shared" si="0"/>
        <v>3.9488104912063061E-4</v>
      </c>
      <c r="N35">
        <f t="shared" si="1"/>
        <v>0.3948810491206306</v>
      </c>
      <c r="O35">
        <f t="shared" si="2"/>
        <v>3.187604794517136</v>
      </c>
      <c r="P35">
        <f t="shared" si="3"/>
        <v>409.93654838709682</v>
      </c>
      <c r="Q35">
        <f t="shared" si="4"/>
        <v>208.61721400447834</v>
      </c>
      <c r="R35">
        <f t="shared" si="5"/>
        <v>21.198732580838605</v>
      </c>
      <c r="S35">
        <f t="shared" si="6"/>
        <v>41.655887822294098</v>
      </c>
      <c r="T35">
        <f t="shared" si="7"/>
        <v>2.6416090027220993E-2</v>
      </c>
      <c r="U35">
        <f t="shared" si="8"/>
        <v>2.9567937076699704</v>
      </c>
      <c r="V35">
        <f t="shared" si="9"/>
        <v>2.6285676581676458E-2</v>
      </c>
      <c r="W35">
        <f t="shared" si="10"/>
        <v>1.6440211189761619E-2</v>
      </c>
      <c r="X35">
        <f t="shared" si="11"/>
        <v>161.89443893682281</v>
      </c>
      <c r="Y35">
        <f t="shared" si="12"/>
        <v>25.202403919224569</v>
      </c>
      <c r="Z35">
        <f t="shared" si="13"/>
        <v>24.87429354838709</v>
      </c>
      <c r="AA35">
        <f t="shared" si="14"/>
        <v>3.1559253730065286</v>
      </c>
      <c r="AB35">
        <f t="shared" si="15"/>
        <v>54.437656649901925</v>
      </c>
      <c r="AC35">
        <f t="shared" si="16"/>
        <v>1.6656060871120508</v>
      </c>
      <c r="AD35">
        <f t="shared" si="17"/>
        <v>3.0596579456457036</v>
      </c>
      <c r="AE35">
        <f t="shared" si="18"/>
        <v>1.4903192858944778</v>
      </c>
      <c r="AF35">
        <f t="shared" si="19"/>
        <v>-17.41425426621981</v>
      </c>
      <c r="AG35">
        <f t="shared" si="20"/>
        <v>-82.589620202890245</v>
      </c>
      <c r="AH35">
        <f t="shared" si="21"/>
        <v>-5.8854744822498777</v>
      </c>
      <c r="AI35">
        <f t="shared" si="22"/>
        <v>56.00508998546286</v>
      </c>
      <c r="AJ35">
        <f t="shared" si="23"/>
        <v>3.187604794517136</v>
      </c>
      <c r="AK35">
        <f t="shared" si="24"/>
        <v>0.3948810491206306</v>
      </c>
      <c r="AL35">
        <f t="shared" si="25"/>
        <v>2.7103870167695177</v>
      </c>
      <c r="AM35">
        <v>420.88976229529101</v>
      </c>
      <c r="AN35">
        <v>416.92850909090902</v>
      </c>
      <c r="AO35">
        <v>7.6568315322713132E-2</v>
      </c>
      <c r="AP35">
        <v>66.773481911729021</v>
      </c>
      <c r="AQ35">
        <f t="shared" si="26"/>
        <v>0.48039959276573707</v>
      </c>
      <c r="AR35">
        <v>15.883173125314681</v>
      </c>
      <c r="AS35">
        <v>16.449307692307709</v>
      </c>
      <c r="AT35">
        <v>5.4642051282096154E-3</v>
      </c>
      <c r="AU35">
        <v>77.180000000000007</v>
      </c>
      <c r="AV35">
        <v>0</v>
      </c>
      <c r="AW35">
        <v>0</v>
      </c>
      <c r="AX35">
        <f t="shared" si="27"/>
        <v>1</v>
      </c>
      <c r="AY35">
        <f t="shared" si="28"/>
        <v>0</v>
      </c>
      <c r="AZ35">
        <f t="shared" si="29"/>
        <v>54180.58101052932</v>
      </c>
      <c r="BA35" t="s">
        <v>353</v>
      </c>
      <c r="BB35">
        <v>8148.21</v>
      </c>
      <c r="BC35">
        <v>610.34399999999994</v>
      </c>
      <c r="BD35">
        <v>2532.66</v>
      </c>
      <c r="BE35">
        <f t="shared" si="30"/>
        <v>0.75901068441875341</v>
      </c>
      <c r="BF35">
        <v>-1.2225619619164809</v>
      </c>
      <c r="BG35" t="s">
        <v>393</v>
      </c>
      <c r="BH35">
        <v>8195.76</v>
      </c>
      <c r="BI35">
        <v>640.67128000000002</v>
      </c>
      <c r="BJ35">
        <v>681.25</v>
      </c>
      <c r="BK35">
        <f t="shared" si="31"/>
        <v>5.9565093577981565E-2</v>
      </c>
      <c r="BL35">
        <v>0.5</v>
      </c>
      <c r="BM35">
        <f t="shared" si="32"/>
        <v>841.14199765738772</v>
      </c>
      <c r="BN35">
        <f t="shared" si="33"/>
        <v>3.187604794517136</v>
      </c>
      <c r="BO35">
        <f t="shared" si="34"/>
        <v>25.051350901416324</v>
      </c>
      <c r="BP35">
        <f t="shared" si="35"/>
        <v>5.2430704550671557E-3</v>
      </c>
      <c r="BQ35">
        <f t="shared" si="36"/>
        <v>2.7176660550458713</v>
      </c>
      <c r="BR35">
        <f t="shared" si="37"/>
        <v>368.80385250669622</v>
      </c>
      <c r="BS35" t="s">
        <v>394</v>
      </c>
      <c r="BT35">
        <v>528.33000000000004</v>
      </c>
      <c r="BU35">
        <f t="shared" si="38"/>
        <v>528.33000000000004</v>
      </c>
      <c r="BV35">
        <f t="shared" si="39"/>
        <v>0.22446972477064209</v>
      </c>
      <c r="BW35">
        <f t="shared" si="40"/>
        <v>0.2653591420350509</v>
      </c>
      <c r="BX35">
        <f t="shared" si="41"/>
        <v>0.92370517828900423</v>
      </c>
      <c r="BY35">
        <f t="shared" si="42"/>
        <v>0.5722889459284114</v>
      </c>
      <c r="BZ35">
        <f t="shared" si="43"/>
        <v>0.96311428506031271</v>
      </c>
      <c r="CA35">
        <f t="shared" si="44"/>
        <v>0.21882859414484515</v>
      </c>
      <c r="CB35">
        <f t="shared" si="45"/>
        <v>0.78117140585515488</v>
      </c>
      <c r="CC35">
        <f t="shared" si="46"/>
        <v>999.93816129032268</v>
      </c>
      <c r="CD35">
        <f t="shared" si="47"/>
        <v>841.14199765738772</v>
      </c>
      <c r="CE35">
        <f t="shared" si="48"/>
        <v>0.84119401600992605</v>
      </c>
      <c r="CF35">
        <f t="shared" si="49"/>
        <v>0.16190445089915742</v>
      </c>
      <c r="CG35">
        <v>6</v>
      </c>
      <c r="CH35">
        <v>0.5</v>
      </c>
      <c r="CI35" t="s">
        <v>313</v>
      </c>
      <c r="CJ35">
        <v>2</v>
      </c>
      <c r="CK35" t="b">
        <v>0</v>
      </c>
      <c r="CL35">
        <v>1693419585</v>
      </c>
      <c r="CM35">
        <v>409.93654838709682</v>
      </c>
      <c r="CN35">
        <v>414.21093548387091</v>
      </c>
      <c r="CO35">
        <v>16.391267741935479</v>
      </c>
      <c r="CP35">
        <v>15.895606451612901</v>
      </c>
      <c r="CQ35">
        <v>408.22345161290332</v>
      </c>
      <c r="CR35">
        <v>16.359648387096769</v>
      </c>
      <c r="CS35">
        <v>470.17000000000007</v>
      </c>
      <c r="CT35">
        <v>101.576935483871</v>
      </c>
      <c r="CU35">
        <v>3.8516922580645159E-2</v>
      </c>
      <c r="CV35">
        <v>24.356187096774189</v>
      </c>
      <c r="CW35">
        <v>24.87429354838709</v>
      </c>
      <c r="CX35">
        <v>999.90000000000032</v>
      </c>
      <c r="CY35">
        <v>0</v>
      </c>
      <c r="CZ35">
        <v>0</v>
      </c>
      <c r="DA35">
        <v>9998.4651612903199</v>
      </c>
      <c r="DB35">
        <v>0</v>
      </c>
      <c r="DC35">
        <v>1292.1364516129031</v>
      </c>
      <c r="DD35">
        <v>999.93816129032268</v>
      </c>
      <c r="DE35">
        <v>0.95999896774193549</v>
      </c>
      <c r="DF35">
        <v>4.0001022580645168E-2</v>
      </c>
      <c r="DG35">
        <v>0</v>
      </c>
      <c r="DH35">
        <v>640.72409677419364</v>
      </c>
      <c r="DI35">
        <v>5.0002200000000023</v>
      </c>
      <c r="DJ35">
        <v>6753.2883870967726</v>
      </c>
      <c r="DK35">
        <v>9345.6574193548386</v>
      </c>
      <c r="DL35">
        <v>33.699419354838703</v>
      </c>
      <c r="DM35">
        <v>38.01183870967742</v>
      </c>
      <c r="DN35">
        <v>35.26790322580645</v>
      </c>
      <c r="DO35">
        <v>33.663032258064518</v>
      </c>
      <c r="DP35">
        <v>35.701387096774191</v>
      </c>
      <c r="DQ35">
        <v>955.13967741935483</v>
      </c>
      <c r="DR35">
        <v>39.798064516129017</v>
      </c>
      <c r="DS35">
        <v>0</v>
      </c>
      <c r="DT35">
        <v>140.5999999046326</v>
      </c>
      <c r="DU35">
        <v>0</v>
      </c>
      <c r="DV35">
        <v>640.67128000000002</v>
      </c>
      <c r="DW35">
        <v>-5.7565384716820009</v>
      </c>
      <c r="DX35">
        <v>-28.057692294368909</v>
      </c>
      <c r="DY35">
        <v>6753.1092000000008</v>
      </c>
      <c r="DZ35">
        <v>15</v>
      </c>
      <c r="EA35">
        <v>1693419548.5</v>
      </c>
      <c r="EB35" t="s">
        <v>395</v>
      </c>
      <c r="EC35">
        <v>1693419545.5</v>
      </c>
      <c r="ED35">
        <v>1693419548.5</v>
      </c>
      <c r="EE35">
        <v>18</v>
      </c>
      <c r="EF35">
        <v>-0.16400000000000001</v>
      </c>
      <c r="EG35">
        <v>-1.2E-2</v>
      </c>
      <c r="EH35">
        <v>1.7130000000000001</v>
      </c>
      <c r="EI35">
        <v>3.2000000000000001E-2</v>
      </c>
      <c r="EJ35">
        <v>415</v>
      </c>
      <c r="EK35">
        <v>15</v>
      </c>
      <c r="EL35">
        <v>0.92</v>
      </c>
      <c r="EM35">
        <v>0.15</v>
      </c>
      <c r="EN35">
        <v>100</v>
      </c>
      <c r="EO35">
        <v>100</v>
      </c>
      <c r="EP35">
        <v>1.7130000000000001</v>
      </c>
      <c r="EQ35">
        <v>3.1600000000000003E-2</v>
      </c>
      <c r="ER35">
        <v>1.7130499999999531</v>
      </c>
      <c r="ES35">
        <v>0</v>
      </c>
      <c r="ET35">
        <v>0</v>
      </c>
      <c r="EU35">
        <v>0</v>
      </c>
      <c r="EV35">
        <v>3.1619999999994867E-2</v>
      </c>
      <c r="EW35">
        <v>0</v>
      </c>
      <c r="EX35">
        <v>0</v>
      </c>
      <c r="EY35">
        <v>0</v>
      </c>
      <c r="EZ35">
        <v>-1</v>
      </c>
      <c r="FA35">
        <v>-1</v>
      </c>
      <c r="FB35">
        <v>-1</v>
      </c>
      <c r="FC35">
        <v>-1</v>
      </c>
      <c r="FD35">
        <v>0.8</v>
      </c>
      <c r="FE35">
        <v>0.7</v>
      </c>
      <c r="FF35">
        <v>1.2609900000000001</v>
      </c>
      <c r="FG35">
        <v>2.65015</v>
      </c>
      <c r="FH35">
        <v>0.18920899999999999</v>
      </c>
      <c r="FI35">
        <v>0</v>
      </c>
      <c r="FJ35">
        <v>4.3139599999999998</v>
      </c>
      <c r="FK35">
        <v>4.99756</v>
      </c>
      <c r="FL35">
        <v>39.043599999999998</v>
      </c>
      <c r="FM35">
        <v>14.315899999999999</v>
      </c>
      <c r="FN35">
        <v>18</v>
      </c>
      <c r="FO35">
        <v>465.21499999999997</v>
      </c>
      <c r="FP35">
        <v>831.40800000000002</v>
      </c>
      <c r="FQ35">
        <v>21.331199999999999</v>
      </c>
      <c r="FR35">
        <v>29.822600000000001</v>
      </c>
      <c r="FS35">
        <v>29.9998</v>
      </c>
      <c r="FT35">
        <v>29.536100000000001</v>
      </c>
      <c r="FU35">
        <v>29.843699999999998</v>
      </c>
      <c r="FV35">
        <v>25.2501</v>
      </c>
      <c r="FW35">
        <v>11.544499999999999</v>
      </c>
      <c r="FX35">
        <v>82.891199999999998</v>
      </c>
      <c r="FY35">
        <v>21.439599999999999</v>
      </c>
      <c r="FZ35">
        <v>414.34</v>
      </c>
      <c r="GA35">
        <v>15.7813</v>
      </c>
      <c r="GB35">
        <v>98.328800000000001</v>
      </c>
      <c r="GC35">
        <v>92.963899999999995</v>
      </c>
    </row>
    <row r="36" spans="1:185" x14ac:dyDescent="0.2">
      <c r="A36">
        <v>18</v>
      </c>
      <c r="B36">
        <v>1693419670.5</v>
      </c>
      <c r="C36">
        <v>2960.5</v>
      </c>
      <c r="D36" t="s">
        <v>396</v>
      </c>
      <c r="E36" t="s">
        <v>397</v>
      </c>
      <c r="F36">
        <v>5</v>
      </c>
      <c r="H36" t="s">
        <v>309</v>
      </c>
      <c r="L36">
        <v>1693419662.75</v>
      </c>
      <c r="M36">
        <f t="shared" si="0"/>
        <v>7.1097646397632751E-4</v>
      </c>
      <c r="N36">
        <f t="shared" si="1"/>
        <v>0.71097646397632752</v>
      </c>
      <c r="O36">
        <f t="shared" si="2"/>
        <v>3.1861381617759834</v>
      </c>
      <c r="P36">
        <f t="shared" si="3"/>
        <v>410.24386666666669</v>
      </c>
      <c r="Q36">
        <f t="shared" si="4"/>
        <v>291.9307251837995</v>
      </c>
      <c r="R36">
        <f t="shared" si="5"/>
        <v>29.663717092271916</v>
      </c>
      <c r="S36">
        <f t="shared" si="6"/>
        <v>41.685773198343192</v>
      </c>
      <c r="T36">
        <f t="shared" si="7"/>
        <v>4.6812854302767E-2</v>
      </c>
      <c r="U36">
        <f t="shared" si="8"/>
        <v>2.9571803467209201</v>
      </c>
      <c r="V36">
        <f t="shared" si="9"/>
        <v>4.6405026988631061E-2</v>
      </c>
      <c r="W36">
        <f t="shared" si="10"/>
        <v>2.9039487270122427E-2</v>
      </c>
      <c r="X36">
        <f t="shared" si="11"/>
        <v>121.98519128527461</v>
      </c>
      <c r="Y36">
        <f t="shared" si="12"/>
        <v>25.109480314662704</v>
      </c>
      <c r="Z36">
        <f t="shared" si="13"/>
        <v>24.869209999999999</v>
      </c>
      <c r="AA36">
        <f t="shared" si="14"/>
        <v>3.154968108206242</v>
      </c>
      <c r="AB36">
        <f t="shared" si="15"/>
        <v>52.725148309589933</v>
      </c>
      <c r="AC36">
        <f t="shared" si="16"/>
        <v>1.6348495246807562</v>
      </c>
      <c r="AD36">
        <f t="shared" si="17"/>
        <v>3.1007016141164674</v>
      </c>
      <c r="AE36">
        <f t="shared" si="18"/>
        <v>1.5201185835254858</v>
      </c>
      <c r="AF36">
        <f t="shared" si="19"/>
        <v>-31.354062061356043</v>
      </c>
      <c r="AG36">
        <f t="shared" si="20"/>
        <v>-46.299342265012143</v>
      </c>
      <c r="AH36">
        <f t="shared" si="21"/>
        <v>-3.302553630013406</v>
      </c>
      <c r="AI36">
        <f t="shared" si="22"/>
        <v>41.029233328893014</v>
      </c>
      <c r="AJ36">
        <f t="shared" si="23"/>
        <v>3.1861381617759834</v>
      </c>
      <c r="AK36">
        <f t="shared" si="24"/>
        <v>0.71097646397632752</v>
      </c>
      <c r="AL36">
        <f t="shared" si="25"/>
        <v>3.0073024032379796</v>
      </c>
      <c r="AM36">
        <v>421.11843414504779</v>
      </c>
      <c r="AN36">
        <v>416.90604242424217</v>
      </c>
      <c r="AO36">
        <v>5.642897186040588E-2</v>
      </c>
      <c r="AP36">
        <v>66.773481911729021</v>
      </c>
      <c r="AQ36">
        <f t="shared" si="26"/>
        <v>0.70568604642985933</v>
      </c>
      <c r="AR36">
        <v>15.171537211468531</v>
      </c>
      <c r="AS36">
        <v>16.058795104895111</v>
      </c>
      <c r="AT36">
        <v>-5.9307373328094796E-4</v>
      </c>
      <c r="AU36">
        <v>77.180000000000007</v>
      </c>
      <c r="AV36">
        <v>0</v>
      </c>
      <c r="AW36">
        <v>0</v>
      </c>
      <c r="AX36">
        <f t="shared" si="27"/>
        <v>1</v>
      </c>
      <c r="AY36">
        <f t="shared" si="28"/>
        <v>0</v>
      </c>
      <c r="AZ36">
        <f t="shared" si="29"/>
        <v>54151.374453072494</v>
      </c>
      <c r="BA36" t="s">
        <v>353</v>
      </c>
      <c r="BB36">
        <v>8148.21</v>
      </c>
      <c r="BC36">
        <v>610.34399999999994</v>
      </c>
      <c r="BD36">
        <v>2532.66</v>
      </c>
      <c r="BE36">
        <f t="shared" si="30"/>
        <v>0.75901068441875341</v>
      </c>
      <c r="BF36">
        <v>-1.2225619619164809</v>
      </c>
      <c r="BG36" t="s">
        <v>398</v>
      </c>
      <c r="BH36">
        <v>8192.2199999999993</v>
      </c>
      <c r="BI36">
        <v>623.41099999999994</v>
      </c>
      <c r="BJ36">
        <v>677.59</v>
      </c>
      <c r="BK36">
        <f t="shared" si="31"/>
        <v>7.9958381912366039E-2</v>
      </c>
      <c r="BL36">
        <v>0.5</v>
      </c>
      <c r="BM36">
        <f t="shared" si="32"/>
        <v>631.18088149496089</v>
      </c>
      <c r="BN36">
        <f t="shared" si="33"/>
        <v>3.1861381617759834</v>
      </c>
      <c r="BO36">
        <f t="shared" si="34"/>
        <v>25.234100989178966</v>
      </c>
      <c r="BP36">
        <f t="shared" si="35"/>
        <v>6.9848442070209651E-3</v>
      </c>
      <c r="BQ36">
        <f t="shared" si="36"/>
        <v>2.7377470151566574</v>
      </c>
      <c r="BR36">
        <f t="shared" si="37"/>
        <v>367.72855068575365</v>
      </c>
      <c r="BS36" t="s">
        <v>399</v>
      </c>
      <c r="BT36">
        <v>525.79999999999995</v>
      </c>
      <c r="BU36">
        <f t="shared" si="38"/>
        <v>525.79999999999995</v>
      </c>
      <c r="BV36">
        <f t="shared" si="39"/>
        <v>0.22401452205611072</v>
      </c>
      <c r="BW36">
        <f t="shared" si="40"/>
        <v>0.35693392186573597</v>
      </c>
      <c r="BX36">
        <f t="shared" si="41"/>
        <v>0.9243644300050825</v>
      </c>
      <c r="BY36">
        <f t="shared" si="42"/>
        <v>0.80568360943401851</v>
      </c>
      <c r="BZ36">
        <f t="shared" si="43"/>
        <v>0.96501823841657663</v>
      </c>
      <c r="CA36">
        <f t="shared" si="44"/>
        <v>0.30104675104706841</v>
      </c>
      <c r="CB36">
        <f t="shared" si="45"/>
        <v>0.69895324895293154</v>
      </c>
      <c r="CC36">
        <f t="shared" si="46"/>
        <v>749.99583333333328</v>
      </c>
      <c r="CD36">
        <f t="shared" si="47"/>
        <v>631.18088149496089</v>
      </c>
      <c r="CE36">
        <f t="shared" si="48"/>
        <v>0.84157918409985955</v>
      </c>
      <c r="CF36">
        <f t="shared" si="49"/>
        <v>0.16264782531272901</v>
      </c>
      <c r="CG36">
        <v>6</v>
      </c>
      <c r="CH36">
        <v>0.5</v>
      </c>
      <c r="CI36" t="s">
        <v>313</v>
      </c>
      <c r="CJ36">
        <v>2</v>
      </c>
      <c r="CK36" t="b">
        <v>0</v>
      </c>
      <c r="CL36">
        <v>1693419662.75</v>
      </c>
      <c r="CM36">
        <v>410.24386666666669</v>
      </c>
      <c r="CN36">
        <v>414.66793333333328</v>
      </c>
      <c r="CO36">
        <v>16.089110000000002</v>
      </c>
      <c r="CP36">
        <v>15.19924</v>
      </c>
      <c r="CQ36">
        <v>408.31286666666682</v>
      </c>
      <c r="CR36">
        <v>16.055109999999999</v>
      </c>
      <c r="CS36">
        <v>471.66719999999992</v>
      </c>
      <c r="CT36">
        <v>101.57389999999999</v>
      </c>
      <c r="CU36">
        <v>3.8278963333333332E-2</v>
      </c>
      <c r="CV36">
        <v>24.57879999999999</v>
      </c>
      <c r="CW36">
        <v>24.869209999999999</v>
      </c>
      <c r="CX36">
        <v>999.9000000000002</v>
      </c>
      <c r="CY36">
        <v>0</v>
      </c>
      <c r="CZ36">
        <v>0</v>
      </c>
      <c r="DA36">
        <v>10000.95733333333</v>
      </c>
      <c r="DB36">
        <v>0</v>
      </c>
      <c r="DC36">
        <v>1296.211</v>
      </c>
      <c r="DD36">
        <v>749.99583333333328</v>
      </c>
      <c r="DE36">
        <v>0.94700476666666689</v>
      </c>
      <c r="DF36">
        <v>5.2995186666666673E-2</v>
      </c>
      <c r="DG36">
        <v>0</v>
      </c>
      <c r="DH36">
        <v>623.43213333333347</v>
      </c>
      <c r="DI36">
        <v>5.0002200000000014</v>
      </c>
      <c r="DJ36">
        <v>4985.3826666666664</v>
      </c>
      <c r="DK36">
        <v>6969.815999999998</v>
      </c>
      <c r="DL36">
        <v>34.43516666666666</v>
      </c>
      <c r="DM36">
        <v>39.072766666666674</v>
      </c>
      <c r="DN36">
        <v>36.291499999999999</v>
      </c>
      <c r="DO36">
        <v>33.229000000000013</v>
      </c>
      <c r="DP36">
        <v>35.833099999999988</v>
      </c>
      <c r="DQ36">
        <v>705.51533333333316</v>
      </c>
      <c r="DR36">
        <v>39.479333333333336</v>
      </c>
      <c r="DS36">
        <v>0</v>
      </c>
      <c r="DT36">
        <v>75.200000047683716</v>
      </c>
      <c r="DU36">
        <v>0</v>
      </c>
      <c r="DV36">
        <v>623.41099999999994</v>
      </c>
      <c r="DW36">
        <v>-4.7507008648063653</v>
      </c>
      <c r="DX36">
        <v>-47.529914545126012</v>
      </c>
      <c r="DY36">
        <v>4985.2273076923084</v>
      </c>
      <c r="DZ36">
        <v>15</v>
      </c>
      <c r="EA36">
        <v>1693419691</v>
      </c>
      <c r="EB36" t="s">
        <v>400</v>
      </c>
      <c r="EC36">
        <v>1693419691</v>
      </c>
      <c r="ED36">
        <v>1693419687.5</v>
      </c>
      <c r="EE36">
        <v>19</v>
      </c>
      <c r="EF36">
        <v>0.218</v>
      </c>
      <c r="EG36">
        <v>2E-3</v>
      </c>
      <c r="EH36">
        <v>1.931</v>
      </c>
      <c r="EI36">
        <v>3.4000000000000002E-2</v>
      </c>
      <c r="EJ36">
        <v>414</v>
      </c>
      <c r="EK36">
        <v>15</v>
      </c>
      <c r="EL36">
        <v>1.29</v>
      </c>
      <c r="EM36">
        <v>0.16</v>
      </c>
      <c r="EN36">
        <v>100</v>
      </c>
      <c r="EO36">
        <v>100</v>
      </c>
      <c r="EP36">
        <v>1.931</v>
      </c>
      <c r="EQ36">
        <v>3.4000000000000002E-2</v>
      </c>
      <c r="ER36">
        <v>1.7130499999999531</v>
      </c>
      <c r="ES36">
        <v>0</v>
      </c>
      <c r="ET36">
        <v>0</v>
      </c>
      <c r="EU36">
        <v>0</v>
      </c>
      <c r="EV36">
        <v>3.1619999999994867E-2</v>
      </c>
      <c r="EW36">
        <v>0</v>
      </c>
      <c r="EX36">
        <v>0</v>
      </c>
      <c r="EY36">
        <v>0</v>
      </c>
      <c r="EZ36">
        <v>-1</v>
      </c>
      <c r="FA36">
        <v>-1</v>
      </c>
      <c r="FB36">
        <v>-1</v>
      </c>
      <c r="FC36">
        <v>-1</v>
      </c>
      <c r="FD36">
        <v>2.1</v>
      </c>
      <c r="FE36">
        <v>2</v>
      </c>
      <c r="FF36">
        <v>1.2622100000000001</v>
      </c>
      <c r="FG36">
        <v>2.65015</v>
      </c>
      <c r="FH36">
        <v>0.19042999999999999</v>
      </c>
      <c r="FI36">
        <v>0</v>
      </c>
      <c r="FJ36">
        <v>4.3249500000000003</v>
      </c>
      <c r="FK36">
        <v>4.99756</v>
      </c>
      <c r="FL36">
        <v>39.0931</v>
      </c>
      <c r="FM36">
        <v>14.315899999999999</v>
      </c>
      <c r="FN36">
        <v>18</v>
      </c>
      <c r="FO36">
        <v>466.26600000000002</v>
      </c>
      <c r="FP36">
        <v>833.80200000000002</v>
      </c>
      <c r="FQ36">
        <v>23.349599999999999</v>
      </c>
      <c r="FR36">
        <v>29.797499999999999</v>
      </c>
      <c r="FS36">
        <v>30.0002</v>
      </c>
      <c r="FT36">
        <v>29.533799999999999</v>
      </c>
      <c r="FU36">
        <v>29.843699999999998</v>
      </c>
      <c r="FV36">
        <v>25.2865</v>
      </c>
      <c r="FW36">
        <v>12.328799999999999</v>
      </c>
      <c r="FX36">
        <v>80.639300000000006</v>
      </c>
      <c r="FY36">
        <v>23.369700000000002</v>
      </c>
      <c r="FZ36">
        <v>414.16399999999999</v>
      </c>
      <c r="GA36">
        <v>15.5769</v>
      </c>
      <c r="GB36">
        <v>98.328000000000003</v>
      </c>
      <c r="GC36">
        <v>92.968500000000006</v>
      </c>
    </row>
    <row r="37" spans="1:185" x14ac:dyDescent="0.2">
      <c r="A37">
        <v>19</v>
      </c>
      <c r="B37">
        <v>1693419758.5</v>
      </c>
      <c r="C37">
        <v>3048.5</v>
      </c>
      <c r="D37" t="s">
        <v>401</v>
      </c>
      <c r="E37" t="s">
        <v>402</v>
      </c>
      <c r="F37">
        <v>5</v>
      </c>
      <c r="H37" t="s">
        <v>309</v>
      </c>
      <c r="L37">
        <v>1693419750.75</v>
      </c>
      <c r="M37">
        <f t="shared" si="0"/>
        <v>6.7467455211162432E-4</v>
      </c>
      <c r="N37">
        <f t="shared" si="1"/>
        <v>0.6746745521116243</v>
      </c>
      <c r="O37">
        <f t="shared" si="2"/>
        <v>3.048910070268664</v>
      </c>
      <c r="P37">
        <f t="shared" si="3"/>
        <v>409.92166666666662</v>
      </c>
      <c r="Q37">
        <f t="shared" si="4"/>
        <v>288.54995293953493</v>
      </c>
      <c r="R37">
        <f t="shared" si="5"/>
        <v>29.319999195809142</v>
      </c>
      <c r="S37">
        <f t="shared" si="6"/>
        <v>41.652763462865458</v>
      </c>
      <c r="T37">
        <f t="shared" si="7"/>
        <v>4.3602383366591398E-2</v>
      </c>
      <c r="U37">
        <f t="shared" si="8"/>
        <v>2.9565575714243559</v>
      </c>
      <c r="V37">
        <f t="shared" si="9"/>
        <v>4.3248274120382929E-2</v>
      </c>
      <c r="W37">
        <f t="shared" si="10"/>
        <v>2.7061746785690163E-2</v>
      </c>
      <c r="X37">
        <f t="shared" si="11"/>
        <v>82.092816458365959</v>
      </c>
      <c r="Y37">
        <f t="shared" si="12"/>
        <v>25.355169233117707</v>
      </c>
      <c r="Z37">
        <f t="shared" si="13"/>
        <v>25.183736666666672</v>
      </c>
      <c r="AA37">
        <f t="shared" si="14"/>
        <v>3.2146756167214972</v>
      </c>
      <c r="AB37">
        <f t="shared" si="15"/>
        <v>52.29388137243167</v>
      </c>
      <c r="AC37">
        <f t="shared" si="16"/>
        <v>1.6676143890045501</v>
      </c>
      <c r="AD37">
        <f t="shared" si="17"/>
        <v>3.1889283129090589</v>
      </c>
      <c r="AE37">
        <f t="shared" si="18"/>
        <v>1.5470612277169471</v>
      </c>
      <c r="AF37">
        <f t="shared" si="19"/>
        <v>-29.753147748122633</v>
      </c>
      <c r="AG37">
        <f t="shared" si="20"/>
        <v>-21.518180791735286</v>
      </c>
      <c r="AH37">
        <f t="shared" si="21"/>
        <v>-1.5413005468187537</v>
      </c>
      <c r="AI37">
        <f t="shared" si="22"/>
        <v>29.280187371689284</v>
      </c>
      <c r="AJ37">
        <f t="shared" si="23"/>
        <v>3.048910070268664</v>
      </c>
      <c r="AK37">
        <f t="shared" si="24"/>
        <v>0.6746745521116243</v>
      </c>
      <c r="AL37">
        <f t="shared" si="25"/>
        <v>2.9560289446201411</v>
      </c>
      <c r="AM37">
        <v>420.71234129637952</v>
      </c>
      <c r="AN37">
        <v>416.87120606060603</v>
      </c>
      <c r="AO37">
        <v>-1.6738292446232821E-4</v>
      </c>
      <c r="AP37">
        <v>66.779217149126183</v>
      </c>
      <c r="AQ37">
        <f t="shared" si="26"/>
        <v>0.56763482221041173</v>
      </c>
      <c r="AR37">
        <v>15.559009518176859</v>
      </c>
      <c r="AS37">
        <v>16.339242424242421</v>
      </c>
      <c r="AT37">
        <v>-9.7507428843201203E-3</v>
      </c>
      <c r="AU37">
        <v>77.232233531364599</v>
      </c>
      <c r="AV37">
        <v>0</v>
      </c>
      <c r="AW37">
        <v>0</v>
      </c>
      <c r="AX37">
        <f t="shared" si="27"/>
        <v>1</v>
      </c>
      <c r="AY37">
        <f t="shared" si="28"/>
        <v>0</v>
      </c>
      <c r="AZ37">
        <f t="shared" si="29"/>
        <v>54047.672053385671</v>
      </c>
      <c r="BA37" t="s">
        <v>353</v>
      </c>
      <c r="BB37">
        <v>8148.21</v>
      </c>
      <c r="BC37">
        <v>610.34399999999994</v>
      </c>
      <c r="BD37">
        <v>2532.66</v>
      </c>
      <c r="BE37">
        <f t="shared" si="30"/>
        <v>0.75901068441875341</v>
      </c>
      <c r="BF37">
        <v>-1.2225619619164809</v>
      </c>
      <c r="BG37" t="s">
        <v>403</v>
      </c>
      <c r="BH37">
        <v>8184.07</v>
      </c>
      <c r="BI37">
        <v>592.91548</v>
      </c>
      <c r="BJ37">
        <v>675.03</v>
      </c>
      <c r="BK37">
        <f t="shared" si="31"/>
        <v>0.12164573426366232</v>
      </c>
      <c r="BL37">
        <v>0.5</v>
      </c>
      <c r="BM37">
        <f t="shared" si="32"/>
        <v>421.18791207169221</v>
      </c>
      <c r="BN37">
        <f t="shared" si="33"/>
        <v>3.048910070268664</v>
      </c>
      <c r="BO37">
        <f t="shared" si="34"/>
        <v>25.617856413469919</v>
      </c>
      <c r="BP37">
        <f t="shared" si="35"/>
        <v>1.0141487705986394E-2</v>
      </c>
      <c r="BQ37">
        <f t="shared" si="36"/>
        <v>2.7519221367939202</v>
      </c>
      <c r="BR37">
        <f t="shared" si="37"/>
        <v>366.97326426250993</v>
      </c>
      <c r="BS37" t="s">
        <v>404</v>
      </c>
      <c r="BT37">
        <v>512.07000000000005</v>
      </c>
      <c r="BU37">
        <f t="shared" si="38"/>
        <v>512.07000000000005</v>
      </c>
      <c r="BV37">
        <f t="shared" si="39"/>
        <v>0.24141149282254115</v>
      </c>
      <c r="BW37">
        <f t="shared" si="40"/>
        <v>0.50389371624938639</v>
      </c>
      <c r="BX37">
        <f t="shared" si="41"/>
        <v>0.9193502887770405</v>
      </c>
      <c r="BY37">
        <f t="shared" si="42"/>
        <v>1.2694326438487451</v>
      </c>
      <c r="BZ37">
        <f t="shared" si="43"/>
        <v>0.96634996535429141</v>
      </c>
      <c r="CA37">
        <f t="shared" si="44"/>
        <v>0.43518657208920114</v>
      </c>
      <c r="CB37">
        <f t="shared" si="45"/>
        <v>0.5648134279107988</v>
      </c>
      <c r="CC37">
        <f t="shared" si="46"/>
        <v>499.99990000000003</v>
      </c>
      <c r="CD37">
        <f t="shared" si="47"/>
        <v>421.18791207169221</v>
      </c>
      <c r="CE37">
        <f t="shared" si="48"/>
        <v>0.84237599261858287</v>
      </c>
      <c r="CF37">
        <f t="shared" si="49"/>
        <v>0.16418566575386506</v>
      </c>
      <c r="CG37">
        <v>6</v>
      </c>
      <c r="CH37">
        <v>0.5</v>
      </c>
      <c r="CI37" t="s">
        <v>313</v>
      </c>
      <c r="CJ37">
        <v>2</v>
      </c>
      <c r="CK37" t="b">
        <v>0</v>
      </c>
      <c r="CL37">
        <v>1693419750.75</v>
      </c>
      <c r="CM37">
        <v>409.92166666666662</v>
      </c>
      <c r="CN37">
        <v>414.17669999999998</v>
      </c>
      <c r="CO37">
        <v>16.411666666666662</v>
      </c>
      <c r="CP37">
        <v>15.562569999999999</v>
      </c>
      <c r="CQ37">
        <v>408.14066666666662</v>
      </c>
      <c r="CR37">
        <v>16.376666666666662</v>
      </c>
      <c r="CS37">
        <v>468.92329999999998</v>
      </c>
      <c r="CT37">
        <v>101.5737666666667</v>
      </c>
      <c r="CU37">
        <v>3.7752923333333327E-2</v>
      </c>
      <c r="CV37">
        <v>25.04873666666667</v>
      </c>
      <c r="CW37">
        <v>25.183736666666672</v>
      </c>
      <c r="CX37">
        <v>999.9000000000002</v>
      </c>
      <c r="CY37">
        <v>0</v>
      </c>
      <c r="CZ37">
        <v>0</v>
      </c>
      <c r="DA37">
        <v>9997.4376666666667</v>
      </c>
      <c r="DB37">
        <v>0</v>
      </c>
      <c r="DC37">
        <v>1304.8236666666669</v>
      </c>
      <c r="DD37">
        <v>499.99990000000003</v>
      </c>
      <c r="DE37">
        <v>0.92000463333333315</v>
      </c>
      <c r="DF37">
        <v>7.9995593333333351E-2</v>
      </c>
      <c r="DG37">
        <v>0</v>
      </c>
      <c r="DH37">
        <v>592.96433333333334</v>
      </c>
      <c r="DI37">
        <v>5.0002200000000014</v>
      </c>
      <c r="DJ37">
        <v>3226.9233333333332</v>
      </c>
      <c r="DK37">
        <v>4592.21</v>
      </c>
      <c r="DL37">
        <v>35.101766666666663</v>
      </c>
      <c r="DM37">
        <v>39.878933333333329</v>
      </c>
      <c r="DN37">
        <v>37.04143333333333</v>
      </c>
      <c r="DO37">
        <v>35.345599999999997</v>
      </c>
      <c r="DP37">
        <v>36.616399999999999</v>
      </c>
      <c r="DQ37">
        <v>455.40133333333318</v>
      </c>
      <c r="DR37">
        <v>39.599999999999987</v>
      </c>
      <c r="DS37">
        <v>0</v>
      </c>
      <c r="DT37">
        <v>86</v>
      </c>
      <c r="DU37">
        <v>0</v>
      </c>
      <c r="DV37">
        <v>592.91548</v>
      </c>
      <c r="DW37">
        <v>-3.201692297713377</v>
      </c>
      <c r="DX37">
        <v>-16.706923196429251</v>
      </c>
      <c r="DY37">
        <v>3226.4171999999999</v>
      </c>
      <c r="DZ37">
        <v>15</v>
      </c>
      <c r="EA37">
        <v>1693419780.5</v>
      </c>
      <c r="EB37" t="s">
        <v>405</v>
      </c>
      <c r="EC37">
        <v>1693419780.5</v>
      </c>
      <c r="ED37">
        <v>1693419775.5</v>
      </c>
      <c r="EE37">
        <v>20</v>
      </c>
      <c r="EF37">
        <v>-0.14899999999999999</v>
      </c>
      <c r="EG37">
        <v>1E-3</v>
      </c>
      <c r="EH37">
        <v>1.7809999999999999</v>
      </c>
      <c r="EI37">
        <v>3.5000000000000003E-2</v>
      </c>
      <c r="EJ37">
        <v>415</v>
      </c>
      <c r="EK37">
        <v>16</v>
      </c>
      <c r="EL37">
        <v>0.85</v>
      </c>
      <c r="EM37">
        <v>0.1</v>
      </c>
      <c r="EN37">
        <v>100</v>
      </c>
      <c r="EO37">
        <v>100</v>
      </c>
      <c r="EP37">
        <v>1.7809999999999999</v>
      </c>
      <c r="EQ37">
        <v>3.5000000000000003E-2</v>
      </c>
      <c r="ER37">
        <v>1.930619047619075</v>
      </c>
      <c r="ES37">
        <v>0</v>
      </c>
      <c r="ET37">
        <v>0</v>
      </c>
      <c r="EU37">
        <v>0</v>
      </c>
      <c r="EV37">
        <v>3.3889999999999532E-2</v>
      </c>
      <c r="EW37">
        <v>0</v>
      </c>
      <c r="EX37">
        <v>0</v>
      </c>
      <c r="EY37">
        <v>0</v>
      </c>
      <c r="EZ37">
        <v>-1</v>
      </c>
      <c r="FA37">
        <v>-1</v>
      </c>
      <c r="FB37">
        <v>-1</v>
      </c>
      <c r="FC37">
        <v>-1</v>
      </c>
      <c r="FD37">
        <v>1.1000000000000001</v>
      </c>
      <c r="FE37">
        <v>1.2</v>
      </c>
      <c r="FF37">
        <v>1.25732</v>
      </c>
      <c r="FG37">
        <v>2.65259</v>
      </c>
      <c r="FH37">
        <v>0.19042999999999999</v>
      </c>
      <c r="FI37">
        <v>0</v>
      </c>
      <c r="FJ37">
        <v>4.2944300000000002</v>
      </c>
      <c r="FK37">
        <v>4.99756</v>
      </c>
      <c r="FL37">
        <v>39.1676</v>
      </c>
      <c r="FM37">
        <v>14.280900000000001</v>
      </c>
      <c r="FN37">
        <v>18</v>
      </c>
      <c r="FO37">
        <v>461.91</v>
      </c>
      <c r="FP37">
        <v>831.63800000000003</v>
      </c>
      <c r="FQ37">
        <v>22.491800000000001</v>
      </c>
      <c r="FR37">
        <v>29.741900000000001</v>
      </c>
      <c r="FS37">
        <v>30.000800000000002</v>
      </c>
      <c r="FT37">
        <v>29.508500000000002</v>
      </c>
      <c r="FU37">
        <v>29.8216</v>
      </c>
      <c r="FV37">
        <v>25.1797</v>
      </c>
      <c r="FW37">
        <v>0</v>
      </c>
      <c r="FX37">
        <v>79.888800000000003</v>
      </c>
      <c r="FY37">
        <v>22.275400000000001</v>
      </c>
      <c r="FZ37">
        <v>414.00799999999998</v>
      </c>
      <c r="GA37">
        <v>16.863099999999999</v>
      </c>
      <c r="GB37">
        <v>98.331699999999998</v>
      </c>
      <c r="GC37">
        <v>92.975099999999998</v>
      </c>
    </row>
    <row r="38" spans="1:185" x14ac:dyDescent="0.2">
      <c r="A38">
        <v>20</v>
      </c>
      <c r="B38">
        <v>1693419888</v>
      </c>
      <c r="C38">
        <v>3178</v>
      </c>
      <c r="D38" t="s">
        <v>406</v>
      </c>
      <c r="E38" t="s">
        <v>407</v>
      </c>
      <c r="F38">
        <v>5</v>
      </c>
      <c r="H38" t="s">
        <v>309</v>
      </c>
      <c r="L38">
        <v>1693419880.25</v>
      </c>
      <c r="M38">
        <f t="shared" si="0"/>
        <v>5.2787615757361294E-4</v>
      </c>
      <c r="N38">
        <f t="shared" si="1"/>
        <v>0.52787615757361295</v>
      </c>
      <c r="O38">
        <f t="shared" si="2"/>
        <v>2.6626310213182465</v>
      </c>
      <c r="P38">
        <f t="shared" si="3"/>
        <v>409.90206666666671</v>
      </c>
      <c r="Q38">
        <f t="shared" si="4"/>
        <v>275.82174896374016</v>
      </c>
      <c r="R38">
        <f t="shared" si="5"/>
        <v>28.027141460665948</v>
      </c>
      <c r="S38">
        <f t="shared" si="6"/>
        <v>41.651476907269803</v>
      </c>
      <c r="T38">
        <f t="shared" si="7"/>
        <v>3.4119558939523391E-2</v>
      </c>
      <c r="U38">
        <f t="shared" si="8"/>
        <v>2.9560841756160459</v>
      </c>
      <c r="V38">
        <f t="shared" si="9"/>
        <v>3.3902278173385959E-2</v>
      </c>
      <c r="W38">
        <f t="shared" si="10"/>
        <v>2.1208330174862237E-2</v>
      </c>
      <c r="X38">
        <f t="shared" si="11"/>
        <v>41.312345233961963</v>
      </c>
      <c r="Y38">
        <f t="shared" si="12"/>
        <v>25.080288709454628</v>
      </c>
      <c r="Z38">
        <f t="shared" si="13"/>
        <v>25.083086666666659</v>
      </c>
      <c r="AA38">
        <f t="shared" si="14"/>
        <v>3.1954624189943215</v>
      </c>
      <c r="AB38">
        <f t="shared" si="15"/>
        <v>52.002626479017522</v>
      </c>
      <c r="AC38">
        <f t="shared" si="16"/>
        <v>1.6510224168389174</v>
      </c>
      <c r="AD38">
        <f t="shared" si="17"/>
        <v>3.1748827484801878</v>
      </c>
      <c r="AE38">
        <f t="shared" si="18"/>
        <v>1.5444400021554041</v>
      </c>
      <c r="AF38">
        <f t="shared" si="19"/>
        <v>-23.279338548996332</v>
      </c>
      <c r="AG38">
        <f t="shared" si="20"/>
        <v>-17.275004424183479</v>
      </c>
      <c r="AH38">
        <f t="shared" si="21"/>
        <v>-1.2364816665297675</v>
      </c>
      <c r="AI38">
        <f t="shared" si="22"/>
        <v>-0.47847940574761694</v>
      </c>
      <c r="AJ38">
        <f t="shared" si="23"/>
        <v>2.6626310213182465</v>
      </c>
      <c r="AK38">
        <f t="shared" si="24"/>
        <v>0.52787615757361295</v>
      </c>
      <c r="AL38">
        <f t="shared" si="25"/>
        <v>2.7179001128634477</v>
      </c>
      <c r="AM38">
        <v>420.15146738114328</v>
      </c>
      <c r="AN38">
        <v>416.57309696969702</v>
      </c>
      <c r="AO38">
        <v>-1.13581081482865E-3</v>
      </c>
      <c r="AP38">
        <v>66.771426630914291</v>
      </c>
      <c r="AQ38">
        <f t="shared" si="26"/>
        <v>0.52865352243349084</v>
      </c>
      <c r="AR38">
        <v>15.57587269720279</v>
      </c>
      <c r="AS38">
        <v>16.250834265734269</v>
      </c>
      <c r="AT38">
        <v>5.1556976357315173E-5</v>
      </c>
      <c r="AU38">
        <v>77.180000000000007</v>
      </c>
      <c r="AV38">
        <v>0</v>
      </c>
      <c r="AW38">
        <v>0</v>
      </c>
      <c r="AX38">
        <f t="shared" si="27"/>
        <v>1</v>
      </c>
      <c r="AY38">
        <f t="shared" si="28"/>
        <v>0</v>
      </c>
      <c r="AZ38">
        <f t="shared" si="29"/>
        <v>54047.214934748634</v>
      </c>
      <c r="BA38" t="s">
        <v>353</v>
      </c>
      <c r="BB38">
        <v>8148.21</v>
      </c>
      <c r="BC38">
        <v>610.34399999999994</v>
      </c>
      <c r="BD38">
        <v>2532.66</v>
      </c>
      <c r="BE38">
        <f t="shared" si="30"/>
        <v>0.75901068441875341</v>
      </c>
      <c r="BF38">
        <v>-1.2225619619164809</v>
      </c>
      <c r="BG38" t="s">
        <v>408</v>
      </c>
      <c r="BH38">
        <v>8159.02</v>
      </c>
      <c r="BI38">
        <v>543.8088076923076</v>
      </c>
      <c r="BJ38">
        <v>708.14</v>
      </c>
      <c r="BK38">
        <f t="shared" si="31"/>
        <v>0.23206031619127909</v>
      </c>
      <c r="BL38">
        <v>0.5</v>
      </c>
      <c r="BM38">
        <f t="shared" si="32"/>
        <v>210.7029822352134</v>
      </c>
      <c r="BN38">
        <f t="shared" si="33"/>
        <v>2.6626310213182465</v>
      </c>
      <c r="BO38">
        <f t="shared" si="34"/>
        <v>24.447900339974542</v>
      </c>
      <c r="BP38">
        <f t="shared" si="35"/>
        <v>1.8439193133477257E-2</v>
      </c>
      <c r="BQ38">
        <f t="shared" si="36"/>
        <v>2.5764961730731213</v>
      </c>
      <c r="BR38">
        <f t="shared" si="37"/>
        <v>376.54449322158462</v>
      </c>
      <c r="BS38" t="s">
        <v>409</v>
      </c>
      <c r="BT38">
        <v>486.2</v>
      </c>
      <c r="BU38">
        <f t="shared" si="38"/>
        <v>486.2</v>
      </c>
      <c r="BV38">
        <f t="shared" si="39"/>
        <v>0.3134126020278476</v>
      </c>
      <c r="BW38">
        <f t="shared" si="40"/>
        <v>0.74043071238935021</v>
      </c>
      <c r="BX38">
        <f t="shared" si="41"/>
        <v>0.89154930953939981</v>
      </c>
      <c r="BY38">
        <f t="shared" si="42"/>
        <v>1.6803467657950459</v>
      </c>
      <c r="BZ38">
        <f t="shared" si="43"/>
        <v>0.9491259501559578</v>
      </c>
      <c r="CA38">
        <f t="shared" si="44"/>
        <v>0.66199261076954119</v>
      </c>
      <c r="CB38">
        <f t="shared" si="45"/>
        <v>0.33800738923045881</v>
      </c>
      <c r="CC38">
        <f t="shared" si="46"/>
        <v>249.9619666666666</v>
      </c>
      <c r="CD38">
        <f t="shared" si="47"/>
        <v>210.7029822352134</v>
      </c>
      <c r="CE38">
        <f t="shared" si="48"/>
        <v>0.84294016823844853</v>
      </c>
      <c r="CF38">
        <f t="shared" si="49"/>
        <v>0.16527452470020562</v>
      </c>
      <c r="CG38">
        <v>6</v>
      </c>
      <c r="CH38">
        <v>0.5</v>
      </c>
      <c r="CI38" t="s">
        <v>313</v>
      </c>
      <c r="CJ38">
        <v>2</v>
      </c>
      <c r="CK38" t="b">
        <v>0</v>
      </c>
      <c r="CL38">
        <v>1693419880.25</v>
      </c>
      <c r="CM38">
        <v>409.90206666666671</v>
      </c>
      <c r="CN38">
        <v>413.64053333333328</v>
      </c>
      <c r="CO38">
        <v>16.24810333333334</v>
      </c>
      <c r="CP38">
        <v>15.573779999999999</v>
      </c>
      <c r="CQ38">
        <v>408.0150999999999</v>
      </c>
      <c r="CR38">
        <v>16.20858333333333</v>
      </c>
      <c r="CS38">
        <v>462.06246666666681</v>
      </c>
      <c r="CT38">
        <v>101.5755333333333</v>
      </c>
      <c r="CU38">
        <v>3.7706253333333328E-2</v>
      </c>
      <c r="CV38">
        <v>24.974689999999999</v>
      </c>
      <c r="CW38">
        <v>25.083086666666659</v>
      </c>
      <c r="CX38">
        <v>999.9000000000002</v>
      </c>
      <c r="CY38">
        <v>0</v>
      </c>
      <c r="CZ38">
        <v>0</v>
      </c>
      <c r="DA38">
        <v>9994.5790000000015</v>
      </c>
      <c r="DB38">
        <v>0</v>
      </c>
      <c r="DC38">
        <v>1327.8689999999999</v>
      </c>
      <c r="DD38">
        <v>249.9619666666666</v>
      </c>
      <c r="DE38">
        <v>0.89999203333333344</v>
      </c>
      <c r="DF38">
        <v>0.10000803666666661</v>
      </c>
      <c r="DG38">
        <v>0</v>
      </c>
      <c r="DH38">
        <v>543.79729999999995</v>
      </c>
      <c r="DI38">
        <v>5.0002200000000014</v>
      </c>
      <c r="DJ38">
        <v>1593.324666666666</v>
      </c>
      <c r="DK38">
        <v>2258.3393333333338</v>
      </c>
      <c r="DL38">
        <v>35.949766666666662</v>
      </c>
      <c r="DM38">
        <v>41.331033333333323</v>
      </c>
      <c r="DN38">
        <v>38.228966666666658</v>
      </c>
      <c r="DO38">
        <v>38.172733333333333</v>
      </c>
      <c r="DP38">
        <v>37.876733333333327</v>
      </c>
      <c r="DQ38">
        <v>220.464</v>
      </c>
      <c r="DR38">
        <v>24.497666666666671</v>
      </c>
      <c r="DS38">
        <v>0</v>
      </c>
      <c r="DT38">
        <v>127.5999999046326</v>
      </c>
      <c r="DU38">
        <v>0</v>
      </c>
      <c r="DV38">
        <v>543.8088076923076</v>
      </c>
      <c r="DW38">
        <v>0.97507692553912828</v>
      </c>
      <c r="DX38">
        <v>-18.61846154967979</v>
      </c>
      <c r="DY38">
        <v>1593.248076923077</v>
      </c>
      <c r="DZ38">
        <v>15</v>
      </c>
      <c r="EA38">
        <v>1693419844</v>
      </c>
      <c r="EB38" t="s">
        <v>410</v>
      </c>
      <c r="EC38">
        <v>1693419844</v>
      </c>
      <c r="ED38">
        <v>1693419835</v>
      </c>
      <c r="EE38">
        <v>21</v>
      </c>
      <c r="EF38">
        <v>0.106</v>
      </c>
      <c r="EG38">
        <v>4.0000000000000001E-3</v>
      </c>
      <c r="EH38">
        <v>1.887</v>
      </c>
      <c r="EI38">
        <v>0.04</v>
      </c>
      <c r="EJ38">
        <v>415</v>
      </c>
      <c r="EK38">
        <v>16</v>
      </c>
      <c r="EL38">
        <v>1.45</v>
      </c>
      <c r="EM38">
        <v>0.16</v>
      </c>
      <c r="EN38">
        <v>100</v>
      </c>
      <c r="EO38">
        <v>100</v>
      </c>
      <c r="EP38">
        <v>1.887</v>
      </c>
      <c r="EQ38">
        <v>3.95E-2</v>
      </c>
      <c r="ER38">
        <v>1.886857142857139</v>
      </c>
      <c r="ES38">
        <v>0</v>
      </c>
      <c r="ET38">
        <v>0</v>
      </c>
      <c r="EU38">
        <v>0</v>
      </c>
      <c r="EV38">
        <v>3.952380952380885E-2</v>
      </c>
      <c r="EW38">
        <v>0</v>
      </c>
      <c r="EX38">
        <v>0</v>
      </c>
      <c r="EY38">
        <v>0</v>
      </c>
      <c r="EZ38">
        <v>-1</v>
      </c>
      <c r="FA38">
        <v>-1</v>
      </c>
      <c r="FB38">
        <v>-1</v>
      </c>
      <c r="FC38">
        <v>-1</v>
      </c>
      <c r="FD38">
        <v>0.7</v>
      </c>
      <c r="FE38">
        <v>0.9</v>
      </c>
      <c r="FF38">
        <v>1.24756</v>
      </c>
      <c r="FG38">
        <v>2.64771</v>
      </c>
      <c r="FH38">
        <v>0.19042999999999999</v>
      </c>
      <c r="FI38">
        <v>0</v>
      </c>
      <c r="FJ38">
        <v>4.2358399999999996</v>
      </c>
      <c r="FK38">
        <v>4.99756</v>
      </c>
      <c r="FL38">
        <v>39.217300000000002</v>
      </c>
      <c r="FM38">
        <v>14.263400000000001</v>
      </c>
      <c r="FN38">
        <v>18</v>
      </c>
      <c r="FO38">
        <v>455.05099999999999</v>
      </c>
      <c r="FP38">
        <v>824.66200000000003</v>
      </c>
      <c r="FQ38">
        <v>21.6692</v>
      </c>
      <c r="FR38">
        <v>29.700099999999999</v>
      </c>
      <c r="FS38">
        <v>30.0002</v>
      </c>
      <c r="FT38">
        <v>29.485700000000001</v>
      </c>
      <c r="FU38">
        <v>29.808299999999999</v>
      </c>
      <c r="FV38">
        <v>24.991499999999998</v>
      </c>
      <c r="FW38">
        <v>0</v>
      </c>
      <c r="FX38">
        <v>80.676000000000002</v>
      </c>
      <c r="FY38">
        <v>21.579499999999999</v>
      </c>
      <c r="FZ38">
        <v>413.55500000000001</v>
      </c>
      <c r="GA38">
        <v>18.807200000000002</v>
      </c>
      <c r="GB38">
        <v>98.350399999999993</v>
      </c>
      <c r="GC38">
        <v>92.989500000000007</v>
      </c>
    </row>
    <row r="39" spans="1:185" x14ac:dyDescent="0.2">
      <c r="A39">
        <v>21</v>
      </c>
      <c r="B39">
        <v>1693419980.5</v>
      </c>
      <c r="C39">
        <v>3270.5</v>
      </c>
      <c r="D39" t="s">
        <v>411</v>
      </c>
      <c r="E39" t="s">
        <v>412</v>
      </c>
      <c r="F39">
        <v>5</v>
      </c>
      <c r="H39" t="s">
        <v>309</v>
      </c>
      <c r="L39">
        <v>1693419972.75</v>
      </c>
      <c r="M39">
        <f t="shared" si="0"/>
        <v>4.497286648626319E-4</v>
      </c>
      <c r="N39">
        <f t="shared" si="1"/>
        <v>0.44972866486263191</v>
      </c>
      <c r="O39">
        <f t="shared" si="2"/>
        <v>2.6290270308049033</v>
      </c>
      <c r="P39">
        <f t="shared" si="3"/>
        <v>409.87490000000003</v>
      </c>
      <c r="Q39">
        <f t="shared" si="4"/>
        <v>263.25816297049079</v>
      </c>
      <c r="R39">
        <f t="shared" si="5"/>
        <v>26.749332033076996</v>
      </c>
      <c r="S39">
        <f t="shared" si="6"/>
        <v>41.646874947437809</v>
      </c>
      <c r="T39">
        <f t="shared" si="7"/>
        <v>3.0490628480821749E-2</v>
      </c>
      <c r="U39">
        <f t="shared" si="8"/>
        <v>2.9571033611062423</v>
      </c>
      <c r="V39">
        <f t="shared" si="9"/>
        <v>3.0317041946975615E-2</v>
      </c>
      <c r="W39">
        <f t="shared" si="10"/>
        <v>1.8963664749186222E-2</v>
      </c>
      <c r="X39">
        <f t="shared" si="11"/>
        <v>33.053325439845565</v>
      </c>
      <c r="Y39">
        <f t="shared" si="12"/>
        <v>24.872143921362831</v>
      </c>
      <c r="Z39">
        <f t="shared" si="13"/>
        <v>24.948876666666671</v>
      </c>
      <c r="AA39">
        <f t="shared" si="14"/>
        <v>3.1699990627247328</v>
      </c>
      <c r="AB39">
        <f t="shared" si="15"/>
        <v>54.086030146574117</v>
      </c>
      <c r="AC39">
        <f t="shared" si="16"/>
        <v>1.6988284757138401</v>
      </c>
      <c r="AD39">
        <f t="shared" si="17"/>
        <v>3.1409746123166817</v>
      </c>
      <c r="AE39">
        <f t="shared" si="18"/>
        <v>1.4711705870108926</v>
      </c>
      <c r="AF39">
        <f t="shared" si="19"/>
        <v>-19.833034120442068</v>
      </c>
      <c r="AG39">
        <f t="shared" si="20"/>
        <v>-24.572453333731584</v>
      </c>
      <c r="AH39">
        <f t="shared" si="21"/>
        <v>-1.75542170576793</v>
      </c>
      <c r="AI39">
        <f t="shared" si="22"/>
        <v>-13.107583720096017</v>
      </c>
      <c r="AJ39">
        <f t="shared" si="23"/>
        <v>2.6290270308049033</v>
      </c>
      <c r="AK39">
        <f t="shared" si="24"/>
        <v>0.44972866486263191</v>
      </c>
      <c r="AL39">
        <f t="shared" si="25"/>
        <v>2.7202366834067462</v>
      </c>
      <c r="AM39">
        <v>420.39315995828917</v>
      </c>
      <c r="AN39">
        <v>416.80218787878772</v>
      </c>
      <c r="AO39">
        <v>-3.114809585815875E-3</v>
      </c>
      <c r="AP39">
        <v>66.768698070042745</v>
      </c>
      <c r="AQ39">
        <f t="shared" si="26"/>
        <v>0.45341429409680317</v>
      </c>
      <c r="AR39">
        <v>16.1441310758042</v>
      </c>
      <c r="AS39">
        <v>16.723062937062949</v>
      </c>
      <c r="AT39">
        <v>4.5025907426036722E-4</v>
      </c>
      <c r="AU39">
        <v>77.180000000000007</v>
      </c>
      <c r="AV39">
        <v>0</v>
      </c>
      <c r="AW39">
        <v>0</v>
      </c>
      <c r="AX39">
        <f t="shared" si="27"/>
        <v>1</v>
      </c>
      <c r="AY39">
        <f t="shared" si="28"/>
        <v>0</v>
      </c>
      <c r="AZ39">
        <f t="shared" si="29"/>
        <v>54109.775876373729</v>
      </c>
      <c r="BA39" t="s">
        <v>353</v>
      </c>
      <c r="BB39">
        <v>8148.21</v>
      </c>
      <c r="BC39">
        <v>610.34399999999994</v>
      </c>
      <c r="BD39">
        <v>2532.66</v>
      </c>
      <c r="BE39">
        <f t="shared" si="30"/>
        <v>0.75901068441875341</v>
      </c>
      <c r="BF39">
        <v>-1.2225619619164809</v>
      </c>
      <c r="BG39" t="s">
        <v>413</v>
      </c>
      <c r="BH39">
        <v>8157.8</v>
      </c>
      <c r="BI39">
        <v>539.56838461538462</v>
      </c>
      <c r="BJ39">
        <v>751.47</v>
      </c>
      <c r="BK39">
        <f t="shared" si="31"/>
        <v>0.28198280088974326</v>
      </c>
      <c r="BL39">
        <v>0.5</v>
      </c>
      <c r="BM39">
        <f t="shared" si="32"/>
        <v>168.60640033152626</v>
      </c>
      <c r="BN39">
        <f t="shared" si="33"/>
        <v>2.6290270308049033</v>
      </c>
      <c r="BO39">
        <f t="shared" si="34"/>
        <v>23.772052506710555</v>
      </c>
      <c r="BP39">
        <f t="shared" si="35"/>
        <v>2.2843670140327458E-2</v>
      </c>
      <c r="BQ39">
        <f t="shared" si="36"/>
        <v>2.3702742624456064</v>
      </c>
      <c r="BR39">
        <f t="shared" si="37"/>
        <v>388.45456687347792</v>
      </c>
      <c r="BS39" t="s">
        <v>414</v>
      </c>
      <c r="BT39">
        <v>483.13</v>
      </c>
      <c r="BU39">
        <f t="shared" si="38"/>
        <v>483.13</v>
      </c>
      <c r="BV39">
        <f t="shared" si="39"/>
        <v>0.35708677658456101</v>
      </c>
      <c r="BW39">
        <f t="shared" si="40"/>
        <v>0.78967584178510619</v>
      </c>
      <c r="BX39">
        <f t="shared" si="41"/>
        <v>0.86907242148199837</v>
      </c>
      <c r="BY39">
        <f t="shared" si="42"/>
        <v>1.5015065642377399</v>
      </c>
      <c r="BZ39">
        <f t="shared" si="43"/>
        <v>0.92658543132346605</v>
      </c>
      <c r="CA39">
        <f t="shared" si="44"/>
        <v>0.70707643427550126</v>
      </c>
      <c r="CB39">
        <f t="shared" si="45"/>
        <v>0.29292356572449874</v>
      </c>
      <c r="CC39">
        <f t="shared" si="46"/>
        <v>200.02533333333341</v>
      </c>
      <c r="CD39">
        <f t="shared" si="47"/>
        <v>168.60640033152626</v>
      </c>
      <c r="CE39">
        <f t="shared" si="48"/>
        <v>0.84292523112835471</v>
      </c>
      <c r="CF39">
        <f t="shared" si="49"/>
        <v>0.1652456960777246</v>
      </c>
      <c r="CG39">
        <v>6</v>
      </c>
      <c r="CH39">
        <v>0.5</v>
      </c>
      <c r="CI39" t="s">
        <v>313</v>
      </c>
      <c r="CJ39">
        <v>2</v>
      </c>
      <c r="CK39" t="b">
        <v>0</v>
      </c>
      <c r="CL39">
        <v>1693419972.75</v>
      </c>
      <c r="CM39">
        <v>409.87490000000003</v>
      </c>
      <c r="CN39">
        <v>413.54773333333338</v>
      </c>
      <c r="CO39">
        <v>16.719313333333329</v>
      </c>
      <c r="CP39">
        <v>16.142009999999999</v>
      </c>
      <c r="CQ39">
        <v>407.8279</v>
      </c>
      <c r="CR39">
        <v>16.67131333333333</v>
      </c>
      <c r="CS39">
        <v>459.59496666666672</v>
      </c>
      <c r="CT39">
        <v>101.5709333333333</v>
      </c>
      <c r="CU39">
        <v>3.7813499999999993E-2</v>
      </c>
      <c r="CV39">
        <v>24.794743333333329</v>
      </c>
      <c r="CW39">
        <v>24.948876666666671</v>
      </c>
      <c r="CX39">
        <v>999.9000000000002</v>
      </c>
      <c r="CY39">
        <v>0</v>
      </c>
      <c r="CZ39">
        <v>0</v>
      </c>
      <c r="DA39">
        <v>10000.81266666667</v>
      </c>
      <c r="DB39">
        <v>0</v>
      </c>
      <c r="DC39">
        <v>1336.5566666666671</v>
      </c>
      <c r="DD39">
        <v>200.02533333333341</v>
      </c>
      <c r="DE39">
        <v>0.89999553333333326</v>
      </c>
      <c r="DF39">
        <v>0.1000045233333333</v>
      </c>
      <c r="DG39">
        <v>0</v>
      </c>
      <c r="DH39">
        <v>539.56136666666669</v>
      </c>
      <c r="DI39">
        <v>5.0002200000000014</v>
      </c>
      <c r="DJ39">
        <v>1308.2249999999999</v>
      </c>
      <c r="DK39">
        <v>1797.9680000000001</v>
      </c>
      <c r="DL39">
        <v>35.606033333333329</v>
      </c>
      <c r="DM39">
        <v>41.291399999999989</v>
      </c>
      <c r="DN39">
        <v>37.597700000000003</v>
      </c>
      <c r="DO39">
        <v>37.935166666666653</v>
      </c>
      <c r="DP39">
        <v>37.910133333333327</v>
      </c>
      <c r="DQ39">
        <v>175.52099999999999</v>
      </c>
      <c r="DR39">
        <v>19.504000000000001</v>
      </c>
      <c r="DS39">
        <v>0</v>
      </c>
      <c r="DT39">
        <v>90.400000095367432</v>
      </c>
      <c r="DU39">
        <v>0</v>
      </c>
      <c r="DV39">
        <v>539.56838461538462</v>
      </c>
      <c r="DW39">
        <v>1.819897441343409</v>
      </c>
      <c r="DX39">
        <v>-5.7230769584621077</v>
      </c>
      <c r="DY39">
        <v>1308.1507692307689</v>
      </c>
      <c r="DZ39">
        <v>15</v>
      </c>
      <c r="EA39">
        <v>1693420000</v>
      </c>
      <c r="EB39" t="s">
        <v>415</v>
      </c>
      <c r="EC39">
        <v>1693420000</v>
      </c>
      <c r="ED39">
        <v>1693419997.5</v>
      </c>
      <c r="EE39">
        <v>22</v>
      </c>
      <c r="EF39">
        <v>0.16</v>
      </c>
      <c r="EG39">
        <v>8.9999999999999993E-3</v>
      </c>
      <c r="EH39">
        <v>2.0470000000000002</v>
      </c>
      <c r="EI39">
        <v>4.8000000000000001E-2</v>
      </c>
      <c r="EJ39">
        <v>412</v>
      </c>
      <c r="EK39">
        <v>16</v>
      </c>
      <c r="EL39">
        <v>1.33</v>
      </c>
      <c r="EM39">
        <v>0.19</v>
      </c>
      <c r="EN39">
        <v>100</v>
      </c>
      <c r="EO39">
        <v>100</v>
      </c>
      <c r="EP39">
        <v>2.0470000000000002</v>
      </c>
      <c r="EQ39">
        <v>4.8000000000000001E-2</v>
      </c>
      <c r="ER39">
        <v>1.886857142857139</v>
      </c>
      <c r="ES39">
        <v>0</v>
      </c>
      <c r="ET39">
        <v>0</v>
      </c>
      <c r="EU39">
        <v>0</v>
      </c>
      <c r="EV39">
        <v>3.952380952380885E-2</v>
      </c>
      <c r="EW39">
        <v>0</v>
      </c>
      <c r="EX39">
        <v>0</v>
      </c>
      <c r="EY39">
        <v>0</v>
      </c>
      <c r="EZ39">
        <v>-1</v>
      </c>
      <c r="FA39">
        <v>-1</v>
      </c>
      <c r="FB39">
        <v>-1</v>
      </c>
      <c r="FC39">
        <v>-1</v>
      </c>
      <c r="FD39">
        <v>2.2999999999999998</v>
      </c>
      <c r="FE39">
        <v>2.4</v>
      </c>
      <c r="FF39">
        <v>1.24756</v>
      </c>
      <c r="FG39">
        <v>2.65381</v>
      </c>
      <c r="FH39">
        <v>0.19042999999999999</v>
      </c>
      <c r="FI39">
        <v>0</v>
      </c>
      <c r="FJ39">
        <v>4.2370599999999996</v>
      </c>
      <c r="FK39">
        <v>4.99756</v>
      </c>
      <c r="FL39">
        <v>39.267099999999999</v>
      </c>
      <c r="FM39">
        <v>14.245900000000001</v>
      </c>
      <c r="FN39">
        <v>18</v>
      </c>
      <c r="FO39">
        <v>454.54700000000003</v>
      </c>
      <c r="FP39">
        <v>824.36300000000006</v>
      </c>
      <c r="FQ39">
        <v>21.371600000000001</v>
      </c>
      <c r="FR39">
        <v>29.724699999999999</v>
      </c>
      <c r="FS39">
        <v>30.000800000000002</v>
      </c>
      <c r="FT39">
        <v>29.514399999999998</v>
      </c>
      <c r="FU39">
        <v>29.841899999999999</v>
      </c>
      <c r="FV39">
        <v>25.000499999999999</v>
      </c>
      <c r="FW39">
        <v>0</v>
      </c>
      <c r="FX39">
        <v>83.118700000000004</v>
      </c>
      <c r="FY39">
        <v>21.377400000000002</v>
      </c>
      <c r="FZ39">
        <v>414.17200000000003</v>
      </c>
      <c r="GA39">
        <v>18.824300000000001</v>
      </c>
      <c r="GB39">
        <v>98.347499999999997</v>
      </c>
      <c r="GC39">
        <v>92.983099999999993</v>
      </c>
    </row>
    <row r="40" spans="1:185" x14ac:dyDescent="0.2">
      <c r="A40">
        <v>22</v>
      </c>
      <c r="B40">
        <v>1693420121</v>
      </c>
      <c r="C40">
        <v>3411</v>
      </c>
      <c r="D40" t="s">
        <v>416</v>
      </c>
      <c r="E40" t="s">
        <v>417</v>
      </c>
      <c r="F40">
        <v>5</v>
      </c>
      <c r="H40" t="s">
        <v>309</v>
      </c>
      <c r="L40">
        <v>1693420113.25</v>
      </c>
      <c r="M40">
        <f t="shared" si="0"/>
        <v>4.8392424487511579E-4</v>
      </c>
      <c r="N40">
        <f t="shared" si="1"/>
        <v>0.48392424487511576</v>
      </c>
      <c r="O40">
        <f t="shared" si="2"/>
        <v>2.1415215798865201</v>
      </c>
      <c r="P40">
        <f t="shared" si="3"/>
        <v>409.71600000000012</v>
      </c>
      <c r="Q40">
        <f t="shared" si="4"/>
        <v>294.82900465778778</v>
      </c>
      <c r="R40">
        <f t="shared" si="5"/>
        <v>29.957495063151086</v>
      </c>
      <c r="S40">
        <f t="shared" si="6"/>
        <v>41.631131446991439</v>
      </c>
      <c r="T40">
        <f t="shared" si="7"/>
        <v>3.2366088842387508E-2</v>
      </c>
      <c r="U40">
        <f t="shared" si="8"/>
        <v>2.957268131399502</v>
      </c>
      <c r="V40">
        <f t="shared" si="9"/>
        <v>3.2170575874564615E-2</v>
      </c>
      <c r="W40">
        <f t="shared" si="10"/>
        <v>2.0124077382993523E-2</v>
      </c>
      <c r="X40">
        <f t="shared" si="11"/>
        <v>16.508991638487409</v>
      </c>
      <c r="Y40">
        <f t="shared" si="12"/>
        <v>24.880883430467833</v>
      </c>
      <c r="Z40">
        <f t="shared" si="13"/>
        <v>24.99058333333333</v>
      </c>
      <c r="AA40">
        <f t="shared" si="14"/>
        <v>3.17789291513213</v>
      </c>
      <c r="AB40">
        <f t="shared" si="15"/>
        <v>53.312774360500406</v>
      </c>
      <c r="AC40">
        <f t="shared" si="16"/>
        <v>1.6860163185421502</v>
      </c>
      <c r="AD40">
        <f t="shared" si="17"/>
        <v>3.1624996799853751</v>
      </c>
      <c r="AE40">
        <f t="shared" si="18"/>
        <v>1.4918765965899798</v>
      </c>
      <c r="AF40">
        <f t="shared" si="19"/>
        <v>-21.341059198992607</v>
      </c>
      <c r="AG40">
        <f t="shared" si="20"/>
        <v>-12.979910058493649</v>
      </c>
      <c r="AH40">
        <f t="shared" si="21"/>
        <v>-0.92794412353305156</v>
      </c>
      <c r="AI40">
        <f t="shared" si="22"/>
        <v>-18.739921742531898</v>
      </c>
      <c r="AJ40">
        <f t="shared" si="23"/>
        <v>2.1415215798865201</v>
      </c>
      <c r="AK40">
        <f t="shared" si="24"/>
        <v>0.48392424487511576</v>
      </c>
      <c r="AL40">
        <f t="shared" si="25"/>
        <v>1.7824185728054549</v>
      </c>
      <c r="AM40">
        <v>419.55214550946368</v>
      </c>
      <c r="AN40">
        <v>416.86455151515139</v>
      </c>
      <c r="AO40">
        <v>5.5687545345403218E-2</v>
      </c>
      <c r="AP40">
        <v>66.770419905173185</v>
      </c>
      <c r="AQ40">
        <f t="shared" si="26"/>
        <v>0.48678348479404687</v>
      </c>
      <c r="AR40">
        <v>15.97754222643356</v>
      </c>
      <c r="AS40">
        <v>16.598769930069931</v>
      </c>
      <c r="AT40">
        <v>2.4694184448105782E-4</v>
      </c>
      <c r="AU40">
        <v>77.180000000000007</v>
      </c>
      <c r="AV40">
        <v>0</v>
      </c>
      <c r="AW40">
        <v>0</v>
      </c>
      <c r="AX40">
        <f t="shared" si="27"/>
        <v>1</v>
      </c>
      <c r="AY40">
        <f t="shared" si="28"/>
        <v>0</v>
      </c>
      <c r="AZ40">
        <f t="shared" si="29"/>
        <v>54093.867676066009</v>
      </c>
      <c r="BA40" t="s">
        <v>353</v>
      </c>
      <c r="BB40">
        <v>8148.21</v>
      </c>
      <c r="BC40">
        <v>610.34399999999994</v>
      </c>
      <c r="BD40">
        <v>2532.66</v>
      </c>
      <c r="BE40">
        <f t="shared" si="30"/>
        <v>0.75901068441875341</v>
      </c>
      <c r="BF40">
        <v>-1.2225619619164809</v>
      </c>
      <c r="BG40" t="s">
        <v>418</v>
      </c>
      <c r="BH40">
        <v>8161.86</v>
      </c>
      <c r="BI40">
        <v>567.66383999999994</v>
      </c>
      <c r="BJ40">
        <v>975.92</v>
      </c>
      <c r="BK40">
        <f t="shared" si="31"/>
        <v>0.41832953520780392</v>
      </c>
      <c r="BL40">
        <v>0.5</v>
      </c>
      <c r="BM40">
        <f t="shared" si="32"/>
        <v>84.277524803361345</v>
      </c>
      <c r="BN40">
        <f t="shared" si="33"/>
        <v>2.1415215798865201</v>
      </c>
      <c r="BO40">
        <f t="shared" si="34"/>
        <v>17.62788888972716</v>
      </c>
      <c r="BP40">
        <f t="shared" si="35"/>
        <v>3.9916734024310445E-2</v>
      </c>
      <c r="BQ40">
        <f t="shared" si="36"/>
        <v>1.595151241905074</v>
      </c>
      <c r="BR40">
        <f t="shared" si="37"/>
        <v>440.86799251671937</v>
      </c>
      <c r="BS40" t="s">
        <v>419</v>
      </c>
      <c r="BT40">
        <v>525.73</v>
      </c>
      <c r="BU40">
        <f t="shared" si="38"/>
        <v>525.73</v>
      </c>
      <c r="BV40">
        <f t="shared" si="39"/>
        <v>0.4612980572178047</v>
      </c>
      <c r="BW40">
        <f t="shared" si="40"/>
        <v>0.90685301761478498</v>
      </c>
      <c r="BX40">
        <f t="shared" si="41"/>
        <v>0.77568226096575366</v>
      </c>
      <c r="BY40">
        <f t="shared" si="42"/>
        <v>1.1167477077269843</v>
      </c>
      <c r="BZ40">
        <f t="shared" si="43"/>
        <v>0.80982523164765829</v>
      </c>
      <c r="CA40">
        <f t="shared" si="44"/>
        <v>0.83986296705215713</v>
      </c>
      <c r="CB40">
        <f t="shared" si="45"/>
        <v>0.16013703294784287</v>
      </c>
      <c r="CC40">
        <f t="shared" si="46"/>
        <v>99.990853333333334</v>
      </c>
      <c r="CD40">
        <f t="shared" si="47"/>
        <v>84.277524803361345</v>
      </c>
      <c r="CE40">
        <f t="shared" si="48"/>
        <v>0.84285234092773031</v>
      </c>
      <c r="CF40">
        <f t="shared" si="49"/>
        <v>0.1651050179905196</v>
      </c>
      <c r="CG40">
        <v>6</v>
      </c>
      <c r="CH40">
        <v>0.5</v>
      </c>
      <c r="CI40" t="s">
        <v>313</v>
      </c>
      <c r="CJ40">
        <v>2</v>
      </c>
      <c r="CK40" t="b">
        <v>0</v>
      </c>
      <c r="CL40">
        <v>1693420113.25</v>
      </c>
      <c r="CM40">
        <v>409.71600000000012</v>
      </c>
      <c r="CN40">
        <v>412.76069999999987</v>
      </c>
      <c r="CO40">
        <v>16.593060000000001</v>
      </c>
      <c r="CP40">
        <v>15.97379333333333</v>
      </c>
      <c r="CQ40">
        <v>407.70033333333328</v>
      </c>
      <c r="CR40">
        <v>16.54895333333333</v>
      </c>
      <c r="CS40">
        <v>461.08839999999992</v>
      </c>
      <c r="CT40">
        <v>101.5721333333334</v>
      </c>
      <c r="CU40">
        <v>3.7594983333333339E-2</v>
      </c>
      <c r="CV40">
        <v>24.90917</v>
      </c>
      <c r="CW40">
        <v>24.99058333333333</v>
      </c>
      <c r="CX40">
        <v>999.9000000000002</v>
      </c>
      <c r="CY40">
        <v>0</v>
      </c>
      <c r="CZ40">
        <v>0</v>
      </c>
      <c r="DA40">
        <v>10001.629333333331</v>
      </c>
      <c r="DB40">
        <v>0</v>
      </c>
      <c r="DC40">
        <v>1364.308</v>
      </c>
      <c r="DD40">
        <v>99.990853333333334</v>
      </c>
      <c r="DE40">
        <v>0.89992206666666685</v>
      </c>
      <c r="DF40">
        <v>0.1000778033333333</v>
      </c>
      <c r="DG40">
        <v>0</v>
      </c>
      <c r="DH40">
        <v>567.58393333333333</v>
      </c>
      <c r="DI40">
        <v>5.0002200000000014</v>
      </c>
      <c r="DJ40">
        <v>773.60709999999983</v>
      </c>
      <c r="DK40">
        <v>875.71360000000027</v>
      </c>
      <c r="DL40">
        <v>32.960166666666673</v>
      </c>
      <c r="DM40">
        <v>38.655999999999977</v>
      </c>
      <c r="DN40">
        <v>34.912199999999999</v>
      </c>
      <c r="DO40">
        <v>35.820700000000002</v>
      </c>
      <c r="DP40">
        <v>35.520499999999991</v>
      </c>
      <c r="DQ40">
        <v>85.484333333333296</v>
      </c>
      <c r="DR40">
        <v>9.5070000000000014</v>
      </c>
      <c r="DS40">
        <v>0</v>
      </c>
      <c r="DT40">
        <v>138.20000004768369</v>
      </c>
      <c r="DU40">
        <v>0</v>
      </c>
      <c r="DV40">
        <v>567.66383999999994</v>
      </c>
      <c r="DW40">
        <v>9.1890000104421521</v>
      </c>
      <c r="DX40">
        <v>4.2516923151672126</v>
      </c>
      <c r="DY40">
        <v>773.61868000000004</v>
      </c>
      <c r="DZ40">
        <v>15</v>
      </c>
      <c r="EA40">
        <v>1693420084</v>
      </c>
      <c r="EB40" t="s">
        <v>420</v>
      </c>
      <c r="EC40">
        <v>1693420084</v>
      </c>
      <c r="ED40">
        <v>1693420060.5</v>
      </c>
      <c r="EE40">
        <v>23</v>
      </c>
      <c r="EF40">
        <v>-3.1E-2</v>
      </c>
      <c r="EG40">
        <v>-4.0000000000000001E-3</v>
      </c>
      <c r="EH40">
        <v>2.016</v>
      </c>
      <c r="EI40">
        <v>4.3999999999999997E-2</v>
      </c>
      <c r="EJ40">
        <v>415</v>
      </c>
      <c r="EK40">
        <v>16</v>
      </c>
      <c r="EL40">
        <v>1.39</v>
      </c>
      <c r="EM40">
        <v>0.15</v>
      </c>
      <c r="EN40">
        <v>100</v>
      </c>
      <c r="EO40">
        <v>100</v>
      </c>
      <c r="EP40">
        <v>2.016</v>
      </c>
      <c r="EQ40">
        <v>4.4200000000000003E-2</v>
      </c>
      <c r="ER40">
        <v>2.0156190476189981</v>
      </c>
      <c r="ES40">
        <v>0</v>
      </c>
      <c r="ET40">
        <v>0</v>
      </c>
      <c r="EU40">
        <v>0</v>
      </c>
      <c r="EV40">
        <v>4.4105000000000061E-2</v>
      </c>
      <c r="EW40">
        <v>0</v>
      </c>
      <c r="EX40">
        <v>0</v>
      </c>
      <c r="EY40">
        <v>0</v>
      </c>
      <c r="EZ40">
        <v>-1</v>
      </c>
      <c r="FA40">
        <v>-1</v>
      </c>
      <c r="FB40">
        <v>-1</v>
      </c>
      <c r="FC40">
        <v>-1</v>
      </c>
      <c r="FD40">
        <v>0.6</v>
      </c>
      <c r="FE40">
        <v>1</v>
      </c>
      <c r="FF40">
        <v>1.24512</v>
      </c>
      <c r="FG40">
        <v>2.65015</v>
      </c>
      <c r="FH40">
        <v>0.19042999999999999</v>
      </c>
      <c r="FI40">
        <v>0</v>
      </c>
      <c r="FJ40">
        <v>4.2346199999999996</v>
      </c>
      <c r="FK40">
        <v>4.99878</v>
      </c>
      <c r="FL40">
        <v>39.491599999999998</v>
      </c>
      <c r="FM40">
        <v>14.2196</v>
      </c>
      <c r="FN40">
        <v>18</v>
      </c>
      <c r="FO40">
        <v>454.56299999999999</v>
      </c>
      <c r="FP40">
        <v>822.92399999999998</v>
      </c>
      <c r="FQ40">
        <v>22.2301</v>
      </c>
      <c r="FR40">
        <v>29.836600000000001</v>
      </c>
      <c r="FS40">
        <v>29.999300000000002</v>
      </c>
      <c r="FT40">
        <v>29.600999999999999</v>
      </c>
      <c r="FU40">
        <v>29.919899999999998</v>
      </c>
      <c r="FV40">
        <v>24.943100000000001</v>
      </c>
      <c r="FW40">
        <v>0</v>
      </c>
      <c r="FX40">
        <v>82.374499999999998</v>
      </c>
      <c r="FY40">
        <v>22.2639</v>
      </c>
      <c r="FZ40">
        <v>412.38600000000002</v>
      </c>
      <c r="GA40">
        <v>17.6782</v>
      </c>
      <c r="GB40">
        <v>98.321100000000001</v>
      </c>
      <c r="GC40">
        <v>92.958600000000004</v>
      </c>
    </row>
    <row r="41" spans="1:185" x14ac:dyDescent="0.2">
      <c r="A41">
        <v>23</v>
      </c>
      <c r="B41">
        <v>1693420212</v>
      </c>
      <c r="C41">
        <v>3502</v>
      </c>
      <c r="D41" t="s">
        <v>421</v>
      </c>
      <c r="E41" t="s">
        <v>422</v>
      </c>
      <c r="F41">
        <v>5</v>
      </c>
      <c r="H41" t="s">
        <v>309</v>
      </c>
      <c r="L41">
        <v>1693420204</v>
      </c>
      <c r="M41">
        <f t="shared" si="0"/>
        <v>5.3463233664304878E-4</v>
      </c>
      <c r="N41">
        <f t="shared" si="1"/>
        <v>0.53463233664304877</v>
      </c>
      <c r="O41">
        <f t="shared" si="2"/>
        <v>1.0777509269139762</v>
      </c>
      <c r="P41">
        <f t="shared" si="3"/>
        <v>410.08729032258071</v>
      </c>
      <c r="Q41">
        <f t="shared" si="4"/>
        <v>352.62872252564938</v>
      </c>
      <c r="R41">
        <f t="shared" si="5"/>
        <v>35.830237014614418</v>
      </c>
      <c r="S41">
        <f t="shared" si="6"/>
        <v>41.668542209775012</v>
      </c>
      <c r="T41">
        <f t="shared" si="7"/>
        <v>3.5894653061029708E-2</v>
      </c>
      <c r="U41">
        <f t="shared" si="8"/>
        <v>2.9569713398607282</v>
      </c>
      <c r="V41">
        <f t="shared" si="9"/>
        <v>3.5654333374492406E-2</v>
      </c>
      <c r="W41">
        <f t="shared" si="10"/>
        <v>2.2305415852263605E-2</v>
      </c>
      <c r="X41">
        <f t="shared" si="11"/>
        <v>8.2397130737910729</v>
      </c>
      <c r="Y41">
        <f t="shared" si="12"/>
        <v>24.784178631668031</v>
      </c>
      <c r="Z41">
        <f t="shared" si="13"/>
        <v>24.968916129032259</v>
      </c>
      <c r="AA41">
        <f t="shared" si="14"/>
        <v>3.1737898056594256</v>
      </c>
      <c r="AB41">
        <f t="shared" si="15"/>
        <v>53.443872752643351</v>
      </c>
      <c r="AC41">
        <f t="shared" si="16"/>
        <v>1.6866165972149536</v>
      </c>
      <c r="AD41">
        <f t="shared" si="17"/>
        <v>3.1558652289687088</v>
      </c>
      <c r="AE41">
        <f t="shared" si="18"/>
        <v>1.487173208444472</v>
      </c>
      <c r="AF41">
        <f t="shared" si="19"/>
        <v>-23.577286045958452</v>
      </c>
      <c r="AG41">
        <f t="shared" si="20"/>
        <v>-15.135286266310835</v>
      </c>
      <c r="AH41">
        <f t="shared" si="21"/>
        <v>-1.0818325421999315</v>
      </c>
      <c r="AI41">
        <f t="shared" si="22"/>
        <v>-31.554691780678148</v>
      </c>
      <c r="AJ41">
        <f t="shared" si="23"/>
        <v>1.0777509269139762</v>
      </c>
      <c r="AK41">
        <f t="shared" si="24"/>
        <v>0.53463233664304877</v>
      </c>
      <c r="AL41">
        <f t="shared" si="25"/>
        <v>1.3989201361134183</v>
      </c>
      <c r="AM41">
        <v>418.41453586675908</v>
      </c>
      <c r="AN41">
        <v>416.83579393939391</v>
      </c>
      <c r="AO41">
        <v>-4.7610682241237129E-2</v>
      </c>
      <c r="AP41">
        <v>66.769209589123932</v>
      </c>
      <c r="AQ41">
        <f t="shared" si="26"/>
        <v>0.54415696011992842</v>
      </c>
      <c r="AR41">
        <v>15.881425843496499</v>
      </c>
      <c r="AS41">
        <v>16.585827972027989</v>
      </c>
      <c r="AT41">
        <v>-4.2162211122144207E-4</v>
      </c>
      <c r="AU41">
        <v>77.180000000000007</v>
      </c>
      <c r="AV41">
        <v>0</v>
      </c>
      <c r="AW41">
        <v>0</v>
      </c>
      <c r="AX41">
        <f t="shared" si="27"/>
        <v>1</v>
      </c>
      <c r="AY41">
        <f t="shared" si="28"/>
        <v>0</v>
      </c>
      <c r="AZ41">
        <f t="shared" si="29"/>
        <v>54091.50329954362</v>
      </c>
      <c r="BA41" t="s">
        <v>353</v>
      </c>
      <c r="BB41">
        <v>8148.21</v>
      </c>
      <c r="BC41">
        <v>610.34399999999994</v>
      </c>
      <c r="BD41">
        <v>2532.66</v>
      </c>
      <c r="BE41">
        <f t="shared" si="30"/>
        <v>0.75901068441875341</v>
      </c>
      <c r="BF41">
        <v>-1.2225619619164809</v>
      </c>
      <c r="BG41" t="s">
        <v>423</v>
      </c>
      <c r="BH41">
        <v>8165.34</v>
      </c>
      <c r="BI41">
        <v>607.8042307692308</v>
      </c>
      <c r="BJ41">
        <v>1191.98</v>
      </c>
      <c r="BK41">
        <f t="shared" si="31"/>
        <v>0.4900885662769251</v>
      </c>
      <c r="BL41">
        <v>0.5</v>
      </c>
      <c r="BM41">
        <f t="shared" si="32"/>
        <v>42.129502182977156</v>
      </c>
      <c r="BN41">
        <f t="shared" si="33"/>
        <v>1.0777509269139762</v>
      </c>
      <c r="BO41">
        <f t="shared" si="34"/>
        <v>10.32359366140793</v>
      </c>
      <c r="BP41">
        <f t="shared" si="35"/>
        <v>5.4600998579088872E-2</v>
      </c>
      <c r="BQ41">
        <f t="shared" si="36"/>
        <v>1.124750415275424</v>
      </c>
      <c r="BR41">
        <f t="shared" si="37"/>
        <v>480.18775007687435</v>
      </c>
      <c r="BS41" t="s">
        <v>424</v>
      </c>
      <c r="BT41">
        <v>564.20000000000005</v>
      </c>
      <c r="BU41">
        <f t="shared" si="38"/>
        <v>564.20000000000005</v>
      </c>
      <c r="BV41">
        <f t="shared" si="39"/>
        <v>0.52666991056896917</v>
      </c>
      <c r="BW41">
        <f t="shared" si="40"/>
        <v>0.93054217915634341</v>
      </c>
      <c r="BX41">
        <f t="shared" si="41"/>
        <v>0.68108064171992322</v>
      </c>
      <c r="BY41">
        <f t="shared" si="42"/>
        <v>1.0043665956556491</v>
      </c>
      <c r="BZ41">
        <f t="shared" si="43"/>
        <v>0.69742955892787661</v>
      </c>
      <c r="CA41">
        <f t="shared" si="44"/>
        <v>0.86378453933359323</v>
      </c>
      <c r="CB41">
        <f t="shared" si="45"/>
        <v>0.13621546066640677</v>
      </c>
      <c r="CC41">
        <f t="shared" si="46"/>
        <v>49.993312903225807</v>
      </c>
      <c r="CD41">
        <f t="shared" si="47"/>
        <v>42.129502182977156</v>
      </c>
      <c r="CE41">
        <f t="shared" si="48"/>
        <v>0.84270274835614578</v>
      </c>
      <c r="CF41">
        <f t="shared" si="49"/>
        <v>0.1648163043273615</v>
      </c>
      <c r="CG41">
        <v>6</v>
      </c>
      <c r="CH41">
        <v>0.5</v>
      </c>
      <c r="CI41" t="s">
        <v>313</v>
      </c>
      <c r="CJ41">
        <v>2</v>
      </c>
      <c r="CK41" t="b">
        <v>0</v>
      </c>
      <c r="CL41">
        <v>1693420204</v>
      </c>
      <c r="CM41">
        <v>410.08729032258071</v>
      </c>
      <c r="CN41">
        <v>411.78748387096772</v>
      </c>
      <c r="CO41">
        <v>16.599093548387099</v>
      </c>
      <c r="CP41">
        <v>15.9098935483871</v>
      </c>
      <c r="CQ41">
        <v>408.13270967741931</v>
      </c>
      <c r="CR41">
        <v>16.556932258064521</v>
      </c>
      <c r="CS41">
        <v>457.7114838709677</v>
      </c>
      <c r="CT41">
        <v>101.5711935483871</v>
      </c>
      <c r="CU41">
        <v>3.7764332258064519E-2</v>
      </c>
      <c r="CV41">
        <v>24.873974193548388</v>
      </c>
      <c r="CW41">
        <v>24.968916129032259</v>
      </c>
      <c r="CX41">
        <v>999.90000000000032</v>
      </c>
      <c r="CY41">
        <v>0</v>
      </c>
      <c r="CZ41">
        <v>0</v>
      </c>
      <c r="DA41">
        <v>10000.038064516129</v>
      </c>
      <c r="DB41">
        <v>0</v>
      </c>
      <c r="DC41">
        <v>1316.37</v>
      </c>
      <c r="DD41">
        <v>49.993312903225807</v>
      </c>
      <c r="DE41">
        <v>0.89992103225806441</v>
      </c>
      <c r="DF41">
        <v>0.1000789483870968</v>
      </c>
      <c r="DG41">
        <v>0</v>
      </c>
      <c r="DH41">
        <v>607.54851612903212</v>
      </c>
      <c r="DI41">
        <v>5.0002200000000023</v>
      </c>
      <c r="DJ41">
        <v>486.68925806451608</v>
      </c>
      <c r="DK41">
        <v>414.78887096774201</v>
      </c>
      <c r="DL41">
        <v>32.431032258064519</v>
      </c>
      <c r="DM41">
        <v>38.640903225806447</v>
      </c>
      <c r="DN41">
        <v>34.727451612903216</v>
      </c>
      <c r="DO41">
        <v>36.314322580645161</v>
      </c>
      <c r="DP41">
        <v>35.138806451612901</v>
      </c>
      <c r="DQ41">
        <v>40.491290322580653</v>
      </c>
      <c r="DR41">
        <v>4.5041935483870974</v>
      </c>
      <c r="DS41">
        <v>0</v>
      </c>
      <c r="DT41">
        <v>89</v>
      </c>
      <c r="DU41">
        <v>0</v>
      </c>
      <c r="DV41">
        <v>607.8042307692308</v>
      </c>
      <c r="DW41">
        <v>23.737162359034858</v>
      </c>
      <c r="DX41">
        <v>-132.38335023191539</v>
      </c>
      <c r="DY41">
        <v>485.43142307692301</v>
      </c>
      <c r="DZ41">
        <v>15</v>
      </c>
      <c r="EA41">
        <v>1693420185.5</v>
      </c>
      <c r="EB41" t="s">
        <v>425</v>
      </c>
      <c r="EC41">
        <v>1693420185.5</v>
      </c>
      <c r="ED41">
        <v>1693420183.5</v>
      </c>
      <c r="EE41">
        <v>24</v>
      </c>
      <c r="EF41">
        <v>-6.0999999999999999E-2</v>
      </c>
      <c r="EG41">
        <v>-2E-3</v>
      </c>
      <c r="EH41">
        <v>1.9550000000000001</v>
      </c>
      <c r="EI41">
        <v>4.2000000000000003E-2</v>
      </c>
      <c r="EJ41">
        <v>412</v>
      </c>
      <c r="EK41">
        <v>16</v>
      </c>
      <c r="EL41">
        <v>0.86</v>
      </c>
      <c r="EM41">
        <v>0.22</v>
      </c>
      <c r="EN41">
        <v>100</v>
      </c>
      <c r="EO41">
        <v>100</v>
      </c>
      <c r="EP41">
        <v>1.9550000000000001</v>
      </c>
      <c r="EQ41">
        <v>4.2200000000000001E-2</v>
      </c>
      <c r="ER41">
        <v>1.954649999999958</v>
      </c>
      <c r="ES41">
        <v>0</v>
      </c>
      <c r="ET41">
        <v>0</v>
      </c>
      <c r="EU41">
        <v>0</v>
      </c>
      <c r="EV41">
        <v>4.2164999999997121E-2</v>
      </c>
      <c r="EW41">
        <v>0</v>
      </c>
      <c r="EX41">
        <v>0</v>
      </c>
      <c r="EY41">
        <v>0</v>
      </c>
      <c r="EZ41">
        <v>-1</v>
      </c>
      <c r="FA41">
        <v>-1</v>
      </c>
      <c r="FB41">
        <v>-1</v>
      </c>
      <c r="FC41">
        <v>-1</v>
      </c>
      <c r="FD41">
        <v>0.4</v>
      </c>
      <c r="FE41">
        <v>0.5</v>
      </c>
      <c r="FF41">
        <v>1.2390099999999999</v>
      </c>
      <c r="FG41">
        <v>2.65015</v>
      </c>
      <c r="FH41">
        <v>0.19042999999999999</v>
      </c>
      <c r="FI41">
        <v>0</v>
      </c>
      <c r="FJ41">
        <v>4.2077600000000004</v>
      </c>
      <c r="FK41">
        <v>4.99756</v>
      </c>
      <c r="FL41">
        <v>39.616700000000002</v>
      </c>
      <c r="FM41">
        <v>14.2021</v>
      </c>
      <c r="FN41">
        <v>18</v>
      </c>
      <c r="FO41">
        <v>451.41699999999997</v>
      </c>
      <c r="FP41">
        <v>819.13099999999997</v>
      </c>
      <c r="FQ41">
        <v>22.407</v>
      </c>
      <c r="FR41">
        <v>29.874500000000001</v>
      </c>
      <c r="FS41">
        <v>30.000599999999999</v>
      </c>
      <c r="FT41">
        <v>29.639800000000001</v>
      </c>
      <c r="FU41">
        <v>29.959199999999999</v>
      </c>
      <c r="FV41">
        <v>24.823899999999998</v>
      </c>
      <c r="FW41">
        <v>0</v>
      </c>
      <c r="FX41">
        <v>82.001400000000004</v>
      </c>
      <c r="FY41">
        <v>22.408899999999999</v>
      </c>
      <c r="FZ41">
        <v>411.73899999999998</v>
      </c>
      <c r="GA41">
        <v>17.4803</v>
      </c>
      <c r="GB41">
        <v>98.319400000000002</v>
      </c>
      <c r="GC41">
        <v>92.955699999999993</v>
      </c>
    </row>
    <row r="42" spans="1:185" x14ac:dyDescent="0.2">
      <c r="A42">
        <v>24</v>
      </c>
      <c r="B42">
        <v>1693420301</v>
      </c>
      <c r="C42">
        <v>3591</v>
      </c>
      <c r="D42" t="s">
        <v>426</v>
      </c>
      <c r="E42" t="s">
        <v>427</v>
      </c>
      <c r="F42">
        <v>5</v>
      </c>
      <c r="H42" t="s">
        <v>309</v>
      </c>
      <c r="L42">
        <v>1693420293</v>
      </c>
      <c r="M42">
        <f t="shared" si="0"/>
        <v>5.4834927237383025E-4</v>
      </c>
      <c r="N42">
        <f t="shared" si="1"/>
        <v>0.54834927237383024</v>
      </c>
      <c r="O42">
        <f t="shared" si="2"/>
        <v>-0.78192060713075984</v>
      </c>
      <c r="P42">
        <f t="shared" si="3"/>
        <v>410.46274193548379</v>
      </c>
      <c r="Q42">
        <f t="shared" si="4"/>
        <v>435.00601074446456</v>
      </c>
      <c r="R42">
        <f t="shared" si="5"/>
        <v>44.201253016847971</v>
      </c>
      <c r="S42">
        <f t="shared" si="6"/>
        <v>41.707394983416016</v>
      </c>
      <c r="T42">
        <f t="shared" si="7"/>
        <v>3.6070479187962974E-2</v>
      </c>
      <c r="U42">
        <f t="shared" si="8"/>
        <v>2.9574790515093641</v>
      </c>
      <c r="V42">
        <f t="shared" si="9"/>
        <v>3.5827849320540478E-2</v>
      </c>
      <c r="W42">
        <f t="shared" si="10"/>
        <v>2.2414068954663278E-2</v>
      </c>
      <c r="X42">
        <f t="shared" si="11"/>
        <v>3.9903511277246398E-5</v>
      </c>
      <c r="Y42">
        <f t="shared" si="12"/>
        <v>24.825647876858255</v>
      </c>
      <c r="Z42">
        <f t="shared" si="13"/>
        <v>25.057364516129031</v>
      </c>
      <c r="AA42">
        <f t="shared" si="14"/>
        <v>3.1905684157894716</v>
      </c>
      <c r="AB42">
        <f t="shared" si="15"/>
        <v>52.706492632909551</v>
      </c>
      <c r="AC42">
        <f t="shared" si="16"/>
        <v>1.6726214639708215</v>
      </c>
      <c r="AD42">
        <f t="shared" si="17"/>
        <v>3.1734638000299205</v>
      </c>
      <c r="AE42">
        <f t="shared" si="18"/>
        <v>1.5179469518186501</v>
      </c>
      <c r="AF42">
        <f t="shared" si="19"/>
        <v>-24.182202911685913</v>
      </c>
      <c r="AG42">
        <f t="shared" si="20"/>
        <v>-14.37718467032124</v>
      </c>
      <c r="AH42">
        <f t="shared" si="21"/>
        <v>-1.0284089983685063</v>
      </c>
      <c r="AI42">
        <f t="shared" si="22"/>
        <v>-39.58775667686438</v>
      </c>
      <c r="AJ42">
        <f t="shared" si="23"/>
        <v>-0.78192060713075984</v>
      </c>
      <c r="AK42">
        <f t="shared" si="24"/>
        <v>0.54834927237383024</v>
      </c>
      <c r="AL42">
        <f t="shared" si="25"/>
        <v>-0.69712301110122465</v>
      </c>
      <c r="AM42">
        <v>416.22266130626042</v>
      </c>
      <c r="AN42">
        <v>417.20287272727268</v>
      </c>
      <c r="AO42">
        <v>-9.0002025776180598E-3</v>
      </c>
      <c r="AP42">
        <v>66.769209589123932</v>
      </c>
      <c r="AQ42">
        <f t="shared" si="26"/>
        <v>0.53935229850434296</v>
      </c>
      <c r="AR42">
        <v>15.758072684475531</v>
      </c>
      <c r="AS42">
        <v>16.452159440559448</v>
      </c>
      <c r="AT42">
        <v>-2.2603247991609351E-5</v>
      </c>
      <c r="AU42">
        <v>77.180000000000007</v>
      </c>
      <c r="AV42">
        <v>0</v>
      </c>
      <c r="AW42">
        <v>0</v>
      </c>
      <c r="AX42">
        <f t="shared" si="27"/>
        <v>1</v>
      </c>
      <c r="AY42">
        <f t="shared" si="28"/>
        <v>0</v>
      </c>
      <c r="AZ42">
        <f t="shared" si="29"/>
        <v>54089.562755315717</v>
      </c>
      <c r="BA42" t="s">
        <v>428</v>
      </c>
      <c r="BB42">
        <v>8162.02</v>
      </c>
      <c r="BC42">
        <v>689.8599999999999</v>
      </c>
      <c r="BD42">
        <v>1547.14</v>
      </c>
      <c r="BE42">
        <f t="shared" si="30"/>
        <v>0.55410628643820226</v>
      </c>
      <c r="BF42">
        <v>-0.78192060713080325</v>
      </c>
      <c r="BG42" t="s">
        <v>354</v>
      </c>
      <c r="BH42" t="s">
        <v>354</v>
      </c>
      <c r="BI42">
        <v>0</v>
      </c>
      <c r="BJ42">
        <v>0</v>
      </c>
      <c r="BK42" t="e">
        <f t="shared" si="31"/>
        <v>#DIV/0!</v>
      </c>
      <c r="BL42">
        <v>0.5</v>
      </c>
      <c r="BM42">
        <f t="shared" si="32"/>
        <v>2.1001848040655996E-4</v>
      </c>
      <c r="BN42">
        <f t="shared" si="33"/>
        <v>-0.78192060713075984</v>
      </c>
      <c r="BO42" t="e">
        <f t="shared" si="34"/>
        <v>#DIV/0!</v>
      </c>
      <c r="BP42">
        <f t="shared" si="35"/>
        <v>2.0669476409318745E-10</v>
      </c>
      <c r="BQ42" t="e">
        <f t="shared" si="36"/>
        <v>#DIV/0!</v>
      </c>
      <c r="BR42" t="e">
        <f t="shared" si="37"/>
        <v>#DIV/0!</v>
      </c>
      <c r="BS42" t="s">
        <v>354</v>
      </c>
      <c r="BT42">
        <v>0</v>
      </c>
      <c r="BU42" t="e">
        <f t="shared" si="38"/>
        <v>#DIV/0!</v>
      </c>
      <c r="BV42" t="e">
        <f t="shared" si="39"/>
        <v>#DIV/0!</v>
      </c>
      <c r="BW42" t="e">
        <f t="shared" si="40"/>
        <v>#DIV/0!</v>
      </c>
      <c r="BX42" t="e">
        <f t="shared" si="41"/>
        <v>#DIV/0!</v>
      </c>
      <c r="BY42">
        <f t="shared" si="42"/>
        <v>0</v>
      </c>
      <c r="BZ42">
        <f t="shared" si="43"/>
        <v>1.8047079134005222</v>
      </c>
      <c r="CA42" t="e">
        <f t="shared" si="44"/>
        <v>#DIV/0!</v>
      </c>
      <c r="CB42" t="e">
        <f t="shared" si="45"/>
        <v>#DIV/0!</v>
      </c>
      <c r="CC42">
        <f t="shared" si="46"/>
        <v>5.0002199999999997E-3</v>
      </c>
      <c r="CD42">
        <f t="shared" si="47"/>
        <v>2.1001848040655996E-4</v>
      </c>
      <c r="CE42">
        <f t="shared" si="48"/>
        <v>4.2001847999999994E-2</v>
      </c>
      <c r="CF42">
        <f t="shared" si="49"/>
        <v>7.9803511199999996E-3</v>
      </c>
      <c r="CG42">
        <v>6</v>
      </c>
      <c r="CH42">
        <v>0.5</v>
      </c>
      <c r="CI42" t="s">
        <v>313</v>
      </c>
      <c r="CJ42">
        <v>2</v>
      </c>
      <c r="CK42" t="b">
        <v>0</v>
      </c>
      <c r="CL42">
        <v>1693420293</v>
      </c>
      <c r="CM42">
        <v>410.46274193548379</v>
      </c>
      <c r="CN42">
        <v>409.73432258064508</v>
      </c>
      <c r="CO42">
        <v>16.461080645161289</v>
      </c>
      <c r="CP42">
        <v>15.75558064516129</v>
      </c>
      <c r="CQ42">
        <v>408.45274193548391</v>
      </c>
      <c r="CR42">
        <v>16.420080645161288</v>
      </c>
      <c r="CS42">
        <v>458.67287096774203</v>
      </c>
      <c r="CT42">
        <v>101.5731612903226</v>
      </c>
      <c r="CU42">
        <v>3.7510574193548391E-2</v>
      </c>
      <c r="CV42">
        <v>24.967193548387101</v>
      </c>
      <c r="CW42">
        <v>25.057364516129031</v>
      </c>
      <c r="CX42">
        <v>999.90000000000032</v>
      </c>
      <c r="CY42">
        <v>0</v>
      </c>
      <c r="CZ42">
        <v>0</v>
      </c>
      <c r="DA42">
        <v>10002.724838709681</v>
      </c>
      <c r="DB42">
        <v>0</v>
      </c>
      <c r="DC42">
        <v>1447.7161290322581</v>
      </c>
      <c r="DD42">
        <v>5.0002199999999997E-3</v>
      </c>
      <c r="DE42">
        <v>0</v>
      </c>
      <c r="DF42">
        <v>0</v>
      </c>
      <c r="DG42">
        <v>0</v>
      </c>
      <c r="DH42">
        <v>688.62903225806451</v>
      </c>
      <c r="DI42">
        <v>5.0002199999999997E-3</v>
      </c>
      <c r="DJ42">
        <v>216.2</v>
      </c>
      <c r="DK42">
        <v>-0.94193548387096759</v>
      </c>
      <c r="DL42">
        <v>32.665064516129029</v>
      </c>
      <c r="DM42">
        <v>39.753774193548381</v>
      </c>
      <c r="DN42">
        <v>35.320419354838712</v>
      </c>
      <c r="DO42">
        <v>37.951419354838698</v>
      </c>
      <c r="DP42">
        <v>35.481709677419353</v>
      </c>
      <c r="DQ42">
        <v>0</v>
      </c>
      <c r="DR42">
        <v>0</v>
      </c>
      <c r="DS42">
        <v>0</v>
      </c>
      <c r="DT42">
        <v>86.799999952316284</v>
      </c>
      <c r="DU42">
        <v>0</v>
      </c>
      <c r="DV42">
        <v>689.8599999999999</v>
      </c>
      <c r="DW42">
        <v>62.730769061830131</v>
      </c>
      <c r="DX42">
        <v>-4.4615381242721988</v>
      </c>
      <c r="DY42">
        <v>216.512</v>
      </c>
      <c r="DZ42">
        <v>15</v>
      </c>
      <c r="EA42">
        <v>1693420325.5</v>
      </c>
      <c r="EB42" t="s">
        <v>429</v>
      </c>
      <c r="EC42">
        <v>1693420325.5</v>
      </c>
      <c r="ED42">
        <v>1693420318</v>
      </c>
      <c r="EE42">
        <v>25</v>
      </c>
      <c r="EF42">
        <v>5.5E-2</v>
      </c>
      <c r="EG42">
        <v>-1E-3</v>
      </c>
      <c r="EH42">
        <v>2.0099999999999998</v>
      </c>
      <c r="EI42">
        <v>4.1000000000000002E-2</v>
      </c>
      <c r="EJ42">
        <v>410</v>
      </c>
      <c r="EK42">
        <v>16</v>
      </c>
      <c r="EL42">
        <v>1.03</v>
      </c>
      <c r="EM42">
        <v>0.12</v>
      </c>
      <c r="EN42">
        <v>100</v>
      </c>
      <c r="EO42">
        <v>100</v>
      </c>
      <c r="EP42">
        <v>2.0099999999999998</v>
      </c>
      <c r="EQ42">
        <v>4.1000000000000002E-2</v>
      </c>
      <c r="ER42">
        <v>1.954649999999958</v>
      </c>
      <c r="ES42">
        <v>0</v>
      </c>
      <c r="ET42">
        <v>0</v>
      </c>
      <c r="EU42">
        <v>0</v>
      </c>
      <c r="EV42">
        <v>4.2164999999997121E-2</v>
      </c>
      <c r="EW42">
        <v>0</v>
      </c>
      <c r="EX42">
        <v>0</v>
      </c>
      <c r="EY42">
        <v>0</v>
      </c>
      <c r="EZ42">
        <v>-1</v>
      </c>
      <c r="FA42">
        <v>-1</v>
      </c>
      <c r="FB42">
        <v>-1</v>
      </c>
      <c r="FC42">
        <v>-1</v>
      </c>
      <c r="FD42">
        <v>1.9</v>
      </c>
      <c r="FE42">
        <v>2</v>
      </c>
      <c r="FF42">
        <v>1.23291</v>
      </c>
      <c r="FG42">
        <v>2.65503</v>
      </c>
      <c r="FH42">
        <v>0.19164999999999999</v>
      </c>
      <c r="FI42">
        <v>0</v>
      </c>
      <c r="FJ42">
        <v>4.2077600000000004</v>
      </c>
      <c r="FK42">
        <v>4.99756</v>
      </c>
      <c r="FL42">
        <v>39.767299999999999</v>
      </c>
      <c r="FM42">
        <v>14.1846</v>
      </c>
      <c r="FN42">
        <v>18</v>
      </c>
      <c r="FO42">
        <v>451.92200000000003</v>
      </c>
      <c r="FP42">
        <v>818.74800000000005</v>
      </c>
      <c r="FQ42">
        <v>22.507100000000001</v>
      </c>
      <c r="FR42">
        <v>29.939299999999999</v>
      </c>
      <c r="FS42">
        <v>30.000599999999999</v>
      </c>
      <c r="FT42">
        <v>29.697900000000001</v>
      </c>
      <c r="FU42">
        <v>30.017600000000002</v>
      </c>
      <c r="FV42">
        <v>24.705400000000001</v>
      </c>
      <c r="FW42">
        <v>0</v>
      </c>
      <c r="FX42">
        <v>81.631100000000004</v>
      </c>
      <c r="FY42">
        <v>22.470400000000001</v>
      </c>
      <c r="FZ42">
        <v>409.13400000000001</v>
      </c>
      <c r="GA42">
        <v>17.7712</v>
      </c>
      <c r="GB42">
        <v>98.299000000000007</v>
      </c>
      <c r="GC42">
        <v>92.9375</v>
      </c>
    </row>
    <row r="43" spans="1:185" x14ac:dyDescent="0.2">
      <c r="A43">
        <v>25</v>
      </c>
      <c r="B43">
        <v>1693420749</v>
      </c>
      <c r="C43">
        <v>4039</v>
      </c>
      <c r="D43" t="s">
        <v>430</v>
      </c>
      <c r="E43" t="s">
        <v>431</v>
      </c>
      <c r="F43">
        <v>5</v>
      </c>
      <c r="H43" t="s">
        <v>309</v>
      </c>
      <c r="L43">
        <v>1693420741.25</v>
      </c>
      <c r="M43">
        <f t="shared" si="0"/>
        <v>4.8542057609215206E-3</v>
      </c>
      <c r="N43">
        <f t="shared" si="1"/>
        <v>4.8542057609215208</v>
      </c>
      <c r="O43">
        <f t="shared" si="2"/>
        <v>28.279220462777932</v>
      </c>
      <c r="P43">
        <f t="shared" si="3"/>
        <v>410.16493333333329</v>
      </c>
      <c r="Q43">
        <f t="shared" si="4"/>
        <v>264.97071000378554</v>
      </c>
      <c r="R43">
        <f t="shared" si="5"/>
        <v>26.92469600244468</v>
      </c>
      <c r="S43">
        <f t="shared" si="6"/>
        <v>41.678441140551769</v>
      </c>
      <c r="T43">
        <f t="shared" si="7"/>
        <v>0.34806101711810822</v>
      </c>
      <c r="U43">
        <f t="shared" si="8"/>
        <v>2.9580061379436842</v>
      </c>
      <c r="V43">
        <f t="shared" si="9"/>
        <v>0.32680376428934771</v>
      </c>
      <c r="W43">
        <f t="shared" si="10"/>
        <v>0.20605395615167532</v>
      </c>
      <c r="X43">
        <f t="shared" si="11"/>
        <v>289.56662932049028</v>
      </c>
      <c r="Y43">
        <f t="shared" si="12"/>
        <v>25.166114231891321</v>
      </c>
      <c r="Z43">
        <f t="shared" si="13"/>
        <v>24.95424666666667</v>
      </c>
      <c r="AA43">
        <f t="shared" si="14"/>
        <v>3.1710144846098927</v>
      </c>
      <c r="AB43">
        <f t="shared" si="15"/>
        <v>54.28290578822336</v>
      </c>
      <c r="AC43">
        <f t="shared" si="16"/>
        <v>1.6978449469424262</v>
      </c>
      <c r="AD43">
        <f t="shared" si="17"/>
        <v>3.127770929519349</v>
      </c>
      <c r="AE43">
        <f t="shared" si="18"/>
        <v>1.4731695376674665</v>
      </c>
      <c r="AF43">
        <f t="shared" si="19"/>
        <v>-214.07047405663906</v>
      </c>
      <c r="AG43">
        <f t="shared" si="20"/>
        <v>-36.683881923258554</v>
      </c>
      <c r="AH43">
        <f t="shared" si="21"/>
        <v>-2.6189860787399097</v>
      </c>
      <c r="AI43">
        <f t="shared" si="22"/>
        <v>36.19328726185276</v>
      </c>
      <c r="AJ43">
        <f t="shared" si="23"/>
        <v>28.279220462777932</v>
      </c>
      <c r="AK43">
        <f t="shared" si="24"/>
        <v>4.8542057609215208</v>
      </c>
      <c r="AL43">
        <f t="shared" si="25"/>
        <v>28.432126933312297</v>
      </c>
      <c r="AM43">
        <v>455.888092315937</v>
      </c>
      <c r="AN43">
        <v>416.98801818181818</v>
      </c>
      <c r="AO43">
        <v>3.3218335612985781E-3</v>
      </c>
      <c r="AP43">
        <v>66.766139445712724</v>
      </c>
      <c r="AQ43">
        <f t="shared" si="26"/>
        <v>5.1342217489645714</v>
      </c>
      <c r="AR43">
        <v>10.233707149230771</v>
      </c>
      <c r="AS43">
        <v>16.907871328671341</v>
      </c>
      <c r="AT43">
        <v>2.2013296037297701E-2</v>
      </c>
      <c r="AU43">
        <v>77.180000000000007</v>
      </c>
      <c r="AV43">
        <v>0</v>
      </c>
      <c r="AW43">
        <v>0</v>
      </c>
      <c r="AX43">
        <f t="shared" si="27"/>
        <v>1</v>
      </c>
      <c r="AY43">
        <f t="shared" si="28"/>
        <v>0</v>
      </c>
      <c r="AZ43">
        <f t="shared" si="29"/>
        <v>54149.303427243402</v>
      </c>
      <c r="BA43" t="s">
        <v>428</v>
      </c>
      <c r="BB43">
        <v>8162.02</v>
      </c>
      <c r="BC43">
        <v>689.8599999999999</v>
      </c>
      <c r="BD43">
        <v>1547.14</v>
      </c>
      <c r="BE43">
        <f t="shared" si="30"/>
        <v>0.55410628643820226</v>
      </c>
      <c r="BF43">
        <v>-0.78192060713080325</v>
      </c>
      <c r="BG43" t="s">
        <v>432</v>
      </c>
      <c r="BH43">
        <v>8152.17</v>
      </c>
      <c r="BI43">
        <v>843.2064230769231</v>
      </c>
      <c r="BJ43">
        <v>971.8</v>
      </c>
      <c r="BK43">
        <f t="shared" si="31"/>
        <v>0.13232514604144563</v>
      </c>
      <c r="BL43">
        <v>0.5</v>
      </c>
      <c r="BM43">
        <f t="shared" si="32"/>
        <v>1513.183519855176</v>
      </c>
      <c r="BN43">
        <f t="shared" si="33"/>
        <v>28.279220462777932</v>
      </c>
      <c r="BO43">
        <f t="shared" si="34"/>
        <v>100.11611512617245</v>
      </c>
      <c r="BP43">
        <f t="shared" si="35"/>
        <v>1.920529842453619E-2</v>
      </c>
      <c r="BQ43">
        <f t="shared" si="36"/>
        <v>0.59203539823008866</v>
      </c>
      <c r="BR43">
        <f t="shared" si="37"/>
        <v>545.78185276470424</v>
      </c>
      <c r="BS43" t="s">
        <v>433</v>
      </c>
      <c r="BT43">
        <v>546.33000000000004</v>
      </c>
      <c r="BU43">
        <f t="shared" si="38"/>
        <v>546.33000000000004</v>
      </c>
      <c r="BV43">
        <f t="shared" si="39"/>
        <v>0.43781642313233171</v>
      </c>
      <c r="BW43">
        <f t="shared" si="40"/>
        <v>0.30223888152649275</v>
      </c>
      <c r="BX43">
        <f t="shared" si="41"/>
        <v>0.5748743517750623</v>
      </c>
      <c r="BY43">
        <f t="shared" si="42"/>
        <v>0.4561026350396426</v>
      </c>
      <c r="BZ43">
        <f t="shared" si="43"/>
        <v>0.67112262038073911</v>
      </c>
      <c r="CA43">
        <f t="shared" si="44"/>
        <v>0.19582650656505401</v>
      </c>
      <c r="CB43">
        <f t="shared" si="45"/>
        <v>0.80417349343494604</v>
      </c>
      <c r="CC43">
        <f t="shared" si="46"/>
        <v>1799.998333333333</v>
      </c>
      <c r="CD43">
        <f t="shared" si="47"/>
        <v>1513.183519855176</v>
      </c>
      <c r="CE43">
        <f t="shared" si="48"/>
        <v>0.8406582894179585</v>
      </c>
      <c r="CF43">
        <f t="shared" si="49"/>
        <v>0.16087049857665997</v>
      </c>
      <c r="CG43">
        <v>6</v>
      </c>
      <c r="CH43">
        <v>0.5</v>
      </c>
      <c r="CI43" t="s">
        <v>313</v>
      </c>
      <c r="CJ43">
        <v>2</v>
      </c>
      <c r="CK43" t="b">
        <v>0</v>
      </c>
      <c r="CL43">
        <v>1693420741.25</v>
      </c>
      <c r="CM43">
        <v>410.16493333333329</v>
      </c>
      <c r="CN43">
        <v>451.13380000000001</v>
      </c>
      <c r="CO43">
        <v>16.708793333333329</v>
      </c>
      <c r="CP43">
        <v>10.248706666666671</v>
      </c>
      <c r="CQ43">
        <v>407.88293333333331</v>
      </c>
      <c r="CR43">
        <v>16.76179333333333</v>
      </c>
      <c r="CS43">
        <v>443.31583333333327</v>
      </c>
      <c r="CT43">
        <v>101.5765</v>
      </c>
      <c r="CU43">
        <v>3.7357630000000003E-2</v>
      </c>
      <c r="CV43">
        <v>24.724213333333338</v>
      </c>
      <c r="CW43">
        <v>24.95424666666667</v>
      </c>
      <c r="CX43">
        <v>999.9000000000002</v>
      </c>
      <c r="CY43">
        <v>0</v>
      </c>
      <c r="CZ43">
        <v>0</v>
      </c>
      <c r="DA43">
        <v>10005.387000000001</v>
      </c>
      <c r="DB43">
        <v>0</v>
      </c>
      <c r="DC43">
        <v>1523.439333333333</v>
      </c>
      <c r="DD43">
        <v>1799.998333333333</v>
      </c>
      <c r="DE43">
        <v>0.97799433333333341</v>
      </c>
      <c r="DF43">
        <v>2.2005496666666669E-2</v>
      </c>
      <c r="DG43">
        <v>0</v>
      </c>
      <c r="DH43">
        <v>843.34826666666663</v>
      </c>
      <c r="DI43">
        <v>5.0002200000000014</v>
      </c>
      <c r="DJ43">
        <v>15801.893333333341</v>
      </c>
      <c r="DK43">
        <v>16954.48</v>
      </c>
      <c r="DL43">
        <v>35.141466666666673</v>
      </c>
      <c r="DM43">
        <v>39.020666666666664</v>
      </c>
      <c r="DN43">
        <v>35.582999999999991</v>
      </c>
      <c r="DO43">
        <v>35.937333333333328</v>
      </c>
      <c r="DP43">
        <v>36.849799999999988</v>
      </c>
      <c r="DQ43">
        <v>1755.501</v>
      </c>
      <c r="DR43">
        <v>39.497333333333337</v>
      </c>
      <c r="DS43">
        <v>0</v>
      </c>
      <c r="DT43">
        <v>447.40000009536737</v>
      </c>
      <c r="DU43">
        <v>0</v>
      </c>
      <c r="DV43">
        <v>843.2064230769231</v>
      </c>
      <c r="DW43">
        <v>-24.015692323451329</v>
      </c>
      <c r="DX43">
        <v>-462.28034184198651</v>
      </c>
      <c r="DY43">
        <v>15799.626923076919</v>
      </c>
      <c r="DZ43">
        <v>15</v>
      </c>
      <c r="EA43">
        <v>1693420776</v>
      </c>
      <c r="EB43" t="s">
        <v>434</v>
      </c>
      <c r="EC43">
        <v>1693420770</v>
      </c>
      <c r="ED43">
        <v>1693420776</v>
      </c>
      <c r="EE43">
        <v>26</v>
      </c>
      <c r="EF43">
        <v>0.27200000000000002</v>
      </c>
      <c r="EG43">
        <v>-9.4E-2</v>
      </c>
      <c r="EH43">
        <v>2.282</v>
      </c>
      <c r="EI43">
        <v>-5.2999999999999999E-2</v>
      </c>
      <c r="EJ43">
        <v>451</v>
      </c>
      <c r="EK43">
        <v>10</v>
      </c>
      <c r="EL43">
        <v>7.0000000000000007E-2</v>
      </c>
      <c r="EM43">
        <v>0.01</v>
      </c>
      <c r="EN43">
        <v>100</v>
      </c>
      <c r="EO43">
        <v>100</v>
      </c>
      <c r="EP43">
        <v>2.282</v>
      </c>
      <c r="EQ43">
        <v>-5.2999999999999999E-2</v>
      </c>
      <c r="ER43">
        <v>2.0095714285715189</v>
      </c>
      <c r="ES43">
        <v>0</v>
      </c>
      <c r="ET43">
        <v>0</v>
      </c>
      <c r="EU43">
        <v>0</v>
      </c>
      <c r="EV43">
        <v>4.1020000000001389E-2</v>
      </c>
      <c r="EW43">
        <v>0</v>
      </c>
      <c r="EX43">
        <v>0</v>
      </c>
      <c r="EY43">
        <v>0</v>
      </c>
      <c r="EZ43">
        <v>-1</v>
      </c>
      <c r="FA43">
        <v>-1</v>
      </c>
      <c r="FB43">
        <v>-1</v>
      </c>
      <c r="FC43">
        <v>-1</v>
      </c>
      <c r="FD43">
        <v>7.1</v>
      </c>
      <c r="FE43">
        <v>7.2</v>
      </c>
      <c r="FF43">
        <v>1.3098099999999999</v>
      </c>
      <c r="FG43">
        <v>2.65137</v>
      </c>
      <c r="FH43">
        <v>0.19164999999999999</v>
      </c>
      <c r="FI43">
        <v>0</v>
      </c>
      <c r="FJ43">
        <v>4.06616</v>
      </c>
      <c r="FK43">
        <v>4.99756</v>
      </c>
      <c r="FL43">
        <v>40.578699999999998</v>
      </c>
      <c r="FM43">
        <v>14.0007</v>
      </c>
      <c r="FN43">
        <v>18</v>
      </c>
      <c r="FO43">
        <v>431.77300000000002</v>
      </c>
      <c r="FP43">
        <v>796.06700000000001</v>
      </c>
      <c r="FQ43">
        <v>20.575199999999999</v>
      </c>
      <c r="FR43">
        <v>30.575800000000001</v>
      </c>
      <c r="FS43">
        <v>29.998799999999999</v>
      </c>
      <c r="FT43">
        <v>30.2624</v>
      </c>
      <c r="FU43">
        <v>30.565799999999999</v>
      </c>
      <c r="FV43">
        <v>26.2273</v>
      </c>
      <c r="FW43">
        <v>34.845599999999997</v>
      </c>
      <c r="FX43">
        <v>64.105099999999993</v>
      </c>
      <c r="FY43">
        <v>20.504000000000001</v>
      </c>
      <c r="FZ43">
        <v>450.84800000000001</v>
      </c>
      <c r="GA43">
        <v>9.7098700000000004</v>
      </c>
      <c r="GB43">
        <v>98.188500000000005</v>
      </c>
      <c r="GC43">
        <v>92.846199999999996</v>
      </c>
    </row>
    <row r="44" spans="1:185" x14ac:dyDescent="0.2">
      <c r="A44">
        <v>26</v>
      </c>
      <c r="B44">
        <v>1693420854</v>
      </c>
      <c r="C44">
        <v>4144</v>
      </c>
      <c r="D44" t="s">
        <v>435</v>
      </c>
      <c r="E44" t="s">
        <v>436</v>
      </c>
      <c r="F44">
        <v>5</v>
      </c>
      <c r="H44" t="s">
        <v>309</v>
      </c>
      <c r="L44">
        <v>1693420846</v>
      </c>
      <c r="M44">
        <f t="shared" si="0"/>
        <v>5.173985686414799E-3</v>
      </c>
      <c r="N44">
        <f t="shared" si="1"/>
        <v>5.1739856864147988</v>
      </c>
      <c r="O44">
        <f t="shared" si="2"/>
        <v>28.15685849770091</v>
      </c>
      <c r="P44">
        <f t="shared" si="3"/>
        <v>409.73209677419362</v>
      </c>
      <c r="Q44">
        <f t="shared" si="4"/>
        <v>270.37042669200883</v>
      </c>
      <c r="R44">
        <f t="shared" si="5"/>
        <v>27.472191319668724</v>
      </c>
      <c r="S44">
        <f t="shared" si="6"/>
        <v>41.632654466356108</v>
      </c>
      <c r="T44">
        <f t="shared" si="7"/>
        <v>0.36346060141393199</v>
      </c>
      <c r="U44">
        <f t="shared" si="8"/>
        <v>2.9567842201531453</v>
      </c>
      <c r="V44">
        <f t="shared" si="9"/>
        <v>0.34033883076620319</v>
      </c>
      <c r="W44">
        <f t="shared" si="10"/>
        <v>0.21466647781210541</v>
      </c>
      <c r="X44">
        <f t="shared" si="11"/>
        <v>241.74190175395864</v>
      </c>
      <c r="Y44">
        <f t="shared" si="12"/>
        <v>24.924912758637085</v>
      </c>
      <c r="Z44">
        <f t="shared" si="13"/>
        <v>24.861238709677419</v>
      </c>
      <c r="AA44">
        <f t="shared" si="14"/>
        <v>3.1534675739757989</v>
      </c>
      <c r="AB44">
        <f t="shared" si="15"/>
        <v>52.221248165894693</v>
      </c>
      <c r="AC44">
        <f t="shared" si="16"/>
        <v>1.645230445034362</v>
      </c>
      <c r="AD44">
        <f t="shared" si="17"/>
        <v>3.1505000413009081</v>
      </c>
      <c r="AE44">
        <f t="shared" si="18"/>
        <v>1.5082371289414369</v>
      </c>
      <c r="AF44">
        <f t="shared" si="19"/>
        <v>-228.17276877089265</v>
      </c>
      <c r="AG44">
        <f t="shared" si="20"/>
        <v>-2.5145034767357641</v>
      </c>
      <c r="AH44">
        <f t="shared" si="21"/>
        <v>-0.17961859333402111</v>
      </c>
      <c r="AI44">
        <f t="shared" si="22"/>
        <v>10.875010912996206</v>
      </c>
      <c r="AJ44">
        <f t="shared" si="23"/>
        <v>28.15685849770091</v>
      </c>
      <c r="AK44">
        <f t="shared" si="24"/>
        <v>5.1739856864147988</v>
      </c>
      <c r="AL44">
        <f t="shared" si="25"/>
        <v>27.961631731044697</v>
      </c>
      <c r="AM44">
        <v>454.72455151595773</v>
      </c>
      <c r="AN44">
        <v>416.6991818181819</v>
      </c>
      <c r="AO44">
        <v>4.0115399496757683E-3</v>
      </c>
      <c r="AP44">
        <v>66.766670888597361</v>
      </c>
      <c r="AQ44">
        <f t="shared" si="26"/>
        <v>5.1374490352079478</v>
      </c>
      <c r="AR44">
        <v>9.2838068016363646</v>
      </c>
      <c r="AS44">
        <v>16.147972027972049</v>
      </c>
      <c r="AT44">
        <v>-8.324624708618656E-3</v>
      </c>
      <c r="AU44">
        <v>77.180000000000007</v>
      </c>
      <c r="AV44">
        <v>0</v>
      </c>
      <c r="AW44">
        <v>0</v>
      </c>
      <c r="AX44">
        <f t="shared" si="27"/>
        <v>1</v>
      </c>
      <c r="AY44">
        <f t="shared" si="28"/>
        <v>0</v>
      </c>
      <c r="AZ44">
        <f t="shared" si="29"/>
        <v>54091.153568959955</v>
      </c>
      <c r="BA44" t="s">
        <v>428</v>
      </c>
      <c r="BB44">
        <v>8162.02</v>
      </c>
      <c r="BC44">
        <v>689.8599999999999</v>
      </c>
      <c r="BD44">
        <v>1547.14</v>
      </c>
      <c r="BE44">
        <f t="shared" si="30"/>
        <v>0.55410628643820226</v>
      </c>
      <c r="BF44">
        <v>-0.78192060713080325</v>
      </c>
      <c r="BG44" t="s">
        <v>437</v>
      </c>
      <c r="BH44">
        <v>8157.52</v>
      </c>
      <c r="BI44">
        <v>774.0067307692309</v>
      </c>
      <c r="BJ44">
        <v>934.49</v>
      </c>
      <c r="BK44">
        <f t="shared" si="31"/>
        <v>0.17173353297602878</v>
      </c>
      <c r="BL44">
        <v>0.5</v>
      </c>
      <c r="BM44">
        <f t="shared" si="32"/>
        <v>1261.2346740159239</v>
      </c>
      <c r="BN44">
        <f t="shared" si="33"/>
        <v>28.15685849770091</v>
      </c>
      <c r="BO44">
        <f t="shared" si="34"/>
        <v>108.29814324031229</v>
      </c>
      <c r="BP44">
        <f t="shared" si="35"/>
        <v>2.2944801392660048E-2</v>
      </c>
      <c r="BQ44">
        <f t="shared" si="36"/>
        <v>0.65559824075163997</v>
      </c>
      <c r="BR44">
        <f t="shared" si="37"/>
        <v>533.81220726382583</v>
      </c>
      <c r="BS44" t="s">
        <v>438</v>
      </c>
      <c r="BT44">
        <v>537.27</v>
      </c>
      <c r="BU44">
        <f t="shared" si="38"/>
        <v>537.27</v>
      </c>
      <c r="BV44">
        <f t="shared" si="39"/>
        <v>0.42506607882374348</v>
      </c>
      <c r="BW44">
        <f t="shared" si="40"/>
        <v>0.40401608486674662</v>
      </c>
      <c r="BX44">
        <f t="shared" si="41"/>
        <v>0.606662243655124</v>
      </c>
      <c r="BY44">
        <f t="shared" si="42"/>
        <v>0.65602448281391912</v>
      </c>
      <c r="BZ44">
        <f t="shared" si="43"/>
        <v>0.71464399029488612</v>
      </c>
      <c r="CA44">
        <f t="shared" si="44"/>
        <v>0.28044423037591754</v>
      </c>
      <c r="CB44">
        <f t="shared" si="45"/>
        <v>0.71955576962408241</v>
      </c>
      <c r="CC44">
        <f t="shared" si="46"/>
        <v>1500.028064516129</v>
      </c>
      <c r="CD44">
        <f t="shared" si="47"/>
        <v>1261.2346740159239</v>
      </c>
      <c r="CE44">
        <f t="shared" si="48"/>
        <v>0.84080738477567496</v>
      </c>
      <c r="CF44">
        <f t="shared" si="49"/>
        <v>0.16115825261705249</v>
      </c>
      <c r="CG44">
        <v>6</v>
      </c>
      <c r="CH44">
        <v>0.5</v>
      </c>
      <c r="CI44" t="s">
        <v>313</v>
      </c>
      <c r="CJ44">
        <v>2</v>
      </c>
      <c r="CK44" t="b">
        <v>0</v>
      </c>
      <c r="CL44">
        <v>1693420846</v>
      </c>
      <c r="CM44">
        <v>409.73209677419362</v>
      </c>
      <c r="CN44">
        <v>450.49496774193551</v>
      </c>
      <c r="CO44">
        <v>16.191706451612902</v>
      </c>
      <c r="CP44">
        <v>9.3385538709677434</v>
      </c>
      <c r="CQ44">
        <v>407.6200967741936</v>
      </c>
      <c r="CR44">
        <v>16.252706451612902</v>
      </c>
      <c r="CS44">
        <v>445.65270967741941</v>
      </c>
      <c r="CT44">
        <v>101.5702903225806</v>
      </c>
      <c r="CU44">
        <v>3.9163254838709687E-2</v>
      </c>
      <c r="CV44">
        <v>24.845464516129031</v>
      </c>
      <c r="CW44">
        <v>24.861238709677419</v>
      </c>
      <c r="CX44">
        <v>999.90000000000032</v>
      </c>
      <c r="CY44">
        <v>0</v>
      </c>
      <c r="CZ44">
        <v>0</v>
      </c>
      <c r="DA44">
        <v>9999.065483870967</v>
      </c>
      <c r="DB44">
        <v>0</v>
      </c>
      <c r="DC44">
        <v>1537.5219354838709</v>
      </c>
      <c r="DD44">
        <v>1500.028064516129</v>
      </c>
      <c r="DE44">
        <v>0.97299606451612886</v>
      </c>
      <c r="DF44">
        <v>2.7003870967741941E-2</v>
      </c>
      <c r="DG44">
        <v>0</v>
      </c>
      <c r="DH44">
        <v>774.03187096774195</v>
      </c>
      <c r="DI44">
        <v>5.0002200000000023</v>
      </c>
      <c r="DJ44">
        <v>12136.8</v>
      </c>
      <c r="DK44">
        <v>14099.448387096771</v>
      </c>
      <c r="DL44">
        <v>34.572322580645157</v>
      </c>
      <c r="DM44">
        <v>38.47558064516128</v>
      </c>
      <c r="DN44">
        <v>35.177193548387088</v>
      </c>
      <c r="DO44">
        <v>34.947225806451613</v>
      </c>
      <c r="DP44">
        <v>36.372645161290308</v>
      </c>
      <c r="DQ44">
        <v>1454.6580645161289</v>
      </c>
      <c r="DR44">
        <v>40.369999999999983</v>
      </c>
      <c r="DS44">
        <v>0</v>
      </c>
      <c r="DT44">
        <v>102.7999999523163</v>
      </c>
      <c r="DU44">
        <v>0</v>
      </c>
      <c r="DV44">
        <v>774.0067307692309</v>
      </c>
      <c r="DW44">
        <v>-3.6089230733910909</v>
      </c>
      <c r="DX44">
        <v>-51.432478516748802</v>
      </c>
      <c r="DY44">
        <v>12136.26923076923</v>
      </c>
      <c r="DZ44">
        <v>15</v>
      </c>
      <c r="EA44">
        <v>1693420882</v>
      </c>
      <c r="EB44" t="s">
        <v>439</v>
      </c>
      <c r="EC44">
        <v>1693420882</v>
      </c>
      <c r="ED44">
        <v>1693420876</v>
      </c>
      <c r="EE44">
        <v>27</v>
      </c>
      <c r="EF44">
        <v>-0.17</v>
      </c>
      <c r="EG44">
        <v>-8.0000000000000002E-3</v>
      </c>
      <c r="EH44">
        <v>2.1120000000000001</v>
      </c>
      <c r="EI44">
        <v>-6.0999999999999999E-2</v>
      </c>
      <c r="EJ44">
        <v>449</v>
      </c>
      <c r="EK44">
        <v>9</v>
      </c>
      <c r="EL44">
        <v>0.14000000000000001</v>
      </c>
      <c r="EM44">
        <v>0.01</v>
      </c>
      <c r="EN44">
        <v>100</v>
      </c>
      <c r="EO44">
        <v>100</v>
      </c>
      <c r="EP44">
        <v>2.1120000000000001</v>
      </c>
      <c r="EQ44">
        <v>-6.0999999999999999E-2</v>
      </c>
      <c r="ER44">
        <v>2.281700000000058</v>
      </c>
      <c r="ES44">
        <v>0</v>
      </c>
      <c r="ET44">
        <v>0</v>
      </c>
      <c r="EU44">
        <v>0</v>
      </c>
      <c r="EV44">
        <v>-5.328949999999999E-2</v>
      </c>
      <c r="EW44">
        <v>0</v>
      </c>
      <c r="EX44">
        <v>0</v>
      </c>
      <c r="EY44">
        <v>0</v>
      </c>
      <c r="EZ44">
        <v>-1</v>
      </c>
      <c r="FA44">
        <v>-1</v>
      </c>
      <c r="FB44">
        <v>-1</v>
      </c>
      <c r="FC44">
        <v>-1</v>
      </c>
      <c r="FD44">
        <v>1.4</v>
      </c>
      <c r="FE44">
        <v>1.3</v>
      </c>
      <c r="FF44">
        <v>1.3147</v>
      </c>
      <c r="FG44">
        <v>2.65381</v>
      </c>
      <c r="FH44">
        <v>0.19287099999999999</v>
      </c>
      <c r="FI44">
        <v>0</v>
      </c>
      <c r="FJ44">
        <v>4.1027800000000001</v>
      </c>
      <c r="FK44">
        <v>4.99756</v>
      </c>
      <c r="FL44">
        <v>40.912199999999999</v>
      </c>
      <c r="FM44">
        <v>14.0007</v>
      </c>
      <c r="FN44">
        <v>18</v>
      </c>
      <c r="FO44">
        <v>436.13799999999998</v>
      </c>
      <c r="FP44">
        <v>798.42600000000004</v>
      </c>
      <c r="FQ44">
        <v>22.605</v>
      </c>
      <c r="FR44">
        <v>30.794</v>
      </c>
      <c r="FS44">
        <v>30.000599999999999</v>
      </c>
      <c r="FT44">
        <v>30.458600000000001</v>
      </c>
      <c r="FU44">
        <v>30.752099999999999</v>
      </c>
      <c r="FV44">
        <v>26.3276</v>
      </c>
      <c r="FW44">
        <v>32.846299999999999</v>
      </c>
      <c r="FX44">
        <v>60.38</v>
      </c>
      <c r="FY44">
        <v>22.648800000000001</v>
      </c>
      <c r="FZ44">
        <v>450.52</v>
      </c>
      <c r="GA44">
        <v>9.6660799999999991</v>
      </c>
      <c r="GB44">
        <v>98.139600000000002</v>
      </c>
      <c r="GC44">
        <v>92.802199999999999</v>
      </c>
    </row>
    <row r="45" spans="1:185" x14ac:dyDescent="0.2">
      <c r="A45">
        <v>27</v>
      </c>
      <c r="B45">
        <v>1693420950</v>
      </c>
      <c r="C45">
        <v>4240</v>
      </c>
      <c r="D45" t="s">
        <v>440</v>
      </c>
      <c r="E45" t="s">
        <v>441</v>
      </c>
      <c r="F45">
        <v>5</v>
      </c>
      <c r="H45" t="s">
        <v>309</v>
      </c>
      <c r="L45">
        <v>1693420942</v>
      </c>
      <c r="M45">
        <f t="shared" si="0"/>
        <v>5.1087138872124068E-3</v>
      </c>
      <c r="N45">
        <f t="shared" si="1"/>
        <v>5.1087138872124065</v>
      </c>
      <c r="O45">
        <f t="shared" si="2"/>
        <v>27.49102617062729</v>
      </c>
      <c r="P45">
        <f t="shared" si="3"/>
        <v>409.84590322580652</v>
      </c>
      <c r="Q45">
        <f t="shared" si="4"/>
        <v>269.9643406760535</v>
      </c>
      <c r="R45">
        <f t="shared" si="5"/>
        <v>27.430826020329057</v>
      </c>
      <c r="S45">
        <f t="shared" si="6"/>
        <v>41.644061724515559</v>
      </c>
      <c r="T45">
        <f t="shared" si="7"/>
        <v>0.35322896495916006</v>
      </c>
      <c r="U45">
        <f t="shared" si="8"/>
        <v>2.9565040487918708</v>
      </c>
      <c r="V45">
        <f t="shared" si="9"/>
        <v>0.33134668413976498</v>
      </c>
      <c r="W45">
        <f t="shared" si="10"/>
        <v>0.20894465042222421</v>
      </c>
      <c r="X45">
        <f t="shared" si="11"/>
        <v>161.90325556201532</v>
      </c>
      <c r="Y45">
        <f t="shared" si="12"/>
        <v>25.010429086810749</v>
      </c>
      <c r="Z45">
        <f t="shared" si="13"/>
        <v>24.924219354838709</v>
      </c>
      <c r="AA45">
        <f t="shared" si="14"/>
        <v>3.1653402191857132</v>
      </c>
      <c r="AB45">
        <f t="shared" si="15"/>
        <v>50.288391546905601</v>
      </c>
      <c r="AC45">
        <f t="shared" si="16"/>
        <v>1.6357398727103236</v>
      </c>
      <c r="AD45">
        <f t="shared" si="17"/>
        <v>3.2527186143637472</v>
      </c>
      <c r="AE45">
        <f t="shared" si="18"/>
        <v>1.5296003464753896</v>
      </c>
      <c r="AF45">
        <f t="shared" si="19"/>
        <v>-225.29428242606713</v>
      </c>
      <c r="AG45">
        <f t="shared" si="20"/>
        <v>72.884383816488636</v>
      </c>
      <c r="AH45">
        <f t="shared" si="21"/>
        <v>5.2225713370193398</v>
      </c>
      <c r="AI45">
        <f t="shared" si="22"/>
        <v>14.715928289456158</v>
      </c>
      <c r="AJ45">
        <f t="shared" si="23"/>
        <v>27.49102617062729</v>
      </c>
      <c r="AK45">
        <f t="shared" si="24"/>
        <v>5.1087138872124065</v>
      </c>
      <c r="AL45">
        <f t="shared" si="25"/>
        <v>27.361317461545585</v>
      </c>
      <c r="AM45">
        <v>453.19048031559572</v>
      </c>
      <c r="AN45">
        <v>416.77558181818182</v>
      </c>
      <c r="AO45">
        <v>-3.2658679724636851E-3</v>
      </c>
      <c r="AP45">
        <v>66.769018910933823</v>
      </c>
      <c r="AQ45">
        <f t="shared" si="26"/>
        <v>5.1394899484298637</v>
      </c>
      <c r="AR45">
        <v>9.4987823343916062</v>
      </c>
      <c r="AS45">
        <v>16.127691608391618</v>
      </c>
      <c r="AT45">
        <v>5.8676550116675942E-3</v>
      </c>
      <c r="AU45">
        <v>77.180000000000007</v>
      </c>
      <c r="AV45">
        <v>0</v>
      </c>
      <c r="AW45">
        <v>0</v>
      </c>
      <c r="AX45">
        <f t="shared" si="27"/>
        <v>1</v>
      </c>
      <c r="AY45">
        <f t="shared" si="28"/>
        <v>0</v>
      </c>
      <c r="AZ45">
        <f t="shared" si="29"/>
        <v>53985.767170031468</v>
      </c>
      <c r="BA45" t="s">
        <v>428</v>
      </c>
      <c r="BB45">
        <v>8162.02</v>
      </c>
      <c r="BC45">
        <v>689.8599999999999</v>
      </c>
      <c r="BD45">
        <v>1547.14</v>
      </c>
      <c r="BE45">
        <f t="shared" si="30"/>
        <v>0.55410628643820226</v>
      </c>
      <c r="BF45">
        <v>-0.78192060713080325</v>
      </c>
      <c r="BG45" t="s">
        <v>442</v>
      </c>
      <c r="BH45">
        <v>8154.92</v>
      </c>
      <c r="BI45">
        <v>705.24146153846152</v>
      </c>
      <c r="BJ45">
        <v>974.16</v>
      </c>
      <c r="BK45">
        <f t="shared" si="31"/>
        <v>0.27605171477122692</v>
      </c>
      <c r="BL45">
        <v>0.5</v>
      </c>
      <c r="BM45">
        <f t="shared" si="32"/>
        <v>841.19044072910708</v>
      </c>
      <c r="BN45">
        <f t="shared" si="33"/>
        <v>27.49102617062729</v>
      </c>
      <c r="BO45">
        <f t="shared" si="34"/>
        <v>116.10603180621706</v>
      </c>
      <c r="BP45">
        <f t="shared" si="35"/>
        <v>3.3610637269311266E-2</v>
      </c>
      <c r="BQ45">
        <f t="shared" si="36"/>
        <v>0.58817853330048464</v>
      </c>
      <c r="BR45">
        <f t="shared" si="37"/>
        <v>546.52544405167725</v>
      </c>
      <c r="BS45" t="s">
        <v>443</v>
      </c>
      <c r="BT45">
        <v>531.87</v>
      </c>
      <c r="BU45">
        <f t="shared" si="38"/>
        <v>531.87</v>
      </c>
      <c r="BV45">
        <f t="shared" si="39"/>
        <v>0.45402192658290219</v>
      </c>
      <c r="BW45">
        <f t="shared" si="40"/>
        <v>0.60801405969282252</v>
      </c>
      <c r="BX45">
        <f t="shared" si="41"/>
        <v>0.56436218936834548</v>
      </c>
      <c r="BY45">
        <f t="shared" si="42"/>
        <v>0.94589707513731403</v>
      </c>
      <c r="BZ45">
        <f t="shared" si="43"/>
        <v>0.66836972751026502</v>
      </c>
      <c r="CA45">
        <f t="shared" si="44"/>
        <v>0.45854427960512811</v>
      </c>
      <c r="CB45">
        <f t="shared" si="45"/>
        <v>0.54145572039487189</v>
      </c>
      <c r="CC45">
        <f t="shared" si="46"/>
        <v>999.99609677419357</v>
      </c>
      <c r="CD45">
        <f t="shared" si="47"/>
        <v>841.19044072910708</v>
      </c>
      <c r="CE45">
        <f t="shared" si="48"/>
        <v>0.84119372409815918</v>
      </c>
      <c r="CF45">
        <f t="shared" si="49"/>
        <v>0.1619038875094472</v>
      </c>
      <c r="CG45">
        <v>6</v>
      </c>
      <c r="CH45">
        <v>0.5</v>
      </c>
      <c r="CI45" t="s">
        <v>313</v>
      </c>
      <c r="CJ45">
        <v>2</v>
      </c>
      <c r="CK45" t="b">
        <v>0</v>
      </c>
      <c r="CL45">
        <v>1693420942</v>
      </c>
      <c r="CM45">
        <v>409.84590322580652</v>
      </c>
      <c r="CN45">
        <v>448.86822580645162</v>
      </c>
      <c r="CO45">
        <v>16.098364516129031</v>
      </c>
      <c r="CP45">
        <v>9.4684554838709669</v>
      </c>
      <c r="CQ45">
        <v>407.91790322580653</v>
      </c>
      <c r="CR45">
        <v>16.15236451612903</v>
      </c>
      <c r="CS45">
        <v>454.89058064516132</v>
      </c>
      <c r="CT45">
        <v>101.57103225806451</v>
      </c>
      <c r="CU45">
        <v>3.803933870967742E-2</v>
      </c>
      <c r="CV45">
        <v>25.38148709677419</v>
      </c>
      <c r="CW45">
        <v>24.924219354838709</v>
      </c>
      <c r="CX45">
        <v>999.90000000000032</v>
      </c>
      <c r="CY45">
        <v>0</v>
      </c>
      <c r="CZ45">
        <v>0</v>
      </c>
      <c r="DA45">
        <v>9997.4032258064508</v>
      </c>
      <c r="DB45">
        <v>0</v>
      </c>
      <c r="DC45">
        <v>1522.210322580645</v>
      </c>
      <c r="DD45">
        <v>999.99609677419357</v>
      </c>
      <c r="DE45">
        <v>0.9600097419354835</v>
      </c>
      <c r="DF45">
        <v>3.9990016129032253E-2</v>
      </c>
      <c r="DG45">
        <v>0</v>
      </c>
      <c r="DH45">
        <v>705.22903225806442</v>
      </c>
      <c r="DI45">
        <v>5.0002200000000023</v>
      </c>
      <c r="DJ45">
        <v>7487.506451612905</v>
      </c>
      <c r="DK45">
        <v>9346.2364516129001</v>
      </c>
      <c r="DL45">
        <v>34.630806451612898</v>
      </c>
      <c r="DM45">
        <v>38.846516129032253</v>
      </c>
      <c r="DN45">
        <v>35.326419354838713</v>
      </c>
      <c r="DO45">
        <v>34.372741935483873</v>
      </c>
      <c r="DP45">
        <v>36.497677419354829</v>
      </c>
      <c r="DQ45">
        <v>955.20516129032251</v>
      </c>
      <c r="DR45">
        <v>39.790645161290307</v>
      </c>
      <c r="DS45">
        <v>0</v>
      </c>
      <c r="DT45">
        <v>93.799999952316284</v>
      </c>
      <c r="DU45">
        <v>0</v>
      </c>
      <c r="DV45">
        <v>705.24146153846152</v>
      </c>
      <c r="DW45">
        <v>-1.714256403755591</v>
      </c>
      <c r="DX45">
        <v>13.399658116510899</v>
      </c>
      <c r="DY45">
        <v>7487.5653846153846</v>
      </c>
      <c r="DZ45">
        <v>15</v>
      </c>
      <c r="EA45">
        <v>1693420982.5</v>
      </c>
      <c r="EB45" t="s">
        <v>444</v>
      </c>
      <c r="EC45">
        <v>1693420970</v>
      </c>
      <c r="ED45">
        <v>1693420982.5</v>
      </c>
      <c r="EE45">
        <v>28</v>
      </c>
      <c r="EF45">
        <v>-0.184</v>
      </c>
      <c r="EG45">
        <v>7.0000000000000001E-3</v>
      </c>
      <c r="EH45">
        <v>1.9279999999999999</v>
      </c>
      <c r="EI45">
        <v>-5.3999999999999999E-2</v>
      </c>
      <c r="EJ45">
        <v>449</v>
      </c>
      <c r="EK45">
        <v>10</v>
      </c>
      <c r="EL45">
        <v>0.13</v>
      </c>
      <c r="EM45">
        <v>0.02</v>
      </c>
      <c r="EN45">
        <v>100</v>
      </c>
      <c r="EO45">
        <v>100</v>
      </c>
      <c r="EP45">
        <v>1.9279999999999999</v>
      </c>
      <c r="EQ45">
        <v>-5.3999999999999999E-2</v>
      </c>
      <c r="ER45">
        <v>2.111850000000004</v>
      </c>
      <c r="ES45">
        <v>0</v>
      </c>
      <c r="ET45">
        <v>0</v>
      </c>
      <c r="EU45">
        <v>0</v>
      </c>
      <c r="EV45">
        <v>-6.0822999999999183E-2</v>
      </c>
      <c r="EW45">
        <v>0</v>
      </c>
      <c r="EX45">
        <v>0</v>
      </c>
      <c r="EY45">
        <v>0</v>
      </c>
      <c r="EZ45">
        <v>-1</v>
      </c>
      <c r="FA45">
        <v>-1</v>
      </c>
      <c r="FB45">
        <v>-1</v>
      </c>
      <c r="FC45">
        <v>-1</v>
      </c>
      <c r="FD45">
        <v>1.1000000000000001</v>
      </c>
      <c r="FE45">
        <v>1.2</v>
      </c>
      <c r="FF45">
        <v>1.32446</v>
      </c>
      <c r="FG45">
        <v>2.65625</v>
      </c>
      <c r="FH45">
        <v>0.19287099999999999</v>
      </c>
      <c r="FI45">
        <v>0</v>
      </c>
      <c r="FJ45">
        <v>4.1809099999999999</v>
      </c>
      <c r="FK45">
        <v>4.99756</v>
      </c>
      <c r="FL45">
        <v>41.0154</v>
      </c>
      <c r="FM45">
        <v>14.0007</v>
      </c>
      <c r="FN45">
        <v>18</v>
      </c>
      <c r="FO45">
        <v>445.74</v>
      </c>
      <c r="FP45">
        <v>807.92499999999995</v>
      </c>
      <c r="FQ45">
        <v>25.161200000000001</v>
      </c>
      <c r="FR45">
        <v>30.810099999999998</v>
      </c>
      <c r="FS45">
        <v>30</v>
      </c>
      <c r="FT45">
        <v>30.5136</v>
      </c>
      <c r="FU45">
        <v>30.805700000000002</v>
      </c>
      <c r="FV45">
        <v>26.529199999999999</v>
      </c>
      <c r="FW45">
        <v>27.067</v>
      </c>
      <c r="FX45">
        <v>57.625799999999998</v>
      </c>
      <c r="FY45">
        <v>25.148399999999999</v>
      </c>
      <c r="FZ45">
        <v>449.26400000000001</v>
      </c>
      <c r="GA45">
        <v>9.8332999999999995</v>
      </c>
      <c r="GB45">
        <v>98.134600000000006</v>
      </c>
      <c r="GC45">
        <v>92.797399999999996</v>
      </c>
    </row>
    <row r="46" spans="1:185" x14ac:dyDescent="0.2">
      <c r="A46">
        <v>28</v>
      </c>
      <c r="B46">
        <v>1693421103.5999999</v>
      </c>
      <c r="C46">
        <v>4393.5999999046326</v>
      </c>
      <c r="D46" t="s">
        <v>445</v>
      </c>
      <c r="E46" t="s">
        <v>446</v>
      </c>
      <c r="F46">
        <v>5</v>
      </c>
      <c r="H46" t="s">
        <v>309</v>
      </c>
      <c r="L46">
        <v>1693421095.849999</v>
      </c>
      <c r="M46">
        <f t="shared" si="0"/>
        <v>4.8339410394590086E-3</v>
      </c>
      <c r="N46">
        <f t="shared" si="1"/>
        <v>4.8339410394590088</v>
      </c>
      <c r="O46">
        <f t="shared" si="2"/>
        <v>26.599395769223044</v>
      </c>
      <c r="P46">
        <f t="shared" si="3"/>
        <v>409.96879999999987</v>
      </c>
      <c r="Q46">
        <f t="shared" si="4"/>
        <v>270.75577798931647</v>
      </c>
      <c r="R46">
        <f t="shared" si="5"/>
        <v>27.511739493778009</v>
      </c>
      <c r="S46">
        <f t="shared" si="6"/>
        <v>41.657300575213661</v>
      </c>
      <c r="T46">
        <f t="shared" si="7"/>
        <v>0.34242483349306718</v>
      </c>
      <c r="U46">
        <f t="shared" si="8"/>
        <v>2.9575020695291894</v>
      </c>
      <c r="V46">
        <f t="shared" si="9"/>
        <v>0.32182530777069601</v>
      </c>
      <c r="W46">
        <f t="shared" si="10"/>
        <v>0.20288825426195395</v>
      </c>
      <c r="X46">
        <f t="shared" si="11"/>
        <v>121.98545185106983</v>
      </c>
      <c r="Y46">
        <f t="shared" si="12"/>
        <v>25.235030708997602</v>
      </c>
      <c r="Z46">
        <f t="shared" si="13"/>
        <v>25.145646666666661</v>
      </c>
      <c r="AA46">
        <f t="shared" si="14"/>
        <v>3.2073927327115412</v>
      </c>
      <c r="AB46">
        <f t="shared" si="15"/>
        <v>51.622221788424824</v>
      </c>
      <c r="AC46">
        <f t="shared" si="16"/>
        <v>1.7181492835894194</v>
      </c>
      <c r="AD46">
        <f t="shared" si="17"/>
        <v>3.3283133194679304</v>
      </c>
      <c r="AE46">
        <f t="shared" si="18"/>
        <v>1.4892434491221218</v>
      </c>
      <c r="AF46">
        <f t="shared" si="19"/>
        <v>-213.17679984014228</v>
      </c>
      <c r="AG46">
        <f t="shared" si="20"/>
        <v>99.312351733260357</v>
      </c>
      <c r="AH46">
        <f t="shared" si="21"/>
        <v>7.1356828523550631</v>
      </c>
      <c r="AI46">
        <f t="shared" si="22"/>
        <v>15.256686596542977</v>
      </c>
      <c r="AJ46">
        <f t="shared" si="23"/>
        <v>26.599395769223044</v>
      </c>
      <c r="AK46">
        <f t="shared" si="24"/>
        <v>4.8339410394590088</v>
      </c>
      <c r="AL46">
        <f t="shared" si="25"/>
        <v>26.712581098329789</v>
      </c>
      <c r="AM46">
        <v>452.5166647428473</v>
      </c>
      <c r="AN46">
        <v>416.77949090909061</v>
      </c>
      <c r="AO46">
        <v>-1.0391902535532569E-2</v>
      </c>
      <c r="AP46">
        <v>66.76910818952922</v>
      </c>
      <c r="AQ46">
        <f t="shared" si="26"/>
        <v>4.7784426671773526</v>
      </c>
      <c r="AR46">
        <v>10.57642050699301</v>
      </c>
      <c r="AS46">
        <v>16.856049650349672</v>
      </c>
      <c r="AT46">
        <v>-7.2238881118839322E-3</v>
      </c>
      <c r="AU46">
        <v>77.180000000000007</v>
      </c>
      <c r="AV46">
        <v>0</v>
      </c>
      <c r="AW46">
        <v>0</v>
      </c>
      <c r="AX46">
        <f t="shared" si="27"/>
        <v>1</v>
      </c>
      <c r="AY46">
        <f t="shared" si="28"/>
        <v>0</v>
      </c>
      <c r="AZ46">
        <f t="shared" si="29"/>
        <v>53945.129724169463</v>
      </c>
      <c r="BA46" t="s">
        <v>428</v>
      </c>
      <c r="BB46">
        <v>8162.02</v>
      </c>
      <c r="BC46">
        <v>689.8599999999999</v>
      </c>
      <c r="BD46">
        <v>1547.14</v>
      </c>
      <c r="BE46">
        <f t="shared" si="30"/>
        <v>0.55410628643820226</v>
      </c>
      <c r="BF46">
        <v>-0.78192060713080325</v>
      </c>
      <c r="BG46" t="s">
        <v>447</v>
      </c>
      <c r="BH46">
        <v>8153.46</v>
      </c>
      <c r="BI46">
        <v>681.89448000000004</v>
      </c>
      <c r="BJ46">
        <v>1087.56</v>
      </c>
      <c r="BK46">
        <f t="shared" si="31"/>
        <v>0.37300518592077669</v>
      </c>
      <c r="BL46">
        <v>0.5</v>
      </c>
      <c r="BM46">
        <f t="shared" si="32"/>
        <v>631.18217770521755</v>
      </c>
      <c r="BN46">
        <f t="shared" si="33"/>
        <v>26.599395769223044</v>
      </c>
      <c r="BO46">
        <f t="shared" si="34"/>
        <v>117.71711277240769</v>
      </c>
      <c r="BP46">
        <f t="shared" si="35"/>
        <v>4.3381003684077095E-2</v>
      </c>
      <c r="BQ46">
        <f t="shared" si="36"/>
        <v>0.42257898414800121</v>
      </c>
      <c r="BR46">
        <f t="shared" si="37"/>
        <v>580.48241882372099</v>
      </c>
      <c r="BS46" t="s">
        <v>448</v>
      </c>
      <c r="BT46">
        <v>523.27</v>
      </c>
      <c r="BU46">
        <f t="shared" si="38"/>
        <v>523.27</v>
      </c>
      <c r="BV46">
        <f t="shared" si="39"/>
        <v>0.51885872963330759</v>
      </c>
      <c r="BW46">
        <f t="shared" si="40"/>
        <v>0.71889546155345641</v>
      </c>
      <c r="BX46">
        <f t="shared" si="41"/>
        <v>0.4488655786379131</v>
      </c>
      <c r="BY46">
        <f t="shared" si="42"/>
        <v>1.0200289665577065</v>
      </c>
      <c r="BZ46">
        <f t="shared" si="43"/>
        <v>0.53609089212392691</v>
      </c>
      <c r="CA46">
        <f t="shared" si="44"/>
        <v>0.55166369460429876</v>
      </c>
      <c r="CB46">
        <f t="shared" si="45"/>
        <v>0.44833630539570124</v>
      </c>
      <c r="CC46">
        <f t="shared" si="46"/>
        <v>749.99736666666672</v>
      </c>
      <c r="CD46">
        <f t="shared" si="47"/>
        <v>631.18217770521755</v>
      </c>
      <c r="CE46">
        <f t="shared" si="48"/>
        <v>0.84157919181834129</v>
      </c>
      <c r="CF46">
        <f t="shared" si="49"/>
        <v>0.16264784020939871</v>
      </c>
      <c r="CG46">
        <v>6</v>
      </c>
      <c r="CH46">
        <v>0.5</v>
      </c>
      <c r="CI46" t="s">
        <v>313</v>
      </c>
      <c r="CJ46">
        <v>2</v>
      </c>
      <c r="CK46" t="b">
        <v>0</v>
      </c>
      <c r="CL46">
        <v>1693421095.849999</v>
      </c>
      <c r="CM46">
        <v>409.96879999999987</v>
      </c>
      <c r="CN46">
        <v>447.86656666666659</v>
      </c>
      <c r="CO46">
        <v>16.909103333333331</v>
      </c>
      <c r="CP46">
        <v>10.60782333333333</v>
      </c>
      <c r="CQ46">
        <v>407.98649999999998</v>
      </c>
      <c r="CR46">
        <v>16.958449999999999</v>
      </c>
      <c r="CS46">
        <v>452.49886666666669</v>
      </c>
      <c r="CT46">
        <v>101.57146666666669</v>
      </c>
      <c r="CU46">
        <v>3.9437809999999997E-2</v>
      </c>
      <c r="CV46">
        <v>25.768509999999999</v>
      </c>
      <c r="CW46">
        <v>25.145646666666661</v>
      </c>
      <c r="CX46">
        <v>999.9000000000002</v>
      </c>
      <c r="CY46">
        <v>0</v>
      </c>
      <c r="CZ46">
        <v>0</v>
      </c>
      <c r="DA46">
        <v>10003.022333333331</v>
      </c>
      <c r="DB46">
        <v>0</v>
      </c>
      <c r="DC46">
        <v>1576.055333333333</v>
      </c>
      <c r="DD46">
        <v>749.99736666666672</v>
      </c>
      <c r="DE46">
        <v>0.9470069000000001</v>
      </c>
      <c r="DF46">
        <v>5.2993166666666661E-2</v>
      </c>
      <c r="DG46">
        <v>0</v>
      </c>
      <c r="DH46">
        <v>681.88233333333346</v>
      </c>
      <c r="DI46">
        <v>5.0002200000000014</v>
      </c>
      <c r="DJ46">
        <v>5503.079333333334</v>
      </c>
      <c r="DK46">
        <v>6969.8353333333334</v>
      </c>
      <c r="DL46">
        <v>35.949766666666662</v>
      </c>
      <c r="DM46">
        <v>40.816466666666663</v>
      </c>
      <c r="DN46">
        <v>37.141499999999994</v>
      </c>
      <c r="DO46">
        <v>37.410266666666672</v>
      </c>
      <c r="DP46">
        <v>37.866366666666657</v>
      </c>
      <c r="DQ46">
        <v>705.51766666666686</v>
      </c>
      <c r="DR46">
        <v>39.479666666666667</v>
      </c>
      <c r="DS46">
        <v>0</v>
      </c>
      <c r="DT46">
        <v>151.4000000953674</v>
      </c>
      <c r="DU46">
        <v>0</v>
      </c>
      <c r="DV46">
        <v>681.89448000000004</v>
      </c>
      <c r="DW46">
        <v>-0.7869230594645289</v>
      </c>
      <c r="DX46">
        <v>27.93846157131685</v>
      </c>
      <c r="DY46">
        <v>5503.0955999999978</v>
      </c>
      <c r="DZ46">
        <v>15</v>
      </c>
      <c r="EA46">
        <v>1693421056.5</v>
      </c>
      <c r="EB46" t="s">
        <v>449</v>
      </c>
      <c r="EC46">
        <v>1693421055.5</v>
      </c>
      <c r="ED46">
        <v>1693421056.5</v>
      </c>
      <c r="EE46">
        <v>29</v>
      </c>
      <c r="EF46">
        <v>5.3999999999999999E-2</v>
      </c>
      <c r="EG46">
        <v>4.0000000000000001E-3</v>
      </c>
      <c r="EH46">
        <v>1.982</v>
      </c>
      <c r="EI46">
        <v>-4.9000000000000002E-2</v>
      </c>
      <c r="EJ46">
        <v>448</v>
      </c>
      <c r="EK46">
        <v>10</v>
      </c>
      <c r="EL46">
        <v>0.09</v>
      </c>
      <c r="EM46">
        <v>0.01</v>
      </c>
      <c r="EN46">
        <v>100</v>
      </c>
      <c r="EO46">
        <v>100</v>
      </c>
      <c r="EP46">
        <v>1.982</v>
      </c>
      <c r="EQ46">
        <v>-4.9399999999999999E-2</v>
      </c>
      <c r="ER46">
        <v>1.9822000000000339</v>
      </c>
      <c r="ES46">
        <v>0</v>
      </c>
      <c r="ET46">
        <v>0</v>
      </c>
      <c r="EU46">
        <v>0</v>
      </c>
      <c r="EV46">
        <v>-4.9335000000001017E-2</v>
      </c>
      <c r="EW46">
        <v>0</v>
      </c>
      <c r="EX46">
        <v>0</v>
      </c>
      <c r="EY46">
        <v>0</v>
      </c>
      <c r="EZ46">
        <v>-1</v>
      </c>
      <c r="FA46">
        <v>-1</v>
      </c>
      <c r="FB46">
        <v>-1</v>
      </c>
      <c r="FC46">
        <v>-1</v>
      </c>
      <c r="FD46">
        <v>0.8</v>
      </c>
      <c r="FE46">
        <v>0.8</v>
      </c>
      <c r="FF46">
        <v>1.31958</v>
      </c>
      <c r="FG46">
        <v>2.65625</v>
      </c>
      <c r="FH46">
        <v>0.19287099999999999</v>
      </c>
      <c r="FI46">
        <v>0</v>
      </c>
      <c r="FJ46">
        <v>4.1626000000000003</v>
      </c>
      <c r="FK46">
        <v>4.99756</v>
      </c>
      <c r="FL46">
        <v>40.886499999999998</v>
      </c>
      <c r="FM46">
        <v>13.956899999999999</v>
      </c>
      <c r="FN46">
        <v>18</v>
      </c>
      <c r="FO46">
        <v>442.94600000000003</v>
      </c>
      <c r="FP46">
        <v>807.14</v>
      </c>
      <c r="FQ46">
        <v>22.9438</v>
      </c>
      <c r="FR46">
        <v>30.782499999999999</v>
      </c>
      <c r="FS46">
        <v>30.000599999999999</v>
      </c>
      <c r="FT46">
        <v>30.542300000000001</v>
      </c>
      <c r="FU46">
        <v>30.846</v>
      </c>
      <c r="FV46">
        <v>26.430900000000001</v>
      </c>
      <c r="FW46">
        <v>16.593</v>
      </c>
      <c r="FX46">
        <v>55.4056</v>
      </c>
      <c r="FY46">
        <v>22.925000000000001</v>
      </c>
      <c r="FZ46">
        <v>447.976</v>
      </c>
      <c r="GA46">
        <v>10.596</v>
      </c>
      <c r="GB46">
        <v>98.135800000000003</v>
      </c>
      <c r="GC46">
        <v>92.796999999999997</v>
      </c>
    </row>
    <row r="47" spans="1:185" x14ac:dyDescent="0.2">
      <c r="A47">
        <v>29</v>
      </c>
      <c r="B47">
        <v>1693421194.5999999</v>
      </c>
      <c r="C47">
        <v>4484.5999999046326</v>
      </c>
      <c r="D47" t="s">
        <v>450</v>
      </c>
      <c r="E47" t="s">
        <v>451</v>
      </c>
      <c r="F47">
        <v>5</v>
      </c>
      <c r="H47" t="s">
        <v>309</v>
      </c>
      <c r="L47">
        <v>1693421186.599999</v>
      </c>
      <c r="M47">
        <f t="shared" si="0"/>
        <v>4.8859272928764731E-3</v>
      </c>
      <c r="N47">
        <f t="shared" si="1"/>
        <v>4.885927292876473</v>
      </c>
      <c r="O47">
        <f t="shared" si="2"/>
        <v>24.441603688803951</v>
      </c>
      <c r="P47">
        <f t="shared" si="3"/>
        <v>409.79599999999999</v>
      </c>
      <c r="Q47">
        <f t="shared" si="4"/>
        <v>281.54203874660413</v>
      </c>
      <c r="R47">
        <f t="shared" si="5"/>
        <v>28.606781623003826</v>
      </c>
      <c r="S47">
        <f t="shared" si="6"/>
        <v>41.638345499555967</v>
      </c>
      <c r="T47">
        <f t="shared" si="7"/>
        <v>0.34394520748616453</v>
      </c>
      <c r="U47">
        <f t="shared" si="8"/>
        <v>2.956997043374491</v>
      </c>
      <c r="V47">
        <f t="shared" si="9"/>
        <v>0.32316498751310335</v>
      </c>
      <c r="W47">
        <f t="shared" si="10"/>
        <v>0.20374043132464992</v>
      </c>
      <c r="X47">
        <f t="shared" si="11"/>
        <v>82.090369821432105</v>
      </c>
      <c r="Y47">
        <f t="shared" si="12"/>
        <v>24.945158402038189</v>
      </c>
      <c r="Z47">
        <f t="shared" si="13"/>
        <v>24.877583870967751</v>
      </c>
      <c r="AA47">
        <f t="shared" si="14"/>
        <v>3.1565450971807487</v>
      </c>
      <c r="AB47">
        <f t="shared" si="15"/>
        <v>49.903650346668357</v>
      </c>
      <c r="AC47">
        <f t="shared" si="16"/>
        <v>1.6567285799175655</v>
      </c>
      <c r="AD47">
        <f t="shared" si="17"/>
        <v>3.3198544964319852</v>
      </c>
      <c r="AE47">
        <f t="shared" si="18"/>
        <v>1.4998165172631832</v>
      </c>
      <c r="AF47">
        <f t="shared" si="19"/>
        <v>-215.46939361585245</v>
      </c>
      <c r="AG47">
        <f t="shared" si="20"/>
        <v>135.18665991324121</v>
      </c>
      <c r="AH47">
        <f t="shared" si="21"/>
        <v>9.6997762860444912</v>
      </c>
      <c r="AI47">
        <f t="shared" si="22"/>
        <v>11.507412404865363</v>
      </c>
      <c r="AJ47">
        <f t="shared" si="23"/>
        <v>24.441603688803951</v>
      </c>
      <c r="AK47">
        <f t="shared" si="24"/>
        <v>4.885927292876473</v>
      </c>
      <c r="AL47">
        <f t="shared" si="25"/>
        <v>24.304595866118927</v>
      </c>
      <c r="AM47">
        <v>449.69685630418428</v>
      </c>
      <c r="AN47">
        <v>416.6678666666665</v>
      </c>
      <c r="AO47">
        <v>3.8287670468713168E-2</v>
      </c>
      <c r="AP47">
        <v>66.76910818952922</v>
      </c>
      <c r="AQ47">
        <f t="shared" si="26"/>
        <v>4.9025441174181354</v>
      </c>
      <c r="AR47">
        <v>9.8660179095104894</v>
      </c>
      <c r="AS47">
        <v>16.30936293706295</v>
      </c>
      <c r="AT47">
        <v>-1.817791510721109E-5</v>
      </c>
      <c r="AU47">
        <v>77.180000000000007</v>
      </c>
      <c r="AV47">
        <v>0</v>
      </c>
      <c r="AW47">
        <v>0</v>
      </c>
      <c r="AX47">
        <f t="shared" si="27"/>
        <v>1</v>
      </c>
      <c r="AY47">
        <f t="shared" si="28"/>
        <v>0</v>
      </c>
      <c r="AZ47">
        <f t="shared" si="29"/>
        <v>53937.979672781992</v>
      </c>
      <c r="BA47" t="s">
        <v>428</v>
      </c>
      <c r="BB47">
        <v>8162.02</v>
      </c>
      <c r="BC47">
        <v>689.8599999999999</v>
      </c>
      <c r="BD47">
        <v>1547.14</v>
      </c>
      <c r="BE47">
        <f t="shared" si="30"/>
        <v>0.55410628643820226</v>
      </c>
      <c r="BF47">
        <v>-0.78192060713080325</v>
      </c>
      <c r="BG47" t="s">
        <v>452</v>
      </c>
      <c r="BH47">
        <v>8153.42</v>
      </c>
      <c r="BI47">
        <v>717.6415199999999</v>
      </c>
      <c r="BJ47">
        <v>1435.53</v>
      </c>
      <c r="BK47">
        <f t="shared" si="31"/>
        <v>0.50008601701113875</v>
      </c>
      <c r="BL47">
        <v>0.5</v>
      </c>
      <c r="BM47">
        <f t="shared" si="32"/>
        <v>421.17301532449261</v>
      </c>
      <c r="BN47">
        <f t="shared" si="33"/>
        <v>24.441603688803951</v>
      </c>
      <c r="BO47">
        <f t="shared" si="34"/>
        <v>105.3113678530984</v>
      </c>
      <c r="BP47">
        <f t="shared" si="35"/>
        <v>5.9888747327511711E-2</v>
      </c>
      <c r="BQ47">
        <f t="shared" si="36"/>
        <v>7.7748288088719933E-2</v>
      </c>
      <c r="BR47">
        <f t="shared" si="37"/>
        <v>666.74561447953567</v>
      </c>
      <c r="BS47" t="s">
        <v>453</v>
      </c>
      <c r="BT47">
        <v>563.87</v>
      </c>
      <c r="BU47">
        <f t="shared" si="38"/>
        <v>563.87</v>
      </c>
      <c r="BV47">
        <f t="shared" si="39"/>
        <v>0.60720430781662516</v>
      </c>
      <c r="BW47">
        <f t="shared" si="40"/>
        <v>0.82358772916045253</v>
      </c>
      <c r="BX47">
        <f t="shared" si="41"/>
        <v>0.11350900566477175</v>
      </c>
      <c r="BY47">
        <f t="shared" si="42"/>
        <v>0.96274287553475402</v>
      </c>
      <c r="BZ47">
        <f t="shared" si="43"/>
        <v>0.13019083613288551</v>
      </c>
      <c r="CA47">
        <f t="shared" si="44"/>
        <v>0.64711475005195418</v>
      </c>
      <c r="CB47">
        <f t="shared" si="45"/>
        <v>0.35288524994804582</v>
      </c>
      <c r="CC47">
        <f t="shared" si="46"/>
        <v>499.98190322580638</v>
      </c>
      <c r="CD47">
        <f t="shared" si="47"/>
        <v>421.17301532449261</v>
      </c>
      <c r="CE47">
        <f t="shared" si="48"/>
        <v>0.8423765192442948</v>
      </c>
      <c r="CF47">
        <f t="shared" si="49"/>
        <v>0.16418668214148885</v>
      </c>
      <c r="CG47">
        <v>6</v>
      </c>
      <c r="CH47">
        <v>0.5</v>
      </c>
      <c r="CI47" t="s">
        <v>313</v>
      </c>
      <c r="CJ47">
        <v>2</v>
      </c>
      <c r="CK47" t="b">
        <v>0</v>
      </c>
      <c r="CL47">
        <v>1693421186.599999</v>
      </c>
      <c r="CM47">
        <v>409.79599999999999</v>
      </c>
      <c r="CN47">
        <v>445.12629032258059</v>
      </c>
      <c r="CO47">
        <v>16.30518064516129</v>
      </c>
      <c r="CP47">
        <v>9.8837748387096784</v>
      </c>
      <c r="CQ47">
        <v>407.77900000000011</v>
      </c>
      <c r="CR47">
        <v>16.364180645161291</v>
      </c>
      <c r="CS47">
        <v>449.08496774193549</v>
      </c>
      <c r="CT47">
        <v>101.5678387096774</v>
      </c>
      <c r="CU47">
        <v>3.9657458064516128E-2</v>
      </c>
      <c r="CV47">
        <v>25.725587096774198</v>
      </c>
      <c r="CW47">
        <v>24.877583870967751</v>
      </c>
      <c r="CX47">
        <v>999.90000000000032</v>
      </c>
      <c r="CY47">
        <v>0</v>
      </c>
      <c r="CZ47">
        <v>0</v>
      </c>
      <c r="DA47">
        <v>10000.51419354839</v>
      </c>
      <c r="DB47">
        <v>0</v>
      </c>
      <c r="DC47">
        <v>1560.194838709677</v>
      </c>
      <c r="DD47">
        <v>499.98190322580638</v>
      </c>
      <c r="DE47">
        <v>0.91998458064516131</v>
      </c>
      <c r="DF47">
        <v>8.0015629032258076E-2</v>
      </c>
      <c r="DG47">
        <v>0</v>
      </c>
      <c r="DH47">
        <v>717.64541935483885</v>
      </c>
      <c r="DI47">
        <v>5.0002200000000023</v>
      </c>
      <c r="DJ47">
        <v>3924.3393548387098</v>
      </c>
      <c r="DK47">
        <v>4592.0141935483862</v>
      </c>
      <c r="DL47">
        <v>36.535999999999987</v>
      </c>
      <c r="DM47">
        <v>41.872774193548373</v>
      </c>
      <c r="DN47">
        <v>37.999935483870964</v>
      </c>
      <c r="DO47">
        <v>38.824419354838703</v>
      </c>
      <c r="DP47">
        <v>38.6106451612903</v>
      </c>
      <c r="DQ47">
        <v>455.37677419354827</v>
      </c>
      <c r="DR47">
        <v>39.60741935483869</v>
      </c>
      <c r="DS47">
        <v>0</v>
      </c>
      <c r="DT47">
        <v>89</v>
      </c>
      <c r="DU47">
        <v>0</v>
      </c>
      <c r="DV47">
        <v>717.6415199999999</v>
      </c>
      <c r="DW47">
        <v>2.8718461677188212</v>
      </c>
      <c r="DX47">
        <v>-45.411538593985789</v>
      </c>
      <c r="DY47">
        <v>3924.5708</v>
      </c>
      <c r="DZ47">
        <v>15</v>
      </c>
      <c r="EA47">
        <v>1693421215.5999999</v>
      </c>
      <c r="EB47" t="s">
        <v>454</v>
      </c>
      <c r="EC47">
        <v>1693421214.0999999</v>
      </c>
      <c r="ED47">
        <v>1693421215.5999999</v>
      </c>
      <c r="EE47">
        <v>30</v>
      </c>
      <c r="EF47">
        <v>3.4000000000000002E-2</v>
      </c>
      <c r="EG47">
        <v>-0.01</v>
      </c>
      <c r="EH47">
        <v>2.0169999999999999</v>
      </c>
      <c r="EI47">
        <v>-5.8999999999999997E-2</v>
      </c>
      <c r="EJ47">
        <v>445</v>
      </c>
      <c r="EK47">
        <v>10</v>
      </c>
      <c r="EL47">
        <v>0.13</v>
      </c>
      <c r="EM47">
        <v>0.02</v>
      </c>
      <c r="EN47">
        <v>100</v>
      </c>
      <c r="EO47">
        <v>100</v>
      </c>
      <c r="EP47">
        <v>2.0169999999999999</v>
      </c>
      <c r="EQ47">
        <v>-5.8999999999999997E-2</v>
      </c>
      <c r="ER47">
        <v>1.9822000000000339</v>
      </c>
      <c r="ES47">
        <v>0</v>
      </c>
      <c r="ET47">
        <v>0</v>
      </c>
      <c r="EU47">
        <v>0</v>
      </c>
      <c r="EV47">
        <v>-4.9335000000001017E-2</v>
      </c>
      <c r="EW47">
        <v>0</v>
      </c>
      <c r="EX47">
        <v>0</v>
      </c>
      <c r="EY47">
        <v>0</v>
      </c>
      <c r="EZ47">
        <v>-1</v>
      </c>
      <c r="FA47">
        <v>-1</v>
      </c>
      <c r="FB47">
        <v>-1</v>
      </c>
      <c r="FC47">
        <v>-1</v>
      </c>
      <c r="FD47">
        <v>2.2999999999999998</v>
      </c>
      <c r="FE47">
        <v>2.2999999999999998</v>
      </c>
      <c r="FF47">
        <v>1.3073699999999999</v>
      </c>
      <c r="FG47">
        <v>2.65503</v>
      </c>
      <c r="FH47">
        <v>0.19287099999999999</v>
      </c>
      <c r="FI47">
        <v>0</v>
      </c>
      <c r="FJ47">
        <v>4.1284200000000002</v>
      </c>
      <c r="FK47">
        <v>4.99756</v>
      </c>
      <c r="FL47">
        <v>40.912199999999999</v>
      </c>
      <c r="FM47">
        <v>13.9657</v>
      </c>
      <c r="FN47">
        <v>18</v>
      </c>
      <c r="FO47">
        <v>440.18400000000003</v>
      </c>
      <c r="FP47">
        <v>801.85400000000004</v>
      </c>
      <c r="FQ47">
        <v>24.3383</v>
      </c>
      <c r="FR47">
        <v>30.8414</v>
      </c>
      <c r="FS47">
        <v>30.000299999999999</v>
      </c>
      <c r="FT47">
        <v>30.596599999999999</v>
      </c>
      <c r="FU47">
        <v>30.904</v>
      </c>
      <c r="FV47">
        <v>26.193300000000001</v>
      </c>
      <c r="FW47">
        <v>16.564699999999998</v>
      </c>
      <c r="FX47">
        <v>52.746099999999998</v>
      </c>
      <c r="FY47">
        <v>24.392099999999999</v>
      </c>
      <c r="FZ47">
        <v>445.35199999999998</v>
      </c>
      <c r="GA47">
        <v>10.0138</v>
      </c>
      <c r="GB47">
        <v>98.123800000000003</v>
      </c>
      <c r="GC47">
        <v>92.789100000000005</v>
      </c>
    </row>
    <row r="48" spans="1:185" x14ac:dyDescent="0.2">
      <c r="A48">
        <v>30</v>
      </c>
      <c r="B48">
        <v>1693421300.0999999</v>
      </c>
      <c r="C48">
        <v>4590.0999999046326</v>
      </c>
      <c r="D48" t="s">
        <v>455</v>
      </c>
      <c r="E48" t="s">
        <v>456</v>
      </c>
      <c r="F48">
        <v>5</v>
      </c>
      <c r="H48" t="s">
        <v>309</v>
      </c>
      <c r="L48">
        <v>1693421292.349999</v>
      </c>
      <c r="M48">
        <f t="shared" si="0"/>
        <v>4.901918501833598E-3</v>
      </c>
      <c r="N48">
        <f t="shared" si="1"/>
        <v>4.901918501833598</v>
      </c>
      <c r="O48">
        <f t="shared" si="2"/>
        <v>14.888816531118804</v>
      </c>
      <c r="P48">
        <f t="shared" si="3"/>
        <v>410.08403333333342</v>
      </c>
      <c r="Q48">
        <f t="shared" si="4"/>
        <v>327.42501127144243</v>
      </c>
      <c r="R48">
        <f t="shared" si="5"/>
        <v>33.268349303469805</v>
      </c>
      <c r="S48">
        <f t="shared" si="6"/>
        <v>41.667002809992724</v>
      </c>
      <c r="T48">
        <f t="shared" si="7"/>
        <v>0.34083452379077595</v>
      </c>
      <c r="U48">
        <f t="shared" si="8"/>
        <v>2.9566358112647459</v>
      </c>
      <c r="V48">
        <f t="shared" si="9"/>
        <v>0.32041417558546209</v>
      </c>
      <c r="W48">
        <f t="shared" si="10"/>
        <v>0.20199151562821832</v>
      </c>
      <c r="X48">
        <f t="shared" si="11"/>
        <v>41.319007881301509</v>
      </c>
      <c r="Y48">
        <f t="shared" si="12"/>
        <v>25.045160075300558</v>
      </c>
      <c r="Z48">
        <f t="shared" si="13"/>
        <v>25.05317333333333</v>
      </c>
      <c r="AA48">
        <f t="shared" si="14"/>
        <v>3.1897716048206215</v>
      </c>
      <c r="AB48">
        <f t="shared" si="15"/>
        <v>49.367754462841056</v>
      </c>
      <c r="AC48">
        <f t="shared" si="16"/>
        <v>1.6725257094257109</v>
      </c>
      <c r="AD48">
        <f t="shared" si="17"/>
        <v>3.3878909981303997</v>
      </c>
      <c r="AE48">
        <f t="shared" si="18"/>
        <v>1.5172458953949106</v>
      </c>
      <c r="AF48">
        <f t="shared" si="19"/>
        <v>-216.17460593086167</v>
      </c>
      <c r="AG48">
        <f t="shared" si="20"/>
        <v>161.78646546892878</v>
      </c>
      <c r="AH48">
        <f t="shared" si="21"/>
        <v>11.640043011198483</v>
      </c>
      <c r="AI48">
        <f t="shared" si="22"/>
        <v>-1.4290895694329038</v>
      </c>
      <c r="AJ48">
        <f t="shared" si="23"/>
        <v>14.888816531118804</v>
      </c>
      <c r="AK48">
        <f t="shared" si="24"/>
        <v>4.901918501833598</v>
      </c>
      <c r="AL48">
        <f t="shared" si="25"/>
        <v>14.952616621987266</v>
      </c>
      <c r="AM48">
        <v>437.1894984828424</v>
      </c>
      <c r="AN48">
        <v>416.88701212121219</v>
      </c>
      <c r="AO48">
        <v>-2.630832537701831E-3</v>
      </c>
      <c r="AP48">
        <v>66.770339487218138</v>
      </c>
      <c r="AQ48">
        <f t="shared" si="26"/>
        <v>4.8794079908272971</v>
      </c>
      <c r="AR48">
        <v>9.9824990481567095</v>
      </c>
      <c r="AS48">
        <v>16.443632727272721</v>
      </c>
      <c r="AT48">
        <v>-6.7373223250405455E-4</v>
      </c>
      <c r="AU48">
        <v>77.218039865317749</v>
      </c>
      <c r="AV48">
        <v>0</v>
      </c>
      <c r="AW48">
        <v>0</v>
      </c>
      <c r="AX48">
        <f t="shared" si="27"/>
        <v>1</v>
      </c>
      <c r="AY48">
        <f t="shared" si="28"/>
        <v>0</v>
      </c>
      <c r="AZ48">
        <f t="shared" si="29"/>
        <v>53865.595567527387</v>
      </c>
      <c r="BA48" t="s">
        <v>428</v>
      </c>
      <c r="BB48">
        <v>8162.02</v>
      </c>
      <c r="BC48">
        <v>689.8599999999999</v>
      </c>
      <c r="BD48">
        <v>1547.14</v>
      </c>
      <c r="BE48">
        <f t="shared" si="30"/>
        <v>0.55410628643820226</v>
      </c>
      <c r="BF48">
        <v>-0.78192060713080325</v>
      </c>
      <c r="BG48" t="s">
        <v>457</v>
      </c>
      <c r="BH48">
        <v>8150.98</v>
      </c>
      <c r="BI48">
        <v>797.5709599999999</v>
      </c>
      <c r="BJ48">
        <v>1991.82</v>
      </c>
      <c r="BK48">
        <f t="shared" si="31"/>
        <v>0.59957678906728518</v>
      </c>
      <c r="BL48">
        <v>0.5</v>
      </c>
      <c r="BM48">
        <f t="shared" si="32"/>
        <v>210.73665088150329</v>
      </c>
      <c r="BN48">
        <f t="shared" si="33"/>
        <v>14.888816531118804</v>
      </c>
      <c r="BO48">
        <f t="shared" si="34"/>
        <v>63.176402237162606</v>
      </c>
      <c r="BP48">
        <f t="shared" si="35"/>
        <v>7.436170724313744E-2</v>
      </c>
      <c r="BQ48">
        <f t="shared" si="36"/>
        <v>-0.22325310520026903</v>
      </c>
      <c r="BR48">
        <f t="shared" si="37"/>
        <v>766.12562746123308</v>
      </c>
      <c r="BS48" t="s">
        <v>458</v>
      </c>
      <c r="BT48">
        <v>670.2</v>
      </c>
      <c r="BU48">
        <f t="shared" si="38"/>
        <v>670.2</v>
      </c>
      <c r="BV48">
        <f t="shared" si="39"/>
        <v>0.6635238123926861</v>
      </c>
      <c r="BW48">
        <f t="shared" si="40"/>
        <v>0.90362512673839701</v>
      </c>
      <c r="BX48">
        <f t="shared" si="41"/>
        <v>-0.5070814422879556</v>
      </c>
      <c r="BY48">
        <f t="shared" si="42"/>
        <v>0.9172701465482811</v>
      </c>
      <c r="BZ48">
        <f t="shared" si="43"/>
        <v>-0.51871033967898439</v>
      </c>
      <c r="CA48">
        <f t="shared" si="44"/>
        <v>0.75931746554572876</v>
      </c>
      <c r="CB48">
        <f t="shared" si="45"/>
        <v>0.24068253445427124</v>
      </c>
      <c r="CC48">
        <f t="shared" si="46"/>
        <v>250.00186666666659</v>
      </c>
      <c r="CD48">
        <f t="shared" si="47"/>
        <v>210.73665088150329</v>
      </c>
      <c r="CE48">
        <f t="shared" si="48"/>
        <v>0.84294030957170196</v>
      </c>
      <c r="CF48">
        <f t="shared" si="49"/>
        <v>0.16527479747338494</v>
      </c>
      <c r="CG48">
        <v>6</v>
      </c>
      <c r="CH48">
        <v>0.5</v>
      </c>
      <c r="CI48" t="s">
        <v>313</v>
      </c>
      <c r="CJ48">
        <v>2</v>
      </c>
      <c r="CK48" t="b">
        <v>0</v>
      </c>
      <c r="CL48">
        <v>1693421292.349999</v>
      </c>
      <c r="CM48">
        <v>410.08403333333342</v>
      </c>
      <c r="CN48">
        <v>432.81843333333319</v>
      </c>
      <c r="CO48">
        <v>16.460893333333331</v>
      </c>
      <c r="CP48">
        <v>9.9748503333333343</v>
      </c>
      <c r="CQ48">
        <v>408.14303333333339</v>
      </c>
      <c r="CR48">
        <v>16.512893333333331</v>
      </c>
      <c r="CS48">
        <v>445.99413333333348</v>
      </c>
      <c r="CT48">
        <v>101.5673</v>
      </c>
      <c r="CU48">
        <v>3.8711020000000013E-2</v>
      </c>
      <c r="CV48">
        <v>26.06815666666667</v>
      </c>
      <c r="CW48">
        <v>25.05317333333333</v>
      </c>
      <c r="CX48">
        <v>999.9000000000002</v>
      </c>
      <c r="CY48">
        <v>0</v>
      </c>
      <c r="CZ48">
        <v>0</v>
      </c>
      <c r="DA48">
        <v>9998.5180000000018</v>
      </c>
      <c r="DB48">
        <v>0</v>
      </c>
      <c r="DC48">
        <v>1581.712666666667</v>
      </c>
      <c r="DD48">
        <v>250.00186666666659</v>
      </c>
      <c r="DE48">
        <v>0.89998799999999979</v>
      </c>
      <c r="DF48">
        <v>0.10001206666666659</v>
      </c>
      <c r="DG48">
        <v>0</v>
      </c>
      <c r="DH48">
        <v>797.23856666666666</v>
      </c>
      <c r="DI48">
        <v>5.0002200000000014</v>
      </c>
      <c r="DJ48">
        <v>2256.6729999999998</v>
      </c>
      <c r="DK48">
        <v>2258.702666666667</v>
      </c>
      <c r="DL48">
        <v>34.87266666666666</v>
      </c>
      <c r="DM48">
        <v>40.17886666666665</v>
      </c>
      <c r="DN48">
        <v>36.499766666666673</v>
      </c>
      <c r="DO48">
        <v>38.03093333333333</v>
      </c>
      <c r="DP48">
        <v>37.326833333333333</v>
      </c>
      <c r="DQ48">
        <v>220.49799999999991</v>
      </c>
      <c r="DR48">
        <v>24.502666666666659</v>
      </c>
      <c r="DS48">
        <v>0</v>
      </c>
      <c r="DT48">
        <v>103.6000001430511</v>
      </c>
      <c r="DU48">
        <v>0</v>
      </c>
      <c r="DV48">
        <v>797.5709599999999</v>
      </c>
      <c r="DW48">
        <v>26.835153862606731</v>
      </c>
      <c r="DX48">
        <v>55.773846136606323</v>
      </c>
      <c r="DY48">
        <v>2257.3739999999998</v>
      </c>
      <c r="DZ48">
        <v>15</v>
      </c>
      <c r="EA48">
        <v>1693421333.0999999</v>
      </c>
      <c r="EB48" t="s">
        <v>459</v>
      </c>
      <c r="EC48">
        <v>1693421326.0999999</v>
      </c>
      <c r="ED48">
        <v>1693421333.0999999</v>
      </c>
      <c r="EE48">
        <v>31</v>
      </c>
      <c r="EF48">
        <v>-7.4999999999999997E-2</v>
      </c>
      <c r="EG48">
        <v>7.0000000000000001E-3</v>
      </c>
      <c r="EH48">
        <v>1.9410000000000001</v>
      </c>
      <c r="EI48">
        <v>-5.1999999999999998E-2</v>
      </c>
      <c r="EJ48">
        <v>434</v>
      </c>
      <c r="EK48">
        <v>10</v>
      </c>
      <c r="EL48">
        <v>0.17</v>
      </c>
      <c r="EM48">
        <v>0.02</v>
      </c>
      <c r="EN48">
        <v>100</v>
      </c>
      <c r="EO48">
        <v>100</v>
      </c>
      <c r="EP48">
        <v>1.9410000000000001</v>
      </c>
      <c r="EQ48">
        <v>-5.1999999999999998E-2</v>
      </c>
      <c r="ER48">
        <v>2.0167619047619501</v>
      </c>
      <c r="ES48">
        <v>0</v>
      </c>
      <c r="ET48">
        <v>0</v>
      </c>
      <c r="EU48">
        <v>0</v>
      </c>
      <c r="EV48">
        <v>-5.9134500000000763E-2</v>
      </c>
      <c r="EW48">
        <v>0</v>
      </c>
      <c r="EX48">
        <v>0</v>
      </c>
      <c r="EY48">
        <v>0</v>
      </c>
      <c r="EZ48">
        <v>-1</v>
      </c>
      <c r="FA48">
        <v>-1</v>
      </c>
      <c r="FB48">
        <v>-1</v>
      </c>
      <c r="FC48">
        <v>-1</v>
      </c>
      <c r="FD48">
        <v>1.4</v>
      </c>
      <c r="FE48">
        <v>1.4</v>
      </c>
      <c r="FF48">
        <v>1.27197</v>
      </c>
      <c r="FG48">
        <v>2.66113</v>
      </c>
      <c r="FH48">
        <v>0.19287099999999999</v>
      </c>
      <c r="FI48">
        <v>0</v>
      </c>
      <c r="FJ48">
        <v>4.0905800000000001</v>
      </c>
      <c r="FK48">
        <v>4.99756</v>
      </c>
      <c r="FL48">
        <v>41.0154</v>
      </c>
      <c r="FM48">
        <v>13.939399999999999</v>
      </c>
      <c r="FN48">
        <v>18</v>
      </c>
      <c r="FO48">
        <v>435.65699999999998</v>
      </c>
      <c r="FP48">
        <v>797.154</v>
      </c>
      <c r="FQ48">
        <v>24.462299999999999</v>
      </c>
      <c r="FR48">
        <v>30.927700000000002</v>
      </c>
      <c r="FS48">
        <v>30.000699999999998</v>
      </c>
      <c r="FT48">
        <v>30.675999999999998</v>
      </c>
      <c r="FU48">
        <v>30.983699999999999</v>
      </c>
      <c r="FV48">
        <v>25.492799999999999</v>
      </c>
      <c r="FW48">
        <v>9.5441699999999994</v>
      </c>
      <c r="FX48">
        <v>50.744100000000003</v>
      </c>
      <c r="FY48">
        <v>24.387899999999998</v>
      </c>
      <c r="FZ48">
        <v>432.90499999999997</v>
      </c>
      <c r="GA48">
        <v>10.1759</v>
      </c>
      <c r="GB48">
        <v>98.110799999999998</v>
      </c>
      <c r="GC48">
        <v>92.774600000000007</v>
      </c>
    </row>
    <row r="49" spans="1:185" x14ac:dyDescent="0.2">
      <c r="A49">
        <v>31</v>
      </c>
      <c r="B49">
        <v>1693421394.0999999</v>
      </c>
      <c r="C49">
        <v>4684.0999999046326</v>
      </c>
      <c r="D49" t="s">
        <v>460</v>
      </c>
      <c r="E49" t="s">
        <v>461</v>
      </c>
      <c r="F49">
        <v>5</v>
      </c>
      <c r="H49" t="s">
        <v>309</v>
      </c>
      <c r="L49">
        <v>1693421386.099999</v>
      </c>
      <c r="M49">
        <f t="shared" si="0"/>
        <v>4.8554958284132551E-3</v>
      </c>
      <c r="N49">
        <f t="shared" si="1"/>
        <v>4.8554958284132548</v>
      </c>
      <c r="O49">
        <f t="shared" si="2"/>
        <v>12.098133715930258</v>
      </c>
      <c r="P49">
        <f t="shared" si="3"/>
        <v>410.0984516129032</v>
      </c>
      <c r="Q49">
        <f t="shared" si="4"/>
        <v>341.29990858524405</v>
      </c>
      <c r="R49">
        <f t="shared" si="5"/>
        <v>34.679994556939178</v>
      </c>
      <c r="S49">
        <f t="shared" si="6"/>
        <v>41.670717489197585</v>
      </c>
      <c r="T49">
        <f t="shared" si="7"/>
        <v>0.3414957333675544</v>
      </c>
      <c r="U49">
        <f t="shared" si="8"/>
        <v>2.956845916878081</v>
      </c>
      <c r="V49">
        <f t="shared" si="9"/>
        <v>0.3209999976552812</v>
      </c>
      <c r="W49">
        <f t="shared" si="10"/>
        <v>0.20236387145644019</v>
      </c>
      <c r="X49">
        <f t="shared" si="11"/>
        <v>33.05055912791245</v>
      </c>
      <c r="Y49">
        <f t="shared" si="12"/>
        <v>24.881530325931827</v>
      </c>
      <c r="Z49">
        <f t="shared" si="13"/>
        <v>24.963945161290329</v>
      </c>
      <c r="AA49">
        <f t="shared" si="14"/>
        <v>3.1728491087381774</v>
      </c>
      <c r="AB49">
        <f t="shared" si="15"/>
        <v>49.740103416698147</v>
      </c>
      <c r="AC49">
        <f t="shared" si="16"/>
        <v>1.6725036033284948</v>
      </c>
      <c r="AD49">
        <f t="shared" si="17"/>
        <v>3.3624851748237865</v>
      </c>
      <c r="AE49">
        <f t="shared" si="18"/>
        <v>1.5003455054096826</v>
      </c>
      <c r="AF49">
        <f t="shared" si="19"/>
        <v>-214.12736603302454</v>
      </c>
      <c r="AG49">
        <f t="shared" si="20"/>
        <v>155.74305909810263</v>
      </c>
      <c r="AH49">
        <f t="shared" si="21"/>
        <v>11.192260308319698</v>
      </c>
      <c r="AI49">
        <f t="shared" si="22"/>
        <v>-14.14148749868977</v>
      </c>
      <c r="AJ49">
        <f t="shared" si="23"/>
        <v>12.098133715930258</v>
      </c>
      <c r="AK49">
        <f t="shared" si="24"/>
        <v>4.8554958284132548</v>
      </c>
      <c r="AL49">
        <f t="shared" si="25"/>
        <v>12.390397372438212</v>
      </c>
      <c r="AM49">
        <v>433.47602900790588</v>
      </c>
      <c r="AN49">
        <v>416.66763030303019</v>
      </c>
      <c r="AO49">
        <v>-3.3993017176010512E-2</v>
      </c>
      <c r="AP49">
        <v>66.767305885808696</v>
      </c>
      <c r="AQ49">
        <f t="shared" si="26"/>
        <v>4.8203966297715422</v>
      </c>
      <c r="AR49">
        <v>9.9637319299455491</v>
      </c>
      <c r="AS49">
        <v>16.426998181818171</v>
      </c>
      <c r="AT49">
        <v>-2.2377247936538891E-3</v>
      </c>
      <c r="AU49">
        <v>77.213443410272291</v>
      </c>
      <c r="AV49">
        <v>0</v>
      </c>
      <c r="AW49">
        <v>0</v>
      </c>
      <c r="AX49">
        <f t="shared" si="27"/>
        <v>1</v>
      </c>
      <c r="AY49">
        <f t="shared" si="28"/>
        <v>0</v>
      </c>
      <c r="AZ49">
        <f t="shared" si="29"/>
        <v>53894.793400547867</v>
      </c>
      <c r="BA49" t="s">
        <v>428</v>
      </c>
      <c r="BB49">
        <v>8162.02</v>
      </c>
      <c r="BC49">
        <v>689.8599999999999</v>
      </c>
      <c r="BD49">
        <v>1547.14</v>
      </c>
      <c r="BE49">
        <f t="shared" si="30"/>
        <v>0.55410628643820226</v>
      </c>
      <c r="BF49">
        <v>-0.78192060713080325</v>
      </c>
      <c r="BG49" t="s">
        <v>462</v>
      </c>
      <c r="BH49">
        <v>8152.9</v>
      </c>
      <c r="BI49">
        <v>812.60676000000012</v>
      </c>
      <c r="BJ49">
        <v>2165.11</v>
      </c>
      <c r="BK49">
        <f t="shared" si="31"/>
        <v>0.62468107394081596</v>
      </c>
      <c r="BL49">
        <v>0.5</v>
      </c>
      <c r="BM49">
        <f t="shared" si="32"/>
        <v>168.59245110755953</v>
      </c>
      <c r="BN49">
        <f t="shared" si="33"/>
        <v>12.098133715930258</v>
      </c>
      <c r="BO49">
        <f t="shared" si="34"/>
        <v>52.658256708092395</v>
      </c>
      <c r="BP49">
        <f t="shared" si="35"/>
        <v>7.639757437801159E-2</v>
      </c>
      <c r="BQ49">
        <f t="shared" si="36"/>
        <v>-0.28542198779738676</v>
      </c>
      <c r="BR49">
        <f t="shared" si="37"/>
        <v>790.46018399283014</v>
      </c>
      <c r="BS49" t="s">
        <v>463</v>
      </c>
      <c r="BT49">
        <v>655.20000000000005</v>
      </c>
      <c r="BU49">
        <f t="shared" si="38"/>
        <v>655.20000000000005</v>
      </c>
      <c r="BV49">
        <f t="shared" si="39"/>
        <v>0.69738258102359696</v>
      </c>
      <c r="BW49">
        <f t="shared" si="40"/>
        <v>0.89575089906020888</v>
      </c>
      <c r="BX49">
        <f t="shared" si="41"/>
        <v>-0.69283808327914431</v>
      </c>
      <c r="BY49">
        <f t="shared" si="42"/>
        <v>0.91679596000677832</v>
      </c>
      <c r="BZ49">
        <f t="shared" si="43"/>
        <v>-0.72084966405375128</v>
      </c>
      <c r="CA49">
        <f t="shared" si="44"/>
        <v>0.72223862506909098</v>
      </c>
      <c r="CB49">
        <f t="shared" si="45"/>
        <v>0.27776137493090902</v>
      </c>
      <c r="CC49">
        <f t="shared" si="46"/>
        <v>200.00880645161291</v>
      </c>
      <c r="CD49">
        <f t="shared" si="47"/>
        <v>168.59245110755953</v>
      </c>
      <c r="CE49">
        <f t="shared" si="48"/>
        <v>0.84292513964051985</v>
      </c>
      <c r="CF49">
        <f t="shared" si="49"/>
        <v>0.16524551950620334</v>
      </c>
      <c r="CG49">
        <v>6</v>
      </c>
      <c r="CH49">
        <v>0.5</v>
      </c>
      <c r="CI49" t="s">
        <v>313</v>
      </c>
      <c r="CJ49">
        <v>2</v>
      </c>
      <c r="CK49" t="b">
        <v>0</v>
      </c>
      <c r="CL49">
        <v>1693421386.099999</v>
      </c>
      <c r="CM49">
        <v>410.0984516129032</v>
      </c>
      <c r="CN49">
        <v>429.25767741935488</v>
      </c>
      <c r="CO49">
        <v>16.459787096774189</v>
      </c>
      <c r="CP49">
        <v>9.9657877419354879</v>
      </c>
      <c r="CQ49">
        <v>408.0984516129032</v>
      </c>
      <c r="CR49">
        <v>16.511787096774189</v>
      </c>
      <c r="CS49">
        <v>441.2296774193548</v>
      </c>
      <c r="CT49">
        <v>101.5725806451613</v>
      </c>
      <c r="CU49">
        <v>3.8916119354838699E-2</v>
      </c>
      <c r="CV49">
        <v>25.940945161290319</v>
      </c>
      <c r="CW49">
        <v>24.963945161290329</v>
      </c>
      <c r="CX49">
        <v>999.90000000000032</v>
      </c>
      <c r="CY49">
        <v>0</v>
      </c>
      <c r="CZ49">
        <v>0</v>
      </c>
      <c r="DA49">
        <v>9999.1899999999987</v>
      </c>
      <c r="DB49">
        <v>0</v>
      </c>
      <c r="DC49">
        <v>1599.1941935483869</v>
      </c>
      <c r="DD49">
        <v>200.00880645161291</v>
      </c>
      <c r="DE49">
        <v>0.89998993548387107</v>
      </c>
      <c r="DF49">
        <v>0.1000100322580645</v>
      </c>
      <c r="DG49">
        <v>0</v>
      </c>
      <c r="DH49">
        <v>812.60648387096785</v>
      </c>
      <c r="DI49">
        <v>5.0002200000000023</v>
      </c>
      <c r="DJ49">
        <v>1877.7306451612901</v>
      </c>
      <c r="DK49">
        <v>1797.811290322581</v>
      </c>
      <c r="DL49">
        <v>33.663096774193548</v>
      </c>
      <c r="DM49">
        <v>39.050225806451607</v>
      </c>
      <c r="DN49">
        <v>35.332419354838713</v>
      </c>
      <c r="DO49">
        <v>36.048064516129017</v>
      </c>
      <c r="DP49">
        <v>36.199419354838703</v>
      </c>
      <c r="DQ49">
        <v>175.5051612903226</v>
      </c>
      <c r="DR49">
        <v>19.501612903225801</v>
      </c>
      <c r="DS49">
        <v>0</v>
      </c>
      <c r="DT49">
        <v>91.700000047683716</v>
      </c>
      <c r="DU49">
        <v>0</v>
      </c>
      <c r="DV49">
        <v>812.60676000000012</v>
      </c>
      <c r="DW49">
        <v>1.889153840522793</v>
      </c>
      <c r="DX49">
        <v>11.437692258472429</v>
      </c>
      <c r="DY49">
        <v>1877.7328</v>
      </c>
      <c r="DZ49">
        <v>15</v>
      </c>
      <c r="EA49">
        <v>1693421424.5999999</v>
      </c>
      <c r="EB49" t="s">
        <v>464</v>
      </c>
      <c r="EC49">
        <v>1693421411.5999999</v>
      </c>
      <c r="ED49">
        <v>1693421424.5999999</v>
      </c>
      <c r="EE49">
        <v>32</v>
      </c>
      <c r="EF49">
        <v>5.8999999999999997E-2</v>
      </c>
      <c r="EG49">
        <v>0</v>
      </c>
      <c r="EH49">
        <v>2</v>
      </c>
      <c r="EI49">
        <v>-5.1999999999999998E-2</v>
      </c>
      <c r="EJ49">
        <v>429</v>
      </c>
      <c r="EK49">
        <v>10</v>
      </c>
      <c r="EL49">
        <v>0.32</v>
      </c>
      <c r="EM49">
        <v>0.03</v>
      </c>
      <c r="EN49">
        <v>100</v>
      </c>
      <c r="EO49">
        <v>100</v>
      </c>
      <c r="EP49">
        <v>2</v>
      </c>
      <c r="EQ49">
        <v>-5.1999999999999998E-2</v>
      </c>
      <c r="ER49">
        <v>1.941350000000057</v>
      </c>
      <c r="ES49">
        <v>0</v>
      </c>
      <c r="ET49">
        <v>0</v>
      </c>
      <c r="EU49">
        <v>0</v>
      </c>
      <c r="EV49">
        <v>-5.1884499999998113E-2</v>
      </c>
      <c r="EW49">
        <v>0</v>
      </c>
      <c r="EX49">
        <v>0</v>
      </c>
      <c r="EY49">
        <v>0</v>
      </c>
      <c r="EZ49">
        <v>-1</v>
      </c>
      <c r="FA49">
        <v>-1</v>
      </c>
      <c r="FB49">
        <v>-1</v>
      </c>
      <c r="FC49">
        <v>-1</v>
      </c>
      <c r="FD49">
        <v>1.1000000000000001</v>
      </c>
      <c r="FE49">
        <v>1</v>
      </c>
      <c r="FF49">
        <v>1.25854</v>
      </c>
      <c r="FG49">
        <v>2.65869</v>
      </c>
      <c r="FH49">
        <v>0.19287099999999999</v>
      </c>
      <c r="FI49">
        <v>0</v>
      </c>
      <c r="FJ49">
        <v>4.0490700000000004</v>
      </c>
      <c r="FK49">
        <v>4.99756</v>
      </c>
      <c r="FL49">
        <v>41.222299999999997</v>
      </c>
      <c r="FM49">
        <v>13.921900000000001</v>
      </c>
      <c r="FN49">
        <v>18</v>
      </c>
      <c r="FO49">
        <v>430.83499999999998</v>
      </c>
      <c r="FP49">
        <v>790.70299999999997</v>
      </c>
      <c r="FQ49">
        <v>23.951899999999998</v>
      </c>
      <c r="FR49">
        <v>31.0444</v>
      </c>
      <c r="FS49">
        <v>30.001000000000001</v>
      </c>
      <c r="FT49">
        <v>30.7806</v>
      </c>
      <c r="FU49">
        <v>31.085799999999999</v>
      </c>
      <c r="FV49">
        <v>25.2149</v>
      </c>
      <c r="FW49">
        <v>0</v>
      </c>
      <c r="FX49">
        <v>50.3748</v>
      </c>
      <c r="FY49">
        <v>23.9404</v>
      </c>
      <c r="FZ49">
        <v>430.03699999999998</v>
      </c>
      <c r="GA49">
        <v>10.9678</v>
      </c>
      <c r="GB49">
        <v>98.094300000000004</v>
      </c>
      <c r="GC49">
        <v>92.760400000000004</v>
      </c>
    </row>
    <row r="50" spans="1:185" x14ac:dyDescent="0.2">
      <c r="A50">
        <v>32</v>
      </c>
      <c r="B50">
        <v>1693421545.5999999</v>
      </c>
      <c r="C50">
        <v>4835.5999999046326</v>
      </c>
      <c r="D50" t="s">
        <v>465</v>
      </c>
      <c r="E50" t="s">
        <v>466</v>
      </c>
      <c r="F50">
        <v>5</v>
      </c>
      <c r="H50" t="s">
        <v>309</v>
      </c>
      <c r="L50">
        <v>1693421537.849999</v>
      </c>
      <c r="M50">
        <f t="shared" si="0"/>
        <v>4.7989075230883155E-3</v>
      </c>
      <c r="N50">
        <f t="shared" si="1"/>
        <v>4.7989075230883156</v>
      </c>
      <c r="O50">
        <f t="shared" si="2"/>
        <v>5.620602777600781</v>
      </c>
      <c r="P50">
        <f t="shared" si="3"/>
        <v>410.20510000000002</v>
      </c>
      <c r="Q50">
        <f t="shared" si="4"/>
        <v>372.25457912044618</v>
      </c>
      <c r="R50">
        <f t="shared" si="5"/>
        <v>37.824913076633962</v>
      </c>
      <c r="S50">
        <f t="shared" si="6"/>
        <v>41.681078276465243</v>
      </c>
      <c r="T50">
        <f t="shared" si="7"/>
        <v>0.33298475023173091</v>
      </c>
      <c r="U50">
        <f t="shared" si="8"/>
        <v>2.9569310206452792</v>
      </c>
      <c r="V50">
        <f t="shared" si="9"/>
        <v>0.31346709537394962</v>
      </c>
      <c r="W50">
        <f t="shared" si="10"/>
        <v>0.19757511686651499</v>
      </c>
      <c r="X50">
        <f t="shared" si="11"/>
        <v>16.512160728169231</v>
      </c>
      <c r="Y50">
        <f t="shared" si="12"/>
        <v>24.884621869939028</v>
      </c>
      <c r="Z50">
        <f t="shared" si="13"/>
        <v>25.022063333333339</v>
      </c>
      <c r="AA50">
        <f t="shared" si="14"/>
        <v>3.1838625294412983</v>
      </c>
      <c r="AB50">
        <f t="shared" si="15"/>
        <v>49.280346156948049</v>
      </c>
      <c r="AC50">
        <f t="shared" si="16"/>
        <v>1.6654161094667366</v>
      </c>
      <c r="AD50">
        <f t="shared" si="17"/>
        <v>3.3794732369831966</v>
      </c>
      <c r="AE50">
        <f t="shared" si="18"/>
        <v>1.5184464199745618</v>
      </c>
      <c r="AF50">
        <f t="shared" si="19"/>
        <v>-211.63182176819473</v>
      </c>
      <c r="AG50">
        <f t="shared" si="20"/>
        <v>160.05756662815759</v>
      </c>
      <c r="AH50">
        <f t="shared" si="21"/>
        <v>11.510271444355709</v>
      </c>
      <c r="AI50">
        <f t="shared" si="22"/>
        <v>-23.551822967512209</v>
      </c>
      <c r="AJ50">
        <f t="shared" si="23"/>
        <v>5.620602777600781</v>
      </c>
      <c r="AK50">
        <f t="shared" si="24"/>
        <v>4.7989075230883156</v>
      </c>
      <c r="AL50">
        <f t="shared" si="25"/>
        <v>5.2075640210685021</v>
      </c>
      <c r="AM50">
        <v>424.68428642744601</v>
      </c>
      <c r="AN50">
        <v>416.99612121212112</v>
      </c>
      <c r="AO50">
        <v>9.2315009703141424E-2</v>
      </c>
      <c r="AP50">
        <v>66.767902157821879</v>
      </c>
      <c r="AQ50">
        <f t="shared" si="26"/>
        <v>4.7952982738715582</v>
      </c>
      <c r="AR50">
        <v>10.00178703646174</v>
      </c>
      <c r="AS50">
        <v>16.38580303030303</v>
      </c>
      <c r="AT50">
        <v>9.7118153504825077E-5</v>
      </c>
      <c r="AU50">
        <v>77.214919872144279</v>
      </c>
      <c r="AV50">
        <v>0</v>
      </c>
      <c r="AW50">
        <v>0</v>
      </c>
      <c r="AX50">
        <f t="shared" si="27"/>
        <v>1</v>
      </c>
      <c r="AY50">
        <f t="shared" si="28"/>
        <v>0</v>
      </c>
      <c r="AZ50">
        <f t="shared" si="29"/>
        <v>53881.896264225579</v>
      </c>
      <c r="BA50" t="s">
        <v>428</v>
      </c>
      <c r="BB50">
        <v>8162.02</v>
      </c>
      <c r="BC50">
        <v>689.8599999999999</v>
      </c>
      <c r="BD50">
        <v>1547.14</v>
      </c>
      <c r="BE50">
        <f t="shared" si="30"/>
        <v>0.55410628643820226</v>
      </c>
      <c r="BF50">
        <v>-0.78192060713080325</v>
      </c>
      <c r="BG50" t="s">
        <v>467</v>
      </c>
      <c r="BH50">
        <v>8146.15</v>
      </c>
      <c r="BI50">
        <v>818.86423076923086</v>
      </c>
      <c r="BJ50">
        <v>2395.77</v>
      </c>
      <c r="BK50">
        <f t="shared" si="31"/>
        <v>0.65820415533660126</v>
      </c>
      <c r="BL50">
        <v>0.5</v>
      </c>
      <c r="BM50">
        <f t="shared" si="32"/>
        <v>84.29645863221198</v>
      </c>
      <c r="BN50">
        <f t="shared" si="33"/>
        <v>5.620602777600781</v>
      </c>
      <c r="BO50">
        <f t="shared" si="34"/>
        <v>27.742139675940919</v>
      </c>
      <c r="BP50">
        <f t="shared" si="35"/>
        <v>7.5952459790345275E-2</v>
      </c>
      <c r="BQ50">
        <f t="shared" si="36"/>
        <v>-0.35422014634125976</v>
      </c>
      <c r="BR50">
        <f t="shared" si="37"/>
        <v>819.25719846105846</v>
      </c>
      <c r="BS50" t="s">
        <v>468</v>
      </c>
      <c r="BT50">
        <v>648.53</v>
      </c>
      <c r="BU50">
        <f t="shared" si="38"/>
        <v>648.53</v>
      </c>
      <c r="BV50">
        <f t="shared" si="39"/>
        <v>0.72930206155014887</v>
      </c>
      <c r="BW50">
        <f t="shared" si="40"/>
        <v>0.90251240197727234</v>
      </c>
      <c r="BX50">
        <f t="shared" si="41"/>
        <v>-0.94438076584947839</v>
      </c>
      <c r="BY50">
        <f t="shared" si="42"/>
        <v>0.92437805583575283</v>
      </c>
      <c r="BZ50">
        <f t="shared" si="43"/>
        <v>-0.98990994774169427</v>
      </c>
      <c r="CA50">
        <f t="shared" si="44"/>
        <v>0.71477828199247495</v>
      </c>
      <c r="CB50">
        <f t="shared" si="45"/>
        <v>0.28522171800752505</v>
      </c>
      <c r="CC50">
        <f t="shared" si="46"/>
        <v>100.0136866666666</v>
      </c>
      <c r="CD50">
        <f t="shared" si="47"/>
        <v>84.29645863221198</v>
      </c>
      <c r="CE50">
        <f t="shared" si="48"/>
        <v>0.84284922835773246</v>
      </c>
      <c r="CF50">
        <f t="shared" si="49"/>
        <v>0.16509901073042377</v>
      </c>
      <c r="CG50">
        <v>6</v>
      </c>
      <c r="CH50">
        <v>0.5</v>
      </c>
      <c r="CI50" t="s">
        <v>313</v>
      </c>
      <c r="CJ50">
        <v>2</v>
      </c>
      <c r="CK50" t="b">
        <v>0</v>
      </c>
      <c r="CL50">
        <v>1693421537.849999</v>
      </c>
      <c r="CM50">
        <v>410.20510000000002</v>
      </c>
      <c r="CN50">
        <v>420.47800000000001</v>
      </c>
      <c r="CO50">
        <v>16.390223333333331</v>
      </c>
      <c r="CP50">
        <v>10.00073966666667</v>
      </c>
      <c r="CQ50">
        <v>408.35070000000007</v>
      </c>
      <c r="CR50">
        <v>16.449226666666661</v>
      </c>
      <c r="CS50">
        <v>443.25200000000001</v>
      </c>
      <c r="CT50">
        <v>101.5705333333334</v>
      </c>
      <c r="CU50">
        <v>3.9803243333333321E-2</v>
      </c>
      <c r="CV50">
        <v>26.0261</v>
      </c>
      <c r="CW50">
        <v>25.022063333333339</v>
      </c>
      <c r="CX50">
        <v>999.9000000000002</v>
      </c>
      <c r="CY50">
        <v>0</v>
      </c>
      <c r="CZ50">
        <v>0</v>
      </c>
      <c r="DA50">
        <v>9999.874333333335</v>
      </c>
      <c r="DB50">
        <v>0</v>
      </c>
      <c r="DC50">
        <v>1606.2913333333329</v>
      </c>
      <c r="DD50">
        <v>100.0136866666666</v>
      </c>
      <c r="DE50">
        <v>0.90004526666666673</v>
      </c>
      <c r="DF50">
        <v>9.9954583333333333E-2</v>
      </c>
      <c r="DG50">
        <v>0</v>
      </c>
      <c r="DH50">
        <v>818.85473333333357</v>
      </c>
      <c r="DI50">
        <v>5.0002200000000014</v>
      </c>
      <c r="DJ50">
        <v>1072.647333333334</v>
      </c>
      <c r="DK50">
        <v>875.95906666666667</v>
      </c>
      <c r="DL50">
        <v>32.866466666666668</v>
      </c>
      <c r="DM50">
        <v>39.083133333333322</v>
      </c>
      <c r="DN50">
        <v>35.095599999999997</v>
      </c>
      <c r="DO50">
        <v>35.724666666666657</v>
      </c>
      <c r="DP50">
        <v>35.520599999999988</v>
      </c>
      <c r="DQ50">
        <v>85.517333333333326</v>
      </c>
      <c r="DR50">
        <v>9.4989999999999988</v>
      </c>
      <c r="DS50">
        <v>0</v>
      </c>
      <c r="DT50">
        <v>149.60000014305109</v>
      </c>
      <c r="DU50">
        <v>0</v>
      </c>
      <c r="DV50">
        <v>818.86423076923086</v>
      </c>
      <c r="DW50">
        <v>-2.1827692253819468</v>
      </c>
      <c r="DX50">
        <v>-12.02153851082473</v>
      </c>
      <c r="DY50">
        <v>1072.344230769231</v>
      </c>
      <c r="DZ50">
        <v>15</v>
      </c>
      <c r="EA50">
        <v>1693421502.5999999</v>
      </c>
      <c r="EB50" t="s">
        <v>469</v>
      </c>
      <c r="EC50">
        <v>1693421502.5999999</v>
      </c>
      <c r="ED50">
        <v>1693421498.0999999</v>
      </c>
      <c r="EE50">
        <v>33</v>
      </c>
      <c r="EF50">
        <v>-0.14599999999999999</v>
      </c>
      <c r="EG50">
        <v>-7.0000000000000001E-3</v>
      </c>
      <c r="EH50">
        <v>1.8540000000000001</v>
      </c>
      <c r="EI50">
        <v>-5.8999999999999997E-2</v>
      </c>
      <c r="EJ50">
        <v>421</v>
      </c>
      <c r="EK50">
        <v>10</v>
      </c>
      <c r="EL50">
        <v>0.45</v>
      </c>
      <c r="EM50">
        <v>0.02</v>
      </c>
      <c r="EN50">
        <v>100</v>
      </c>
      <c r="EO50">
        <v>100</v>
      </c>
      <c r="EP50">
        <v>1.8540000000000001</v>
      </c>
      <c r="EQ50">
        <v>-5.8999999999999997E-2</v>
      </c>
      <c r="ER50">
        <v>1.8543809523810071</v>
      </c>
      <c r="ES50">
        <v>0</v>
      </c>
      <c r="ET50">
        <v>0</v>
      </c>
      <c r="EU50">
        <v>0</v>
      </c>
      <c r="EV50">
        <v>-5.9006499999997082E-2</v>
      </c>
      <c r="EW50">
        <v>0</v>
      </c>
      <c r="EX50">
        <v>0</v>
      </c>
      <c r="EY50">
        <v>0</v>
      </c>
      <c r="EZ50">
        <v>-1</v>
      </c>
      <c r="FA50">
        <v>-1</v>
      </c>
      <c r="FB50">
        <v>-1</v>
      </c>
      <c r="FC50">
        <v>-1</v>
      </c>
      <c r="FD50">
        <v>0.7</v>
      </c>
      <c r="FE50">
        <v>0.8</v>
      </c>
      <c r="FF50">
        <v>1.24268</v>
      </c>
      <c r="FG50">
        <v>2.65869</v>
      </c>
      <c r="FH50">
        <v>0.19287099999999999</v>
      </c>
      <c r="FI50">
        <v>0</v>
      </c>
      <c r="FJ50">
        <v>4.0832499999999996</v>
      </c>
      <c r="FK50">
        <v>4.99756</v>
      </c>
      <c r="FL50">
        <v>41.4041</v>
      </c>
      <c r="FM50">
        <v>13.9131</v>
      </c>
      <c r="FN50">
        <v>18</v>
      </c>
      <c r="FO50">
        <v>433.50599999999997</v>
      </c>
      <c r="FP50">
        <v>795.197</v>
      </c>
      <c r="FQ50">
        <v>24.6462</v>
      </c>
      <c r="FR50">
        <v>31.100100000000001</v>
      </c>
      <c r="FS50">
        <v>29.999600000000001</v>
      </c>
      <c r="FT50">
        <v>30.854800000000001</v>
      </c>
      <c r="FU50">
        <v>31.155999999999999</v>
      </c>
      <c r="FV50">
        <v>24.907399999999999</v>
      </c>
      <c r="FW50">
        <v>0</v>
      </c>
      <c r="FX50">
        <v>50.1509</v>
      </c>
      <c r="FY50">
        <v>24.663900000000002</v>
      </c>
      <c r="FZ50">
        <v>420.67200000000003</v>
      </c>
      <c r="GA50">
        <v>12.1325</v>
      </c>
      <c r="GB50">
        <v>98.085800000000006</v>
      </c>
      <c r="GC50">
        <v>92.752200000000002</v>
      </c>
    </row>
    <row r="51" spans="1:185" x14ac:dyDescent="0.2">
      <c r="A51">
        <v>33</v>
      </c>
      <c r="B51">
        <v>1693421614.0999999</v>
      </c>
      <c r="C51">
        <v>4904.0999999046326</v>
      </c>
      <c r="D51" t="s">
        <v>470</v>
      </c>
      <c r="E51" t="s">
        <v>471</v>
      </c>
      <c r="F51">
        <v>5</v>
      </c>
      <c r="H51" t="s">
        <v>309</v>
      </c>
      <c r="L51">
        <v>1693421606.349999</v>
      </c>
      <c r="M51">
        <f t="shared" si="0"/>
        <v>4.8086290004453304E-3</v>
      </c>
      <c r="N51">
        <f t="shared" si="1"/>
        <v>4.8086290004453307</v>
      </c>
      <c r="O51">
        <f t="shared" si="2"/>
        <v>1.994509471771061</v>
      </c>
      <c r="P51">
        <f t="shared" si="3"/>
        <v>410.68579999999997</v>
      </c>
      <c r="Q51">
        <f t="shared" si="4"/>
        <v>390.98930756726287</v>
      </c>
      <c r="R51">
        <f t="shared" si="5"/>
        <v>39.727585110954948</v>
      </c>
      <c r="S51">
        <f t="shared" si="6"/>
        <v>41.728903470215265</v>
      </c>
      <c r="T51">
        <f t="shared" si="7"/>
        <v>0.33572998798901926</v>
      </c>
      <c r="U51">
        <f t="shared" si="8"/>
        <v>2.9569268463653913</v>
      </c>
      <c r="V51">
        <f t="shared" si="9"/>
        <v>0.31589944467671455</v>
      </c>
      <c r="W51">
        <f t="shared" si="10"/>
        <v>0.19912116691619366</v>
      </c>
      <c r="X51">
        <f t="shared" si="11"/>
        <v>8.2431679166724088</v>
      </c>
      <c r="Y51">
        <f t="shared" si="12"/>
        <v>24.798986114568503</v>
      </c>
      <c r="Z51">
        <f t="shared" si="13"/>
        <v>24.913453333333329</v>
      </c>
      <c r="AA51">
        <f t="shared" si="14"/>
        <v>3.163307924723453</v>
      </c>
      <c r="AB51">
        <f t="shared" si="15"/>
        <v>49.022141231800042</v>
      </c>
      <c r="AC51">
        <f t="shared" si="16"/>
        <v>1.6532898689383571</v>
      </c>
      <c r="AD51">
        <f t="shared" si="17"/>
        <v>3.3725370361135689</v>
      </c>
      <c r="AE51">
        <f t="shared" si="18"/>
        <v>1.510018055785096</v>
      </c>
      <c r="AF51">
        <f t="shared" si="19"/>
        <v>-212.06053891963907</v>
      </c>
      <c r="AG51">
        <f t="shared" si="20"/>
        <v>171.8358979445257</v>
      </c>
      <c r="AH51">
        <f t="shared" si="21"/>
        <v>12.348415459336733</v>
      </c>
      <c r="AI51">
        <f t="shared" si="22"/>
        <v>-19.633057599104234</v>
      </c>
      <c r="AJ51">
        <f t="shared" si="23"/>
        <v>1.994509471771061</v>
      </c>
      <c r="AK51">
        <f t="shared" si="24"/>
        <v>4.8086290004453307</v>
      </c>
      <c r="AL51">
        <f t="shared" si="25"/>
        <v>2.3258152645716179</v>
      </c>
      <c r="AM51">
        <v>420.14672770177327</v>
      </c>
      <c r="AN51">
        <v>417.26096363636339</v>
      </c>
      <c r="AO51">
        <v>-4.525589286454141E-2</v>
      </c>
      <c r="AP51">
        <v>66.767902157821879</v>
      </c>
      <c r="AQ51">
        <f t="shared" si="26"/>
        <v>4.7967402167834816</v>
      </c>
      <c r="AR51">
        <v>9.9040174827482375</v>
      </c>
      <c r="AS51">
        <v>16.25664363636362</v>
      </c>
      <c r="AT51">
        <v>6.2903720268798926E-5</v>
      </c>
      <c r="AU51">
        <v>77.214919872144279</v>
      </c>
      <c r="AV51">
        <v>0</v>
      </c>
      <c r="AW51">
        <v>0</v>
      </c>
      <c r="AX51">
        <f t="shared" si="27"/>
        <v>1</v>
      </c>
      <c r="AY51">
        <f t="shared" si="28"/>
        <v>0</v>
      </c>
      <c r="AZ51">
        <f t="shared" si="29"/>
        <v>53887.998910046736</v>
      </c>
      <c r="BA51" t="s">
        <v>428</v>
      </c>
      <c r="BB51">
        <v>8162.02</v>
      </c>
      <c r="BC51">
        <v>689.8599999999999</v>
      </c>
      <c r="BD51">
        <v>1547.14</v>
      </c>
      <c r="BE51">
        <f t="shared" si="30"/>
        <v>0.55410628643820226</v>
      </c>
      <c r="BF51">
        <v>-0.78192060713080325</v>
      </c>
      <c r="BG51" t="s">
        <v>472</v>
      </c>
      <c r="BH51">
        <v>8140.34</v>
      </c>
      <c r="BI51">
        <v>819.36496</v>
      </c>
      <c r="BJ51">
        <v>2489.2199999999998</v>
      </c>
      <c r="BK51">
        <f t="shared" si="31"/>
        <v>0.67083465503250017</v>
      </c>
      <c r="BL51">
        <v>0.5</v>
      </c>
      <c r="BM51">
        <f t="shared" si="32"/>
        <v>42.148766149571195</v>
      </c>
      <c r="BN51">
        <f t="shared" si="33"/>
        <v>1.994509471771061</v>
      </c>
      <c r="BO51">
        <f t="shared" si="34"/>
        <v>14.137426499996556</v>
      </c>
      <c r="BP51">
        <f t="shared" si="35"/>
        <v>6.5872155522875495E-2</v>
      </c>
      <c r="BQ51">
        <f t="shared" si="36"/>
        <v>-0.37846393649416277</v>
      </c>
      <c r="BR51">
        <f t="shared" si="37"/>
        <v>829.91144945749954</v>
      </c>
      <c r="BS51" t="s">
        <v>473</v>
      </c>
      <c r="BT51">
        <v>655.27</v>
      </c>
      <c r="BU51">
        <f t="shared" si="38"/>
        <v>655.27</v>
      </c>
      <c r="BV51">
        <f t="shared" si="39"/>
        <v>0.73675689573440672</v>
      </c>
      <c r="BW51">
        <f t="shared" si="40"/>
        <v>0.91052375473704306</v>
      </c>
      <c r="BX51">
        <f t="shared" si="41"/>
        <v>-1.0562974424523748</v>
      </c>
      <c r="BY51">
        <f t="shared" si="42"/>
        <v>0.92802720967455099</v>
      </c>
      <c r="BZ51">
        <f t="shared" si="43"/>
        <v>-1.0989175065322876</v>
      </c>
      <c r="CA51">
        <f t="shared" si="44"/>
        <v>0.72817234064603176</v>
      </c>
      <c r="CB51">
        <f t="shared" si="45"/>
        <v>0.27182765935396824</v>
      </c>
      <c r="CC51">
        <f t="shared" si="46"/>
        <v>50.016386666666669</v>
      </c>
      <c r="CD51">
        <f t="shared" si="47"/>
        <v>42.148766149571195</v>
      </c>
      <c r="CE51">
        <f t="shared" si="48"/>
        <v>0.84269914239249044</v>
      </c>
      <c r="CF51">
        <f t="shared" si="49"/>
        <v>0.16480934481750664</v>
      </c>
      <c r="CG51">
        <v>6</v>
      </c>
      <c r="CH51">
        <v>0.5</v>
      </c>
      <c r="CI51" t="s">
        <v>313</v>
      </c>
      <c r="CJ51">
        <v>2</v>
      </c>
      <c r="CK51" t="b">
        <v>0</v>
      </c>
      <c r="CL51">
        <v>1693421606.349999</v>
      </c>
      <c r="CM51">
        <v>410.68579999999997</v>
      </c>
      <c r="CN51">
        <v>416.02989999999988</v>
      </c>
      <c r="CO51">
        <v>16.271280000000001</v>
      </c>
      <c r="CP51">
        <v>9.9025573333333341</v>
      </c>
      <c r="CQ51">
        <v>408.72879999999998</v>
      </c>
      <c r="CR51">
        <v>16.32328</v>
      </c>
      <c r="CS51">
        <v>445.65166666666681</v>
      </c>
      <c r="CT51">
        <v>101.56903333333339</v>
      </c>
      <c r="CU51">
        <v>3.8822283333333332E-2</v>
      </c>
      <c r="CV51">
        <v>25.991376666666671</v>
      </c>
      <c r="CW51">
        <v>24.913453333333329</v>
      </c>
      <c r="CX51">
        <v>999.9000000000002</v>
      </c>
      <c r="CY51">
        <v>0</v>
      </c>
      <c r="CZ51">
        <v>0</v>
      </c>
      <c r="DA51">
        <v>9999.9983333333312</v>
      </c>
      <c r="DB51">
        <v>0</v>
      </c>
      <c r="DC51">
        <v>1616.246333333333</v>
      </c>
      <c r="DD51">
        <v>50.016386666666669</v>
      </c>
      <c r="DE51">
        <v>0.90002470000000001</v>
      </c>
      <c r="DF51">
        <v>9.9975193333333337E-2</v>
      </c>
      <c r="DG51">
        <v>0</v>
      </c>
      <c r="DH51">
        <v>819.47366666666665</v>
      </c>
      <c r="DI51">
        <v>5.0002200000000014</v>
      </c>
      <c r="DJ51">
        <v>657.31270000000006</v>
      </c>
      <c r="DK51">
        <v>415.01516666666669</v>
      </c>
      <c r="DL51">
        <v>33.299600000000012</v>
      </c>
      <c r="DM51">
        <v>40.099733333333319</v>
      </c>
      <c r="DN51">
        <v>35.682866666666662</v>
      </c>
      <c r="DO51">
        <v>35.945599999999999</v>
      </c>
      <c r="DP51">
        <v>35.853999999999999</v>
      </c>
      <c r="DQ51">
        <v>40.515666666666682</v>
      </c>
      <c r="DR51">
        <v>4.5</v>
      </c>
      <c r="DS51">
        <v>0</v>
      </c>
      <c r="DT51">
        <v>66.400000095367432</v>
      </c>
      <c r="DU51">
        <v>0</v>
      </c>
      <c r="DV51">
        <v>819.36496</v>
      </c>
      <c r="DW51">
        <v>-10.77530767683594</v>
      </c>
      <c r="DX51">
        <v>-4.5783845923254631</v>
      </c>
      <c r="DY51">
        <v>657.36220000000003</v>
      </c>
      <c r="DZ51">
        <v>15</v>
      </c>
      <c r="EA51">
        <v>1693421645.0999999</v>
      </c>
      <c r="EB51" t="s">
        <v>474</v>
      </c>
      <c r="EC51">
        <v>1693421630.5999999</v>
      </c>
      <c r="ED51">
        <v>1693421645.0999999</v>
      </c>
      <c r="EE51">
        <v>34</v>
      </c>
      <c r="EF51">
        <v>0.10199999999999999</v>
      </c>
      <c r="EG51">
        <v>7.0000000000000001E-3</v>
      </c>
      <c r="EH51">
        <v>1.9570000000000001</v>
      </c>
      <c r="EI51">
        <v>-5.1999999999999998E-2</v>
      </c>
      <c r="EJ51">
        <v>416</v>
      </c>
      <c r="EK51">
        <v>10</v>
      </c>
      <c r="EL51">
        <v>0.92</v>
      </c>
      <c r="EM51">
        <v>0.06</v>
      </c>
      <c r="EN51">
        <v>100</v>
      </c>
      <c r="EO51">
        <v>100</v>
      </c>
      <c r="EP51">
        <v>1.9570000000000001</v>
      </c>
      <c r="EQ51">
        <v>-5.1999999999999998E-2</v>
      </c>
      <c r="ER51">
        <v>1.8543809523810071</v>
      </c>
      <c r="ES51">
        <v>0</v>
      </c>
      <c r="ET51">
        <v>0</v>
      </c>
      <c r="EU51">
        <v>0</v>
      </c>
      <c r="EV51">
        <v>-5.9006499999997082E-2</v>
      </c>
      <c r="EW51">
        <v>0</v>
      </c>
      <c r="EX51">
        <v>0</v>
      </c>
      <c r="EY51">
        <v>0</v>
      </c>
      <c r="EZ51">
        <v>-1</v>
      </c>
      <c r="FA51">
        <v>-1</v>
      </c>
      <c r="FB51">
        <v>-1</v>
      </c>
      <c r="FC51">
        <v>-1</v>
      </c>
      <c r="FD51">
        <v>1.9</v>
      </c>
      <c r="FE51">
        <v>1.9</v>
      </c>
      <c r="FF51">
        <v>1.23169</v>
      </c>
      <c r="FG51">
        <v>2.65625</v>
      </c>
      <c r="FH51">
        <v>0.19287099999999999</v>
      </c>
      <c r="FI51">
        <v>0</v>
      </c>
      <c r="FJ51">
        <v>4.0832499999999996</v>
      </c>
      <c r="FK51">
        <v>4.99756</v>
      </c>
      <c r="FL51">
        <v>41.378100000000003</v>
      </c>
      <c r="FM51">
        <v>13.904400000000001</v>
      </c>
      <c r="FN51">
        <v>18</v>
      </c>
      <c r="FO51">
        <v>435.8</v>
      </c>
      <c r="FP51">
        <v>793.92100000000005</v>
      </c>
      <c r="FQ51">
        <v>24.9849</v>
      </c>
      <c r="FR51">
        <v>31.118600000000001</v>
      </c>
      <c r="FS51">
        <v>30.0002</v>
      </c>
      <c r="FT51">
        <v>30.8735</v>
      </c>
      <c r="FU51">
        <v>31.177099999999999</v>
      </c>
      <c r="FV51">
        <v>24.686</v>
      </c>
      <c r="FW51">
        <v>0</v>
      </c>
      <c r="FX51">
        <v>49.777700000000003</v>
      </c>
      <c r="FY51">
        <v>25.045400000000001</v>
      </c>
      <c r="FZ51">
        <v>415.53500000000003</v>
      </c>
      <c r="GA51">
        <v>12.416399999999999</v>
      </c>
      <c r="GB51">
        <v>98.084000000000003</v>
      </c>
      <c r="GC51">
        <v>92.750600000000006</v>
      </c>
    </row>
    <row r="52" spans="1:185" x14ac:dyDescent="0.2">
      <c r="A52">
        <v>34</v>
      </c>
      <c r="B52">
        <v>1693421766.0999999</v>
      </c>
      <c r="C52">
        <v>5056.0999999046326</v>
      </c>
      <c r="D52" t="s">
        <v>475</v>
      </c>
      <c r="E52" t="s">
        <v>476</v>
      </c>
      <c r="F52">
        <v>5</v>
      </c>
      <c r="H52" t="s">
        <v>309</v>
      </c>
      <c r="L52">
        <v>1693421758.349999</v>
      </c>
      <c r="M52">
        <f t="shared" si="0"/>
        <v>4.6890014077698595E-3</v>
      </c>
      <c r="N52">
        <f t="shared" si="1"/>
        <v>4.6890014077698599</v>
      </c>
      <c r="O52">
        <f t="shared" si="2"/>
        <v>-1.8453249059082752</v>
      </c>
      <c r="P52">
        <f t="shared" si="3"/>
        <v>410.47910000000002</v>
      </c>
      <c r="Q52">
        <f t="shared" si="4"/>
        <v>410.07418022340602</v>
      </c>
      <c r="R52">
        <f t="shared" si="5"/>
        <v>41.667626540426348</v>
      </c>
      <c r="S52">
        <f t="shared" si="6"/>
        <v>41.708770428151148</v>
      </c>
      <c r="T52">
        <f t="shared" si="7"/>
        <v>0.32623705089876004</v>
      </c>
      <c r="U52">
        <f t="shared" si="8"/>
        <v>2.9582541026179237</v>
      </c>
      <c r="V52">
        <f t="shared" si="9"/>
        <v>0.30748636175469379</v>
      </c>
      <c r="W52">
        <f t="shared" si="10"/>
        <v>0.19377378356417618</v>
      </c>
      <c r="X52">
        <f t="shared" si="11"/>
        <v>3.9903511277246398E-5</v>
      </c>
      <c r="Y52">
        <f t="shared" si="12"/>
        <v>24.915983965271874</v>
      </c>
      <c r="Z52">
        <f t="shared" si="13"/>
        <v>25.077780000000001</v>
      </c>
      <c r="AA52">
        <f t="shared" si="14"/>
        <v>3.1944522138366094</v>
      </c>
      <c r="AB52">
        <f t="shared" si="15"/>
        <v>49.484507317565921</v>
      </c>
      <c r="AC52">
        <f t="shared" si="16"/>
        <v>1.6821375292755303</v>
      </c>
      <c r="AD52">
        <f t="shared" si="17"/>
        <v>3.3993215664055088</v>
      </c>
      <c r="AE52">
        <f t="shared" si="18"/>
        <v>1.5123146845610791</v>
      </c>
      <c r="AF52">
        <f t="shared" si="19"/>
        <v>-206.78496208265079</v>
      </c>
      <c r="AG52">
        <f t="shared" si="20"/>
        <v>167.03543378817443</v>
      </c>
      <c r="AH52">
        <f t="shared" si="21"/>
        <v>12.016041352491627</v>
      </c>
      <c r="AI52">
        <f t="shared" si="22"/>
        <v>-27.733447038473457</v>
      </c>
      <c r="AJ52">
        <f t="shared" si="23"/>
        <v>-1.8453249059082752</v>
      </c>
      <c r="AK52">
        <f t="shared" si="24"/>
        <v>4.6890014077698599</v>
      </c>
      <c r="AL52">
        <f t="shared" si="25"/>
        <v>-1.4677005935353902</v>
      </c>
      <c r="AM52">
        <v>414.80392986198723</v>
      </c>
      <c r="AN52">
        <v>417.21355757575748</v>
      </c>
      <c r="AO52">
        <v>-6.5269400947243608E-2</v>
      </c>
      <c r="AP52">
        <v>66.767696317889076</v>
      </c>
      <c r="AQ52">
        <f t="shared" si="26"/>
        <v>4.6832758766810336</v>
      </c>
      <c r="AR52">
        <v>10.327259443098439</v>
      </c>
      <c r="AS52">
        <v>16.562618181818181</v>
      </c>
      <c r="AT52">
        <v>1.8376772515747819E-4</v>
      </c>
      <c r="AU52">
        <v>77.216392437638106</v>
      </c>
      <c r="AV52">
        <v>0</v>
      </c>
      <c r="AW52">
        <v>0</v>
      </c>
      <c r="AX52">
        <f t="shared" si="27"/>
        <v>1</v>
      </c>
      <c r="AY52">
        <f t="shared" si="28"/>
        <v>0</v>
      </c>
      <c r="AZ52">
        <f t="shared" si="29"/>
        <v>53902.851104454232</v>
      </c>
      <c r="BA52" t="s">
        <v>477</v>
      </c>
      <c r="BB52">
        <v>8144.65</v>
      </c>
      <c r="BC52">
        <v>771.68399999999997</v>
      </c>
      <c r="BD52">
        <v>2770.69</v>
      </c>
      <c r="BE52">
        <f t="shared" si="30"/>
        <v>0.72148309626843854</v>
      </c>
      <c r="BF52">
        <v>-1.8453249059081911</v>
      </c>
      <c r="BG52" t="s">
        <v>354</v>
      </c>
      <c r="BH52" t="s">
        <v>354</v>
      </c>
      <c r="BI52">
        <v>0</v>
      </c>
      <c r="BJ52">
        <v>0</v>
      </c>
      <c r="BK52" t="e">
        <f t="shared" si="31"/>
        <v>#DIV/0!</v>
      </c>
      <c r="BL52">
        <v>0.5</v>
      </c>
      <c r="BM52">
        <f t="shared" si="32"/>
        <v>2.1001848040655996E-4</v>
      </c>
      <c r="BN52">
        <f t="shared" si="33"/>
        <v>-1.8453249059082752</v>
      </c>
      <c r="BO52" t="e">
        <f t="shared" si="34"/>
        <v>#DIV/0!</v>
      </c>
      <c r="BP52">
        <f t="shared" si="35"/>
        <v>-4.0070238154126876E-10</v>
      </c>
      <c r="BQ52" t="e">
        <f t="shared" si="36"/>
        <v>#DIV/0!</v>
      </c>
      <c r="BR52" t="e">
        <f t="shared" si="37"/>
        <v>#DIV/0!</v>
      </c>
      <c r="BS52" t="s">
        <v>354</v>
      </c>
      <c r="BT52">
        <v>0</v>
      </c>
      <c r="BU52" t="e">
        <f t="shared" si="38"/>
        <v>#DIV/0!</v>
      </c>
      <c r="BV52" t="e">
        <f t="shared" si="39"/>
        <v>#DIV/0!</v>
      </c>
      <c r="BW52" t="e">
        <f t="shared" si="40"/>
        <v>#DIV/0!</v>
      </c>
      <c r="BX52" t="e">
        <f t="shared" si="41"/>
        <v>#DIV/0!</v>
      </c>
      <c r="BY52">
        <f t="shared" si="42"/>
        <v>0</v>
      </c>
      <c r="BZ52">
        <f t="shared" si="43"/>
        <v>1.3860338588278374</v>
      </c>
      <c r="CA52" t="e">
        <f t="shared" si="44"/>
        <v>#DIV/0!</v>
      </c>
      <c r="CB52" t="e">
        <f t="shared" si="45"/>
        <v>#DIV/0!</v>
      </c>
      <c r="CC52">
        <f t="shared" si="46"/>
        <v>5.0002199999999997E-3</v>
      </c>
      <c r="CD52">
        <f t="shared" si="47"/>
        <v>2.1001848040655996E-4</v>
      </c>
      <c r="CE52">
        <f t="shared" si="48"/>
        <v>4.2001847999999994E-2</v>
      </c>
      <c r="CF52">
        <f t="shared" si="49"/>
        <v>7.9803511199999996E-3</v>
      </c>
      <c r="CG52">
        <v>6</v>
      </c>
      <c r="CH52">
        <v>0.5</v>
      </c>
      <c r="CI52" t="s">
        <v>313</v>
      </c>
      <c r="CJ52">
        <v>2</v>
      </c>
      <c r="CK52" t="b">
        <v>0</v>
      </c>
      <c r="CL52">
        <v>1693421758.349999</v>
      </c>
      <c r="CM52">
        <v>410.47910000000002</v>
      </c>
      <c r="CN52">
        <v>410.58663333333328</v>
      </c>
      <c r="CO52">
        <v>16.55484666666667</v>
      </c>
      <c r="CP52">
        <v>10.31050666666667</v>
      </c>
      <c r="CQ52">
        <v>408.54926666666671</v>
      </c>
      <c r="CR52">
        <v>16.61207666666667</v>
      </c>
      <c r="CS52">
        <v>443.09333333333342</v>
      </c>
      <c r="CT52">
        <v>101.57089999999999</v>
      </c>
      <c r="CU52">
        <v>3.907339E-2</v>
      </c>
      <c r="CV52">
        <v>26.125119999999999</v>
      </c>
      <c r="CW52">
        <v>25.077780000000001</v>
      </c>
      <c r="CX52">
        <v>999.9000000000002</v>
      </c>
      <c r="CY52">
        <v>0</v>
      </c>
      <c r="CZ52">
        <v>0</v>
      </c>
      <c r="DA52">
        <v>10007.346</v>
      </c>
      <c r="DB52">
        <v>0</v>
      </c>
      <c r="DC52">
        <v>1693.3320000000001</v>
      </c>
      <c r="DD52">
        <v>5.0002199999999997E-3</v>
      </c>
      <c r="DE52">
        <v>0</v>
      </c>
      <c r="DF52">
        <v>0</v>
      </c>
      <c r="DG52">
        <v>0</v>
      </c>
      <c r="DH52">
        <v>771.25999999999988</v>
      </c>
      <c r="DI52">
        <v>5.0002199999999997E-3</v>
      </c>
      <c r="DJ52">
        <v>280.85666666666663</v>
      </c>
      <c r="DK52">
        <v>-1.0166666666666671</v>
      </c>
      <c r="DL52">
        <v>33.910133333333327</v>
      </c>
      <c r="DM52">
        <v>41.351766666666649</v>
      </c>
      <c r="DN52">
        <v>36.685266666666656</v>
      </c>
      <c r="DO52">
        <v>38.399766666666657</v>
      </c>
      <c r="DP52">
        <v>36.491366666666657</v>
      </c>
      <c r="DQ52">
        <v>0</v>
      </c>
      <c r="DR52">
        <v>0</v>
      </c>
      <c r="DS52">
        <v>0</v>
      </c>
      <c r="DT52">
        <v>150.20000004768369</v>
      </c>
      <c r="DU52">
        <v>0</v>
      </c>
      <c r="DV52">
        <v>771.68399999999997</v>
      </c>
      <c r="DW52">
        <v>-38.876922947554313</v>
      </c>
      <c r="DX52">
        <v>20.21538465944657</v>
      </c>
      <c r="DY52">
        <v>280.75599999999997</v>
      </c>
      <c r="DZ52">
        <v>15</v>
      </c>
      <c r="EA52">
        <v>1693421721.0999999</v>
      </c>
      <c r="EB52" t="s">
        <v>478</v>
      </c>
      <c r="EC52">
        <v>1693421721.0999999</v>
      </c>
      <c r="ED52">
        <v>1693421714.5999999</v>
      </c>
      <c r="EE52">
        <v>35</v>
      </c>
      <c r="EF52">
        <v>-2.7E-2</v>
      </c>
      <c r="EG52">
        <v>-5.0000000000000001E-3</v>
      </c>
      <c r="EH52">
        <v>1.93</v>
      </c>
      <c r="EI52">
        <v>-5.7000000000000002E-2</v>
      </c>
      <c r="EJ52">
        <v>411</v>
      </c>
      <c r="EK52">
        <v>10</v>
      </c>
      <c r="EL52">
        <v>0.95</v>
      </c>
      <c r="EM52">
        <v>0.02</v>
      </c>
      <c r="EN52">
        <v>100</v>
      </c>
      <c r="EO52">
        <v>100</v>
      </c>
      <c r="EP52">
        <v>1.93</v>
      </c>
      <c r="EQ52">
        <v>-5.7299999999999997E-2</v>
      </c>
      <c r="ER52">
        <v>1.929899999999918</v>
      </c>
      <c r="ES52">
        <v>0</v>
      </c>
      <c r="ET52">
        <v>0</v>
      </c>
      <c r="EU52">
        <v>0</v>
      </c>
      <c r="EV52">
        <v>-5.7228571428572288E-2</v>
      </c>
      <c r="EW52">
        <v>0</v>
      </c>
      <c r="EX52">
        <v>0</v>
      </c>
      <c r="EY52">
        <v>0</v>
      </c>
      <c r="EZ52">
        <v>-1</v>
      </c>
      <c r="FA52">
        <v>-1</v>
      </c>
      <c r="FB52">
        <v>-1</v>
      </c>
      <c r="FC52">
        <v>-1</v>
      </c>
      <c r="FD52">
        <v>0.8</v>
      </c>
      <c r="FE52">
        <v>0.9</v>
      </c>
      <c r="FF52">
        <v>1.2170399999999999</v>
      </c>
      <c r="FG52">
        <v>2.65747</v>
      </c>
      <c r="FH52">
        <v>0.19287099999999999</v>
      </c>
      <c r="FI52">
        <v>0</v>
      </c>
      <c r="FJ52">
        <v>4.06616</v>
      </c>
      <c r="FK52">
        <v>4.99756</v>
      </c>
      <c r="FL52">
        <v>41.378100000000003</v>
      </c>
      <c r="FM52">
        <v>13.8781</v>
      </c>
      <c r="FN52">
        <v>18</v>
      </c>
      <c r="FO52">
        <v>432.30599999999998</v>
      </c>
      <c r="FP52">
        <v>792.88099999999997</v>
      </c>
      <c r="FQ52">
        <v>23.747</v>
      </c>
      <c r="FR52">
        <v>31.160799999999998</v>
      </c>
      <c r="FS52">
        <v>30.000599999999999</v>
      </c>
      <c r="FT52">
        <v>30.9312</v>
      </c>
      <c r="FU52">
        <v>31.241499999999998</v>
      </c>
      <c r="FV52">
        <v>24.3827</v>
      </c>
      <c r="FW52">
        <v>0</v>
      </c>
      <c r="FX52">
        <v>51.4268</v>
      </c>
      <c r="FY52">
        <v>23.705100000000002</v>
      </c>
      <c r="FZ52">
        <v>409.86900000000003</v>
      </c>
      <c r="GA52">
        <v>13.5937</v>
      </c>
      <c r="GB52">
        <v>98.072599999999994</v>
      </c>
      <c r="GC52">
        <v>92.741200000000006</v>
      </c>
    </row>
    <row r="53" spans="1:185" x14ac:dyDescent="0.2">
      <c r="A53">
        <v>35</v>
      </c>
      <c r="B53">
        <v>1693422517.0999999</v>
      </c>
      <c r="C53">
        <v>5807.0999999046326</v>
      </c>
      <c r="D53" t="s">
        <v>479</v>
      </c>
      <c r="E53" t="s">
        <v>480</v>
      </c>
      <c r="F53">
        <v>5</v>
      </c>
      <c r="H53" t="s">
        <v>309</v>
      </c>
      <c r="L53">
        <v>1693422509.349999</v>
      </c>
      <c r="M53">
        <f t="shared" si="0"/>
        <v>3.1593085080201923E-3</v>
      </c>
      <c r="N53">
        <f t="shared" si="1"/>
        <v>3.1593085080201924</v>
      </c>
      <c r="O53">
        <f t="shared" si="2"/>
        <v>24.485099249238065</v>
      </c>
      <c r="P53">
        <f t="shared" si="3"/>
        <v>410.02403333333331</v>
      </c>
      <c r="Q53">
        <f t="shared" si="4"/>
        <v>218.65911452729918</v>
      </c>
      <c r="R53">
        <f t="shared" si="5"/>
        <v>22.214116406744736</v>
      </c>
      <c r="S53">
        <f t="shared" si="6"/>
        <v>41.655348443718736</v>
      </c>
      <c r="T53">
        <f t="shared" si="7"/>
        <v>0.22056023311268844</v>
      </c>
      <c r="U53">
        <f t="shared" si="8"/>
        <v>2.9571086686641967</v>
      </c>
      <c r="V53">
        <f t="shared" si="9"/>
        <v>0.21181157589410984</v>
      </c>
      <c r="W53">
        <f t="shared" si="10"/>
        <v>0.13313935185792894</v>
      </c>
      <c r="X53">
        <f t="shared" si="11"/>
        <v>289.56393272059705</v>
      </c>
      <c r="Y53">
        <f t="shared" si="12"/>
        <v>24.954864121232522</v>
      </c>
      <c r="Z53">
        <f t="shared" si="13"/>
        <v>24.886073333333339</v>
      </c>
      <c r="AA53">
        <f t="shared" si="14"/>
        <v>3.1581445577841558</v>
      </c>
      <c r="AB53">
        <f t="shared" si="15"/>
        <v>55.805862310616604</v>
      </c>
      <c r="AC53">
        <f t="shared" si="16"/>
        <v>1.6789003295188556</v>
      </c>
      <c r="AD53">
        <f t="shared" si="17"/>
        <v>3.0084658851323915</v>
      </c>
      <c r="AE53">
        <f t="shared" si="18"/>
        <v>1.4792442282653002</v>
      </c>
      <c r="AF53">
        <f t="shared" si="19"/>
        <v>-139.32550520369048</v>
      </c>
      <c r="AG53">
        <f t="shared" si="20"/>
        <v>-129.32924154180142</v>
      </c>
      <c r="AH53">
        <f t="shared" si="21"/>
        <v>-9.2027322650437817</v>
      </c>
      <c r="AI53">
        <f t="shared" si="22"/>
        <v>11.706453710061368</v>
      </c>
      <c r="AJ53">
        <f t="shared" si="23"/>
        <v>24.485099249238065</v>
      </c>
      <c r="AK53">
        <f t="shared" si="24"/>
        <v>3.1593085080201924</v>
      </c>
      <c r="AL53">
        <f t="shared" si="25"/>
        <v>24.60132308245219</v>
      </c>
      <c r="AM53">
        <v>447.97813921869073</v>
      </c>
      <c r="AN53">
        <v>416.74969696969691</v>
      </c>
      <c r="AO53">
        <v>-8.3239209887231436E-4</v>
      </c>
      <c r="AP53">
        <v>66.657123473038709</v>
      </c>
      <c r="AQ53">
        <f t="shared" si="26"/>
        <v>3.0812700974039835</v>
      </c>
      <c r="AR53">
        <v>12.58085917468531</v>
      </c>
      <c r="AS53">
        <v>16.451079720279719</v>
      </c>
      <c r="AT53">
        <v>-1.0755692307686641E-2</v>
      </c>
      <c r="AU53">
        <v>77.180000000000007</v>
      </c>
      <c r="AV53">
        <v>0</v>
      </c>
      <c r="AW53">
        <v>0</v>
      </c>
      <c r="AX53">
        <f t="shared" si="27"/>
        <v>1</v>
      </c>
      <c r="AY53">
        <f t="shared" si="28"/>
        <v>0</v>
      </c>
      <c r="AZ53">
        <f t="shared" si="29"/>
        <v>54240.642740403076</v>
      </c>
      <c r="BA53" t="s">
        <v>477</v>
      </c>
      <c r="BB53">
        <v>8144.65</v>
      </c>
      <c r="BC53">
        <v>771.68399999999997</v>
      </c>
      <c r="BD53">
        <v>2770.69</v>
      </c>
      <c r="BE53">
        <f t="shared" si="30"/>
        <v>0.72148309626843854</v>
      </c>
      <c r="BF53">
        <v>-1.8453249059081911</v>
      </c>
      <c r="BG53" t="s">
        <v>481</v>
      </c>
      <c r="BH53">
        <v>8153.76</v>
      </c>
      <c r="BI53">
        <v>979.07971999999995</v>
      </c>
      <c r="BJ53">
        <v>1108.4100000000001</v>
      </c>
      <c r="BK53">
        <f t="shared" si="31"/>
        <v>0.11668090327586378</v>
      </c>
      <c r="BL53">
        <v>0.5</v>
      </c>
      <c r="BM53">
        <f t="shared" si="32"/>
        <v>1513.1735398552314</v>
      </c>
      <c r="BN53">
        <f t="shared" si="33"/>
        <v>24.485099249238065</v>
      </c>
      <c r="BO53">
        <f t="shared" si="34"/>
        <v>88.279227721722336</v>
      </c>
      <c r="BP53">
        <f t="shared" si="35"/>
        <v>1.7400796049913313E-2</v>
      </c>
      <c r="BQ53">
        <f t="shared" si="36"/>
        <v>1.4996977652673649</v>
      </c>
      <c r="BR53">
        <f t="shared" si="37"/>
        <v>544.32447059861749</v>
      </c>
      <c r="BS53" t="s">
        <v>482</v>
      </c>
      <c r="BT53">
        <v>601</v>
      </c>
      <c r="BU53">
        <f t="shared" si="38"/>
        <v>601</v>
      </c>
      <c r="BV53">
        <f t="shared" si="39"/>
        <v>0.45778186772042839</v>
      </c>
      <c r="BW53">
        <f t="shared" si="40"/>
        <v>0.2548831911077829</v>
      </c>
      <c r="BX53">
        <f t="shared" si="41"/>
        <v>0.76613709792643181</v>
      </c>
      <c r="BY53">
        <f t="shared" si="42"/>
        <v>0.38408165689611162</v>
      </c>
      <c r="BZ53">
        <f t="shared" si="43"/>
        <v>0.83155328198114453</v>
      </c>
      <c r="CA53">
        <f t="shared" si="44"/>
        <v>0.15645794180659522</v>
      </c>
      <c r="CB53">
        <f t="shared" si="45"/>
        <v>0.84354205819340478</v>
      </c>
      <c r="CC53">
        <f t="shared" si="46"/>
        <v>1799.9870000000001</v>
      </c>
      <c r="CD53">
        <f t="shared" si="47"/>
        <v>1513.1735398552314</v>
      </c>
      <c r="CE53">
        <f t="shared" si="48"/>
        <v>0.84065803800540306</v>
      </c>
      <c r="CF53">
        <f t="shared" si="49"/>
        <v>0.16087001335042811</v>
      </c>
      <c r="CG53">
        <v>6</v>
      </c>
      <c r="CH53">
        <v>0.5</v>
      </c>
      <c r="CI53" t="s">
        <v>313</v>
      </c>
      <c r="CJ53">
        <v>2</v>
      </c>
      <c r="CK53" t="b">
        <v>0</v>
      </c>
      <c r="CL53">
        <v>1693422509.349999</v>
      </c>
      <c r="CM53">
        <v>410.02403333333331</v>
      </c>
      <c r="CN53">
        <v>442.34086666666673</v>
      </c>
      <c r="CO53">
        <v>16.52583666666667</v>
      </c>
      <c r="CP53">
        <v>12.63097</v>
      </c>
      <c r="CQ53">
        <v>408.03706666666659</v>
      </c>
      <c r="CR53">
        <v>16.54030666666667</v>
      </c>
      <c r="CS53">
        <v>478.64513333333338</v>
      </c>
      <c r="CT53">
        <v>101.55200000000001</v>
      </c>
      <c r="CU53">
        <v>4.0455703333333343E-2</v>
      </c>
      <c r="CV53">
        <v>24.07484333333333</v>
      </c>
      <c r="CW53">
        <v>24.886073333333339</v>
      </c>
      <c r="CX53">
        <v>999.9000000000002</v>
      </c>
      <c r="CY53">
        <v>0</v>
      </c>
      <c r="CZ53">
        <v>0</v>
      </c>
      <c r="DA53">
        <v>10002.70733333333</v>
      </c>
      <c r="DB53">
        <v>0</v>
      </c>
      <c r="DC53">
        <v>684.2194666666669</v>
      </c>
      <c r="DD53">
        <v>1799.9870000000001</v>
      </c>
      <c r="DE53">
        <v>0.97800459999999989</v>
      </c>
      <c r="DF53">
        <v>2.1995216666666661E-2</v>
      </c>
      <c r="DG53">
        <v>0</v>
      </c>
      <c r="DH53">
        <v>979.49963333333346</v>
      </c>
      <c r="DI53">
        <v>5.0002200000000014</v>
      </c>
      <c r="DJ53">
        <v>18138.806666666671</v>
      </c>
      <c r="DK53">
        <v>16954.416666666672</v>
      </c>
      <c r="DL53">
        <v>36.210233333333328</v>
      </c>
      <c r="DM53">
        <v>40.214300000000001</v>
      </c>
      <c r="DN53">
        <v>36.780999999999992</v>
      </c>
      <c r="DO53">
        <v>38.64556666666666</v>
      </c>
      <c r="DP53">
        <v>37.897599999999997</v>
      </c>
      <c r="DQ53">
        <v>1755.5050000000001</v>
      </c>
      <c r="DR53">
        <v>39.481999999999999</v>
      </c>
      <c r="DS53">
        <v>0</v>
      </c>
      <c r="DT53">
        <v>750.5</v>
      </c>
      <c r="DU53">
        <v>0</v>
      </c>
      <c r="DV53">
        <v>979.07971999999995</v>
      </c>
      <c r="DW53">
        <v>-39.335923134373267</v>
      </c>
      <c r="DX53">
        <v>-680.06923189368308</v>
      </c>
      <c r="DY53">
        <v>18131.556</v>
      </c>
      <c r="DZ53">
        <v>15</v>
      </c>
      <c r="EA53">
        <v>1693422469.0999999</v>
      </c>
      <c r="EB53" t="s">
        <v>483</v>
      </c>
      <c r="EC53">
        <v>1693422462.0999999</v>
      </c>
      <c r="ED53">
        <v>1693422469.0999999</v>
      </c>
      <c r="EE53">
        <v>36</v>
      </c>
      <c r="EF53">
        <v>5.7000000000000002E-2</v>
      </c>
      <c r="EG53">
        <v>4.2999999999999997E-2</v>
      </c>
      <c r="EH53">
        <v>1.9870000000000001</v>
      </c>
      <c r="EI53">
        <v>-1.4E-2</v>
      </c>
      <c r="EJ53">
        <v>443</v>
      </c>
      <c r="EK53">
        <v>12</v>
      </c>
      <c r="EL53">
        <v>0.18</v>
      </c>
      <c r="EM53">
        <v>0.02</v>
      </c>
      <c r="EN53">
        <v>100</v>
      </c>
      <c r="EO53">
        <v>100</v>
      </c>
      <c r="EP53">
        <v>1.9870000000000001</v>
      </c>
      <c r="EQ53">
        <v>-1.4500000000000001E-2</v>
      </c>
      <c r="ER53">
        <v>1.986952380952403</v>
      </c>
      <c r="ES53">
        <v>0</v>
      </c>
      <c r="ET53">
        <v>0</v>
      </c>
      <c r="EU53">
        <v>0</v>
      </c>
      <c r="EV53">
        <v>-1.44714285714258E-2</v>
      </c>
      <c r="EW53">
        <v>0</v>
      </c>
      <c r="EX53">
        <v>0</v>
      </c>
      <c r="EY53">
        <v>0</v>
      </c>
      <c r="EZ53">
        <v>-1</v>
      </c>
      <c r="FA53">
        <v>-1</v>
      </c>
      <c r="FB53">
        <v>-1</v>
      </c>
      <c r="FC53">
        <v>-1</v>
      </c>
      <c r="FD53">
        <v>0.9</v>
      </c>
      <c r="FE53">
        <v>0.8</v>
      </c>
      <c r="FF53">
        <v>1.3586400000000001</v>
      </c>
      <c r="FG53">
        <v>2.66235</v>
      </c>
      <c r="FH53">
        <v>0.19164999999999999</v>
      </c>
      <c r="FI53">
        <v>0</v>
      </c>
      <c r="FJ53">
        <v>4.4482400000000002</v>
      </c>
      <c r="FK53">
        <v>4.99756</v>
      </c>
      <c r="FL53">
        <v>40.019399999999997</v>
      </c>
      <c r="FM53">
        <v>13.650499999999999</v>
      </c>
      <c r="FN53">
        <v>18</v>
      </c>
      <c r="FO53">
        <v>469.23599999999999</v>
      </c>
      <c r="FP53">
        <v>842.37199999999996</v>
      </c>
      <c r="FQ53">
        <v>21.008099999999999</v>
      </c>
      <c r="FR53">
        <v>30.626000000000001</v>
      </c>
      <c r="FS53">
        <v>29.998899999999999</v>
      </c>
      <c r="FT53">
        <v>30.4849</v>
      </c>
      <c r="FU53">
        <v>30.8005</v>
      </c>
      <c r="FV53">
        <v>27.217600000000001</v>
      </c>
      <c r="FW53">
        <v>32.520800000000001</v>
      </c>
      <c r="FX53">
        <v>81.096699999999998</v>
      </c>
      <c r="FY53">
        <v>21.0806</v>
      </c>
      <c r="FZ53">
        <v>442.63799999999998</v>
      </c>
      <c r="GA53">
        <v>12.6248</v>
      </c>
      <c r="GB53">
        <v>98.203999999999994</v>
      </c>
      <c r="GC53">
        <v>92.855800000000002</v>
      </c>
    </row>
    <row r="54" spans="1:185" x14ac:dyDescent="0.2">
      <c r="A54">
        <v>36</v>
      </c>
      <c r="B54">
        <v>1693422618.0999999</v>
      </c>
      <c r="C54">
        <v>5908.0999999046326</v>
      </c>
      <c r="D54" t="s">
        <v>484</v>
      </c>
      <c r="E54" t="s">
        <v>485</v>
      </c>
      <c r="F54">
        <v>5</v>
      </c>
      <c r="H54" t="s">
        <v>309</v>
      </c>
      <c r="L54">
        <v>1693422610.099999</v>
      </c>
      <c r="M54">
        <f t="shared" si="0"/>
        <v>2.8448916622320158E-3</v>
      </c>
      <c r="N54">
        <f t="shared" si="1"/>
        <v>2.8448916622320159</v>
      </c>
      <c r="O54">
        <f t="shared" si="2"/>
        <v>24.542665792846069</v>
      </c>
      <c r="P54">
        <f t="shared" si="3"/>
        <v>409.92877419354852</v>
      </c>
      <c r="Q54">
        <f t="shared" si="4"/>
        <v>189.42573353688095</v>
      </c>
      <c r="R54">
        <f t="shared" si="5"/>
        <v>19.242678916713462</v>
      </c>
      <c r="S54">
        <f t="shared" si="6"/>
        <v>41.642324056211621</v>
      </c>
      <c r="T54">
        <f t="shared" si="7"/>
        <v>0.18988565033844096</v>
      </c>
      <c r="U54">
        <f t="shared" si="8"/>
        <v>2.9575201129516784</v>
      </c>
      <c r="V54">
        <f t="shared" si="9"/>
        <v>0.18336339187593109</v>
      </c>
      <c r="W54">
        <f t="shared" si="10"/>
        <v>0.11516945543290361</v>
      </c>
      <c r="X54">
        <f t="shared" si="11"/>
        <v>241.73253213603797</v>
      </c>
      <c r="Y54">
        <f t="shared" si="12"/>
        <v>25.356492090890669</v>
      </c>
      <c r="Z54">
        <f t="shared" si="13"/>
        <v>25.123867741935481</v>
      </c>
      <c r="AA54">
        <f t="shared" si="14"/>
        <v>3.2032350406633525</v>
      </c>
      <c r="AB54">
        <f t="shared" si="15"/>
        <v>53.384325777001649</v>
      </c>
      <c r="AC54">
        <f t="shared" si="16"/>
        <v>1.6649147610379891</v>
      </c>
      <c r="AD54">
        <f t="shared" si="17"/>
        <v>3.1187333300652949</v>
      </c>
      <c r="AE54">
        <f t="shared" si="18"/>
        <v>1.5383202796253634</v>
      </c>
      <c r="AF54">
        <f t="shared" si="19"/>
        <v>-125.45972230443189</v>
      </c>
      <c r="AG54">
        <f t="shared" si="20"/>
        <v>-71.444587833812463</v>
      </c>
      <c r="AH54">
        <f t="shared" si="21"/>
        <v>-5.1046249239268748</v>
      </c>
      <c r="AI54">
        <f t="shared" si="22"/>
        <v>39.723597073866742</v>
      </c>
      <c r="AJ54">
        <f t="shared" si="23"/>
        <v>24.542665792846069</v>
      </c>
      <c r="AK54">
        <f t="shared" si="24"/>
        <v>2.8448916622320159</v>
      </c>
      <c r="AL54">
        <f t="shared" si="25"/>
        <v>24.603206672660974</v>
      </c>
      <c r="AM54">
        <v>447.71410510700088</v>
      </c>
      <c r="AN54">
        <v>416.78881212121212</v>
      </c>
      <c r="AO54">
        <v>-3.103150807504259E-2</v>
      </c>
      <c r="AP54">
        <v>66.651321649224627</v>
      </c>
      <c r="AQ54">
        <f t="shared" si="26"/>
        <v>2.9177172256647759</v>
      </c>
      <c r="AR54">
        <v>12.96077469902098</v>
      </c>
      <c r="AS54">
        <v>16.467623776223789</v>
      </c>
      <c r="AT54">
        <v>1.124233100234154E-2</v>
      </c>
      <c r="AU54">
        <v>77.180000000000007</v>
      </c>
      <c r="AV54">
        <v>0</v>
      </c>
      <c r="AW54">
        <v>0</v>
      </c>
      <c r="AX54">
        <f t="shared" si="27"/>
        <v>1</v>
      </c>
      <c r="AY54">
        <f t="shared" si="28"/>
        <v>0</v>
      </c>
      <c r="AZ54">
        <f t="shared" si="29"/>
        <v>54143.083424545686</v>
      </c>
      <c r="BA54" t="s">
        <v>477</v>
      </c>
      <c r="BB54">
        <v>8144.65</v>
      </c>
      <c r="BC54">
        <v>771.68399999999997</v>
      </c>
      <c r="BD54">
        <v>2770.69</v>
      </c>
      <c r="BE54">
        <f t="shared" si="30"/>
        <v>0.72148309626843854</v>
      </c>
      <c r="BF54">
        <v>-1.8453249059081911</v>
      </c>
      <c r="BG54" t="s">
        <v>486</v>
      </c>
      <c r="BH54">
        <v>8147.71</v>
      </c>
      <c r="BI54">
        <v>882.12576000000001</v>
      </c>
      <c r="BJ54">
        <v>1041.78</v>
      </c>
      <c r="BK54">
        <f t="shared" si="31"/>
        <v>0.15325139664804466</v>
      </c>
      <c r="BL54">
        <v>0.5</v>
      </c>
      <c r="BM54">
        <f t="shared" si="32"/>
        <v>1261.1882896242219</v>
      </c>
      <c r="BN54">
        <f t="shared" si="33"/>
        <v>24.542665792846069</v>
      </c>
      <c r="BO54">
        <f t="shared" si="34"/>
        <v>96.639433410535318</v>
      </c>
      <c r="BP54">
        <f t="shared" si="35"/>
        <v>2.0923117440788095E-2</v>
      </c>
      <c r="BQ54">
        <f t="shared" si="36"/>
        <v>1.6595730384534164</v>
      </c>
      <c r="BR54">
        <f t="shared" si="37"/>
        <v>527.74852734496437</v>
      </c>
      <c r="BS54" t="s">
        <v>487</v>
      </c>
      <c r="BT54">
        <v>580.27</v>
      </c>
      <c r="BU54">
        <f t="shared" si="38"/>
        <v>580.27</v>
      </c>
      <c r="BV54">
        <f t="shared" si="39"/>
        <v>0.44300140144752254</v>
      </c>
      <c r="BW54">
        <f t="shared" si="40"/>
        <v>0.34593885289592852</v>
      </c>
      <c r="BX54">
        <f t="shared" si="41"/>
        <v>0.78930524739547669</v>
      </c>
      <c r="BY54">
        <f t="shared" si="42"/>
        <v>0.59110183046028064</v>
      </c>
      <c r="BZ54">
        <f t="shared" si="43"/>
        <v>0.86488484776934138</v>
      </c>
      <c r="CA54">
        <f t="shared" si="44"/>
        <v>0.22756158732958939</v>
      </c>
      <c r="CB54">
        <f t="shared" si="45"/>
        <v>0.77243841267041058</v>
      </c>
      <c r="CC54">
        <f t="shared" si="46"/>
        <v>1499.9732258064521</v>
      </c>
      <c r="CD54">
        <f t="shared" si="47"/>
        <v>1261.1882896242219</v>
      </c>
      <c r="CE54">
        <f t="shared" si="48"/>
        <v>0.84080720103930595</v>
      </c>
      <c r="CF54">
        <f t="shared" si="49"/>
        <v>0.16115789800586064</v>
      </c>
      <c r="CG54">
        <v>6</v>
      </c>
      <c r="CH54">
        <v>0.5</v>
      </c>
      <c r="CI54" t="s">
        <v>313</v>
      </c>
      <c r="CJ54">
        <v>2</v>
      </c>
      <c r="CK54" t="b">
        <v>0</v>
      </c>
      <c r="CL54">
        <v>1693422610.099999</v>
      </c>
      <c r="CM54">
        <v>409.92877419354852</v>
      </c>
      <c r="CN54">
        <v>442.00900000000001</v>
      </c>
      <c r="CO54">
        <v>16.389490322580649</v>
      </c>
      <c r="CP54">
        <v>12.897738709677419</v>
      </c>
      <c r="CQ54">
        <v>408.09677419354853</v>
      </c>
      <c r="CR54">
        <v>16.392490322580649</v>
      </c>
      <c r="CS54">
        <v>480.83580645161288</v>
      </c>
      <c r="CT54">
        <v>101.5439032258064</v>
      </c>
      <c r="CU54">
        <v>4.0388187096774199E-2</v>
      </c>
      <c r="CV54">
        <v>24.675787096774201</v>
      </c>
      <c r="CW54">
        <v>25.123867741935481</v>
      </c>
      <c r="CX54">
        <v>999.90000000000032</v>
      </c>
      <c r="CY54">
        <v>0</v>
      </c>
      <c r="CZ54">
        <v>0</v>
      </c>
      <c r="DA54">
        <v>10005.84</v>
      </c>
      <c r="DB54">
        <v>0</v>
      </c>
      <c r="DC54">
        <v>662.80396774193548</v>
      </c>
      <c r="DD54">
        <v>1499.9732258064521</v>
      </c>
      <c r="DE54">
        <v>0.97300454838709671</v>
      </c>
      <c r="DF54">
        <v>2.6995725806451619E-2</v>
      </c>
      <c r="DG54">
        <v>0</v>
      </c>
      <c r="DH54">
        <v>882.26145161290322</v>
      </c>
      <c r="DI54">
        <v>5.0002200000000023</v>
      </c>
      <c r="DJ54">
        <v>13677.425806451611</v>
      </c>
      <c r="DK54">
        <v>14098.961290322581</v>
      </c>
      <c r="DL54">
        <v>37.026032258064511</v>
      </c>
      <c r="DM54">
        <v>40.810064516129017</v>
      </c>
      <c r="DN54">
        <v>37.429064516129031</v>
      </c>
      <c r="DO54">
        <v>40.110709677419351</v>
      </c>
      <c r="DP54">
        <v>38.913032258064497</v>
      </c>
      <c r="DQ54">
        <v>1454.6145161290319</v>
      </c>
      <c r="DR54">
        <v>40.359354838709677</v>
      </c>
      <c r="DS54">
        <v>0</v>
      </c>
      <c r="DT54">
        <v>98.700000047683716</v>
      </c>
      <c r="DU54">
        <v>0</v>
      </c>
      <c r="DV54">
        <v>882.12576000000001</v>
      </c>
      <c r="DW54">
        <v>-15.17515387098307</v>
      </c>
      <c r="DX54">
        <v>-217.05384656604161</v>
      </c>
      <c r="DY54">
        <v>13675.216</v>
      </c>
      <c r="DZ54">
        <v>15</v>
      </c>
      <c r="EA54">
        <v>1693422658.5999999</v>
      </c>
      <c r="EB54" t="s">
        <v>488</v>
      </c>
      <c r="EC54">
        <v>1693422658.5999999</v>
      </c>
      <c r="ED54">
        <v>1693422639.0999999</v>
      </c>
      <c r="EE54">
        <v>37</v>
      </c>
      <c r="EF54">
        <v>-0.155</v>
      </c>
      <c r="EG54">
        <v>1.2E-2</v>
      </c>
      <c r="EH54">
        <v>1.8320000000000001</v>
      </c>
      <c r="EI54">
        <v>-3.0000000000000001E-3</v>
      </c>
      <c r="EJ54">
        <v>441</v>
      </c>
      <c r="EK54">
        <v>13</v>
      </c>
      <c r="EL54">
        <v>0.17</v>
      </c>
      <c r="EM54">
        <v>0.05</v>
      </c>
      <c r="EN54">
        <v>100</v>
      </c>
      <c r="EO54">
        <v>100</v>
      </c>
      <c r="EP54">
        <v>1.8320000000000001</v>
      </c>
      <c r="EQ54">
        <v>-3.0000000000000001E-3</v>
      </c>
      <c r="ER54">
        <v>1.986952380952403</v>
      </c>
      <c r="ES54">
        <v>0</v>
      </c>
      <c r="ET54">
        <v>0</v>
      </c>
      <c r="EU54">
        <v>0</v>
      </c>
      <c r="EV54">
        <v>-1.44714285714258E-2</v>
      </c>
      <c r="EW54">
        <v>0</v>
      </c>
      <c r="EX54">
        <v>0</v>
      </c>
      <c r="EY54">
        <v>0</v>
      </c>
      <c r="EZ54">
        <v>-1</v>
      </c>
      <c r="FA54">
        <v>-1</v>
      </c>
      <c r="FB54">
        <v>-1</v>
      </c>
      <c r="FC54">
        <v>-1</v>
      </c>
      <c r="FD54">
        <v>2.6</v>
      </c>
      <c r="FE54">
        <v>2.5</v>
      </c>
      <c r="FF54">
        <v>1.3598600000000001</v>
      </c>
      <c r="FG54">
        <v>2.66235</v>
      </c>
      <c r="FH54">
        <v>0.19164999999999999</v>
      </c>
      <c r="FI54">
        <v>0</v>
      </c>
      <c r="FJ54">
        <v>4.4677699999999998</v>
      </c>
      <c r="FK54">
        <v>4.99756</v>
      </c>
      <c r="FL54">
        <v>39.792499999999997</v>
      </c>
      <c r="FM54">
        <v>13.615399999999999</v>
      </c>
      <c r="FN54">
        <v>18</v>
      </c>
      <c r="FO54">
        <v>472.54199999999997</v>
      </c>
      <c r="FP54">
        <v>844.05899999999997</v>
      </c>
      <c r="FQ54">
        <v>21.919599999999999</v>
      </c>
      <c r="FR54">
        <v>30.387699999999999</v>
      </c>
      <c r="FS54">
        <v>29.996099999999998</v>
      </c>
      <c r="FT54">
        <v>30.273</v>
      </c>
      <c r="FU54">
        <v>30.596299999999999</v>
      </c>
      <c r="FV54">
        <v>27.239599999999999</v>
      </c>
      <c r="FW54">
        <v>23.124600000000001</v>
      </c>
      <c r="FX54">
        <v>76.517899999999997</v>
      </c>
      <c r="FY54">
        <v>21.938400000000001</v>
      </c>
      <c r="FZ54">
        <v>442.25099999999998</v>
      </c>
      <c r="GA54">
        <v>13.228199999999999</v>
      </c>
      <c r="GB54">
        <v>98.239599999999996</v>
      </c>
      <c r="GC54">
        <v>92.884100000000004</v>
      </c>
    </row>
    <row r="55" spans="1:185" x14ac:dyDescent="0.2">
      <c r="A55">
        <v>37</v>
      </c>
      <c r="B55">
        <v>1693422745.0999999</v>
      </c>
      <c r="C55">
        <v>6035.0999999046326</v>
      </c>
      <c r="D55" t="s">
        <v>489</v>
      </c>
      <c r="E55" t="s">
        <v>490</v>
      </c>
      <c r="F55">
        <v>5</v>
      </c>
      <c r="H55" t="s">
        <v>309</v>
      </c>
      <c r="L55">
        <v>1693422737.349999</v>
      </c>
      <c r="M55">
        <f t="shared" si="0"/>
        <v>3.038135219530684E-3</v>
      </c>
      <c r="N55">
        <f t="shared" si="1"/>
        <v>3.0381352195306839</v>
      </c>
      <c r="O55">
        <f t="shared" si="2"/>
        <v>24.282680574173654</v>
      </c>
      <c r="P55">
        <f t="shared" si="3"/>
        <v>410.01153333333332</v>
      </c>
      <c r="Q55">
        <f t="shared" si="4"/>
        <v>203.53241613855607</v>
      </c>
      <c r="R55">
        <f t="shared" si="5"/>
        <v>20.676097637646656</v>
      </c>
      <c r="S55">
        <f t="shared" si="6"/>
        <v>41.651539624971299</v>
      </c>
      <c r="T55">
        <f t="shared" si="7"/>
        <v>0.20171365062534577</v>
      </c>
      <c r="U55">
        <f t="shared" si="8"/>
        <v>2.9562793268491547</v>
      </c>
      <c r="V55">
        <f t="shared" si="9"/>
        <v>0.19436748372083706</v>
      </c>
      <c r="W55">
        <f t="shared" si="10"/>
        <v>0.12211741147264889</v>
      </c>
      <c r="X55">
        <f t="shared" si="11"/>
        <v>161.90556090716859</v>
      </c>
      <c r="Y55">
        <f t="shared" si="12"/>
        <v>25.192598381118533</v>
      </c>
      <c r="Z55">
        <f t="shared" si="13"/>
        <v>24.94721333333333</v>
      </c>
      <c r="AA55">
        <f t="shared" si="14"/>
        <v>3.1696845980099955</v>
      </c>
      <c r="AB55">
        <f t="shared" si="15"/>
        <v>50.836066176150787</v>
      </c>
      <c r="AC55">
        <f t="shared" si="16"/>
        <v>1.6192291662573937</v>
      </c>
      <c r="AD55">
        <f t="shared" si="17"/>
        <v>3.1851976127473023</v>
      </c>
      <c r="AE55">
        <f t="shared" si="18"/>
        <v>1.5504554317526018</v>
      </c>
      <c r="AF55">
        <f t="shared" si="19"/>
        <v>-133.98176318130317</v>
      </c>
      <c r="AG55">
        <f t="shared" si="20"/>
        <v>13.050478139041985</v>
      </c>
      <c r="AH55">
        <f t="shared" si="21"/>
        <v>0.93366091108772298</v>
      </c>
      <c r="AI55">
        <f t="shared" si="22"/>
        <v>41.907936775995125</v>
      </c>
      <c r="AJ55">
        <f t="shared" si="23"/>
        <v>24.282680574173654</v>
      </c>
      <c r="AK55">
        <f t="shared" si="24"/>
        <v>3.0381352195306839</v>
      </c>
      <c r="AL55">
        <f t="shared" si="25"/>
        <v>24.103197940444719</v>
      </c>
      <c r="AM55">
        <v>447.27651938593692</v>
      </c>
      <c r="AN55">
        <v>416.70378787878781</v>
      </c>
      <c r="AO55">
        <v>4.5072026156564499E-2</v>
      </c>
      <c r="AP55">
        <v>66.780484783382875</v>
      </c>
      <c r="AQ55">
        <f t="shared" si="26"/>
        <v>3.1928667659220951</v>
      </c>
      <c r="AR55">
        <v>12.31988911538461</v>
      </c>
      <c r="AS55">
        <v>16.089230069930078</v>
      </c>
      <c r="AT55">
        <v>2.0435710955718209E-2</v>
      </c>
      <c r="AU55">
        <v>77.180000000000007</v>
      </c>
      <c r="AV55">
        <v>0</v>
      </c>
      <c r="AW55">
        <v>0</v>
      </c>
      <c r="AX55">
        <f t="shared" si="27"/>
        <v>1</v>
      </c>
      <c r="AY55">
        <f t="shared" si="28"/>
        <v>0</v>
      </c>
      <c r="AZ55">
        <f t="shared" si="29"/>
        <v>54042.463482475068</v>
      </c>
      <c r="BA55" t="s">
        <v>477</v>
      </c>
      <c r="BB55">
        <v>8144.65</v>
      </c>
      <c r="BC55">
        <v>771.68399999999997</v>
      </c>
      <c r="BD55">
        <v>2770.69</v>
      </c>
      <c r="BE55">
        <f t="shared" si="30"/>
        <v>0.72148309626843854</v>
      </c>
      <c r="BF55">
        <v>-1.8453249059081911</v>
      </c>
      <c r="BG55" t="s">
        <v>491</v>
      </c>
      <c r="BH55">
        <v>8151.65</v>
      </c>
      <c r="BI55">
        <v>786.23352</v>
      </c>
      <c r="BJ55">
        <v>1046.3900000000001</v>
      </c>
      <c r="BK55">
        <f t="shared" si="31"/>
        <v>0.24862286527967592</v>
      </c>
      <c r="BL55">
        <v>0.5</v>
      </c>
      <c r="BM55">
        <f t="shared" si="32"/>
        <v>841.1988068120047</v>
      </c>
      <c r="BN55">
        <f t="shared" si="33"/>
        <v>24.282680574173654</v>
      </c>
      <c r="BO55">
        <f t="shared" si="34"/>
        <v>104.57062880972259</v>
      </c>
      <c r="BP55">
        <f t="shared" si="35"/>
        <v>3.1060440490996873E-2</v>
      </c>
      <c r="BQ55">
        <f t="shared" si="36"/>
        <v>1.6478559619262414</v>
      </c>
      <c r="BR55">
        <f t="shared" si="37"/>
        <v>528.92899947420574</v>
      </c>
      <c r="BS55" t="s">
        <v>492</v>
      </c>
      <c r="BT55">
        <v>561.20000000000005</v>
      </c>
      <c r="BU55">
        <f t="shared" si="38"/>
        <v>561.20000000000005</v>
      </c>
      <c r="BV55">
        <f t="shared" si="39"/>
        <v>0.46367988990720477</v>
      </c>
      <c r="BW55">
        <f t="shared" si="40"/>
        <v>0.53619505760629871</v>
      </c>
      <c r="BX55">
        <f t="shared" si="41"/>
        <v>0.78040633811422555</v>
      </c>
      <c r="BY55">
        <f t="shared" si="42"/>
        <v>0.94703603124795233</v>
      </c>
      <c r="BZ55">
        <f t="shared" si="43"/>
        <v>0.8625787016147024</v>
      </c>
      <c r="CA55">
        <f t="shared" si="44"/>
        <v>0.38272683455248108</v>
      </c>
      <c r="CB55">
        <f t="shared" si="45"/>
        <v>0.61727316544751898</v>
      </c>
      <c r="CC55">
        <f t="shared" si="46"/>
        <v>1000.0055666666671</v>
      </c>
      <c r="CD55">
        <f t="shared" si="47"/>
        <v>841.1988068120047</v>
      </c>
      <c r="CE55">
        <f t="shared" si="48"/>
        <v>0.84119412416471318</v>
      </c>
      <c r="CF55">
        <f t="shared" si="49"/>
        <v>0.16190465963789655</v>
      </c>
      <c r="CG55">
        <v>6</v>
      </c>
      <c r="CH55">
        <v>0.5</v>
      </c>
      <c r="CI55" t="s">
        <v>313</v>
      </c>
      <c r="CJ55">
        <v>2</v>
      </c>
      <c r="CK55" t="b">
        <v>0</v>
      </c>
      <c r="CL55">
        <v>1693422737.349999</v>
      </c>
      <c r="CM55">
        <v>410.01153333333332</v>
      </c>
      <c r="CN55">
        <v>441.72899999999998</v>
      </c>
      <c r="CO55">
        <v>15.939450000000001</v>
      </c>
      <c r="CP55">
        <v>12.22491333333334</v>
      </c>
      <c r="CQ55">
        <v>408.04753333333332</v>
      </c>
      <c r="CR55">
        <v>15.94745</v>
      </c>
      <c r="CS55">
        <v>482.92036666666672</v>
      </c>
      <c r="CT55">
        <v>101.5467666666667</v>
      </c>
      <c r="CU55">
        <v>3.9496740000000002E-2</v>
      </c>
      <c r="CV55">
        <v>25.029096666666671</v>
      </c>
      <c r="CW55">
        <v>24.94721333333333</v>
      </c>
      <c r="CX55">
        <v>999.9000000000002</v>
      </c>
      <c r="CY55">
        <v>0</v>
      </c>
      <c r="CZ55">
        <v>0</v>
      </c>
      <c r="DA55">
        <v>9998.5173333333314</v>
      </c>
      <c r="DB55">
        <v>0</v>
      </c>
      <c r="DC55">
        <v>658.25339999999994</v>
      </c>
      <c r="DD55">
        <v>1000.0055666666671</v>
      </c>
      <c r="DE55">
        <v>0.95999593333333355</v>
      </c>
      <c r="DF55">
        <v>4.0004249999999991E-2</v>
      </c>
      <c r="DG55">
        <v>0</v>
      </c>
      <c r="DH55">
        <v>786.30336666666676</v>
      </c>
      <c r="DI55">
        <v>5.0002200000000014</v>
      </c>
      <c r="DJ55">
        <v>8159.9303333333328</v>
      </c>
      <c r="DK55">
        <v>9346.2790000000023</v>
      </c>
      <c r="DL55">
        <v>37.437233333333332</v>
      </c>
      <c r="DM55">
        <v>41.339300000000001</v>
      </c>
      <c r="DN55">
        <v>38.595533333333307</v>
      </c>
      <c r="DO55">
        <v>38.418499999999987</v>
      </c>
      <c r="DP55">
        <v>39.25</v>
      </c>
      <c r="DQ55">
        <v>955.20033333333345</v>
      </c>
      <c r="DR55">
        <v>39.804333333333332</v>
      </c>
      <c r="DS55">
        <v>0</v>
      </c>
      <c r="DT55">
        <v>125.1000001430511</v>
      </c>
      <c r="DU55">
        <v>0</v>
      </c>
      <c r="DV55">
        <v>786.23352</v>
      </c>
      <c r="DW55">
        <v>-6.471615387629436</v>
      </c>
      <c r="DX55">
        <v>-52.520769258961892</v>
      </c>
      <c r="DY55">
        <v>8159.2511999999997</v>
      </c>
      <c r="DZ55">
        <v>15</v>
      </c>
      <c r="EA55">
        <v>1693422768.5999999</v>
      </c>
      <c r="EB55" t="s">
        <v>493</v>
      </c>
      <c r="EC55">
        <v>1693422762.0999999</v>
      </c>
      <c r="ED55">
        <v>1693422768.5999999</v>
      </c>
      <c r="EE55">
        <v>38</v>
      </c>
      <c r="EF55">
        <v>0.13200000000000001</v>
      </c>
      <c r="EG55">
        <v>-6.0000000000000001E-3</v>
      </c>
      <c r="EH55">
        <v>1.964</v>
      </c>
      <c r="EI55">
        <v>-8.0000000000000002E-3</v>
      </c>
      <c r="EJ55">
        <v>442</v>
      </c>
      <c r="EK55">
        <v>13</v>
      </c>
      <c r="EL55">
        <v>0.14000000000000001</v>
      </c>
      <c r="EM55">
        <v>0.03</v>
      </c>
      <c r="EN55">
        <v>100</v>
      </c>
      <c r="EO55">
        <v>100</v>
      </c>
      <c r="EP55">
        <v>1.964</v>
      </c>
      <c r="EQ55">
        <v>-8.0000000000000002E-3</v>
      </c>
      <c r="ER55">
        <v>1.8321428571429119</v>
      </c>
      <c r="ES55">
        <v>0</v>
      </c>
      <c r="ET55">
        <v>0</v>
      </c>
      <c r="EU55">
        <v>0</v>
      </c>
      <c r="EV55">
        <v>-2.7749999999997499E-3</v>
      </c>
      <c r="EW55">
        <v>0</v>
      </c>
      <c r="EX55">
        <v>0</v>
      </c>
      <c r="EY55">
        <v>0</v>
      </c>
      <c r="EZ55">
        <v>-1</v>
      </c>
      <c r="FA55">
        <v>-1</v>
      </c>
      <c r="FB55">
        <v>-1</v>
      </c>
      <c r="FC55">
        <v>-1</v>
      </c>
      <c r="FD55">
        <v>1.4</v>
      </c>
      <c r="FE55">
        <v>1.8</v>
      </c>
      <c r="FF55">
        <v>1.3610800000000001</v>
      </c>
      <c r="FG55">
        <v>2.65869</v>
      </c>
      <c r="FH55">
        <v>0.19164999999999999</v>
      </c>
      <c r="FI55">
        <v>0</v>
      </c>
      <c r="FJ55">
        <v>4.4848600000000003</v>
      </c>
      <c r="FK55">
        <v>4.99756</v>
      </c>
      <c r="FL55">
        <v>39.516599999999997</v>
      </c>
      <c r="FM55">
        <v>13.615399999999999</v>
      </c>
      <c r="FN55">
        <v>18</v>
      </c>
      <c r="FO55">
        <v>474.96899999999999</v>
      </c>
      <c r="FP55">
        <v>848.44</v>
      </c>
      <c r="FQ55">
        <v>24.9541</v>
      </c>
      <c r="FR55">
        <v>30.09</v>
      </c>
      <c r="FS55">
        <v>29.999199999999998</v>
      </c>
      <c r="FT55">
        <v>30.0047</v>
      </c>
      <c r="FU55">
        <v>30.332699999999999</v>
      </c>
      <c r="FV55">
        <v>27.2761</v>
      </c>
      <c r="FW55">
        <v>23.785399999999999</v>
      </c>
      <c r="FX55">
        <v>72.702699999999993</v>
      </c>
      <c r="FY55">
        <v>24.9251</v>
      </c>
      <c r="FZ55">
        <v>441.55700000000002</v>
      </c>
      <c r="GA55">
        <v>12.7371</v>
      </c>
      <c r="GB55">
        <v>98.279799999999994</v>
      </c>
      <c r="GC55">
        <v>92.930199999999999</v>
      </c>
    </row>
    <row r="56" spans="1:185" x14ac:dyDescent="0.2">
      <c r="A56">
        <v>38</v>
      </c>
      <c r="B56">
        <v>1693422889.5999999</v>
      </c>
      <c r="C56">
        <v>6179.5999999046326</v>
      </c>
      <c r="D56" t="s">
        <v>494</v>
      </c>
      <c r="E56" t="s">
        <v>495</v>
      </c>
      <c r="F56">
        <v>5</v>
      </c>
      <c r="H56" t="s">
        <v>309</v>
      </c>
      <c r="L56">
        <v>1693422881.849999</v>
      </c>
      <c r="M56">
        <f t="shared" si="0"/>
        <v>3.1640610410183989E-3</v>
      </c>
      <c r="N56">
        <f t="shared" si="1"/>
        <v>3.1640610410183987</v>
      </c>
      <c r="O56">
        <f t="shared" si="2"/>
        <v>23.80561667130522</v>
      </c>
      <c r="P56">
        <f t="shared" si="3"/>
        <v>409.93409999999989</v>
      </c>
      <c r="Q56">
        <f t="shared" si="4"/>
        <v>221.59339322935358</v>
      </c>
      <c r="R56">
        <f t="shared" si="5"/>
        <v>22.508186419143101</v>
      </c>
      <c r="S56">
        <f t="shared" si="6"/>
        <v>41.638755595992208</v>
      </c>
      <c r="T56">
        <f t="shared" si="7"/>
        <v>0.2180971648574811</v>
      </c>
      <c r="U56">
        <f t="shared" si="8"/>
        <v>2.9561853893583518</v>
      </c>
      <c r="V56">
        <f t="shared" si="9"/>
        <v>0.20953617760909635</v>
      </c>
      <c r="W56">
        <f t="shared" si="10"/>
        <v>0.13170128149907021</v>
      </c>
      <c r="X56">
        <f t="shared" si="11"/>
        <v>121.98545208875306</v>
      </c>
      <c r="Y56">
        <f t="shared" si="12"/>
        <v>25.211451906145655</v>
      </c>
      <c r="Z56">
        <f t="shared" si="13"/>
        <v>25.012876666666671</v>
      </c>
      <c r="AA56">
        <f t="shared" si="14"/>
        <v>3.1821194320385517</v>
      </c>
      <c r="AB56">
        <f t="shared" si="15"/>
        <v>52.012520381502028</v>
      </c>
      <c r="AC56">
        <f t="shared" si="16"/>
        <v>1.6850646042387127</v>
      </c>
      <c r="AD56">
        <f t="shared" si="17"/>
        <v>3.2397288035247702</v>
      </c>
      <c r="AE56">
        <f t="shared" si="18"/>
        <v>1.497054827799839</v>
      </c>
      <c r="AF56">
        <f t="shared" si="19"/>
        <v>-139.5350919089114</v>
      </c>
      <c r="AG56">
        <f t="shared" si="20"/>
        <v>48.022002271161092</v>
      </c>
      <c r="AH56">
        <f t="shared" si="21"/>
        <v>3.4417831385860365</v>
      </c>
      <c r="AI56">
        <f t="shared" si="22"/>
        <v>33.914145589588792</v>
      </c>
      <c r="AJ56">
        <f t="shared" si="23"/>
        <v>23.80561667130522</v>
      </c>
      <c r="AK56">
        <f t="shared" si="24"/>
        <v>3.1640610410183987</v>
      </c>
      <c r="AL56">
        <f t="shared" si="25"/>
        <v>23.366991706918142</v>
      </c>
      <c r="AM56">
        <v>446.78649962733488</v>
      </c>
      <c r="AN56">
        <v>417.0450363636362</v>
      </c>
      <c r="AO56">
        <v>6.3877220087977887E-2</v>
      </c>
      <c r="AP56">
        <v>66.779211521726992</v>
      </c>
      <c r="AQ56">
        <f t="shared" si="26"/>
        <v>3.0526578433070335</v>
      </c>
      <c r="AR56">
        <v>12.71226492111888</v>
      </c>
      <c r="AS56">
        <v>16.507251048951069</v>
      </c>
      <c r="AT56">
        <v>-1.0429911421903739E-2</v>
      </c>
      <c r="AU56">
        <v>77.180000000000007</v>
      </c>
      <c r="AV56">
        <v>0</v>
      </c>
      <c r="AW56">
        <v>0</v>
      </c>
      <c r="AX56">
        <f t="shared" si="27"/>
        <v>1</v>
      </c>
      <c r="AY56">
        <f t="shared" si="28"/>
        <v>0</v>
      </c>
      <c r="AZ56">
        <f t="shared" si="29"/>
        <v>53987.82243666744</v>
      </c>
      <c r="BA56" t="s">
        <v>477</v>
      </c>
      <c r="BB56">
        <v>8144.65</v>
      </c>
      <c r="BC56">
        <v>771.68399999999997</v>
      </c>
      <c r="BD56">
        <v>2770.69</v>
      </c>
      <c r="BE56">
        <f t="shared" si="30"/>
        <v>0.72148309626843854</v>
      </c>
      <c r="BF56">
        <v>-1.8453249059081911</v>
      </c>
      <c r="BG56" t="s">
        <v>496</v>
      </c>
      <c r="BH56">
        <v>8161.33</v>
      </c>
      <c r="BI56">
        <v>739.19231999999988</v>
      </c>
      <c r="BJ56">
        <v>1119.19</v>
      </c>
      <c r="BK56">
        <f t="shared" si="31"/>
        <v>0.33952919522154434</v>
      </c>
      <c r="BL56">
        <v>0.5</v>
      </c>
      <c r="BM56">
        <f t="shared" si="32"/>
        <v>631.17942628432775</v>
      </c>
      <c r="BN56">
        <f t="shared" si="33"/>
        <v>23.80561667130522</v>
      </c>
      <c r="BO56">
        <f t="shared" si="34"/>
        <v>107.15192132335693</v>
      </c>
      <c r="BP56">
        <f t="shared" si="35"/>
        <v>4.0639698489884586E-2</v>
      </c>
      <c r="BQ56">
        <f t="shared" si="36"/>
        <v>1.4756207614435439</v>
      </c>
      <c r="BR56">
        <f t="shared" si="37"/>
        <v>546.91142850414235</v>
      </c>
      <c r="BS56" t="s">
        <v>497</v>
      </c>
      <c r="BT56">
        <v>563.20000000000005</v>
      </c>
      <c r="BU56">
        <f t="shared" si="38"/>
        <v>563.20000000000005</v>
      </c>
      <c r="BV56">
        <f t="shared" si="39"/>
        <v>0.49677892046926797</v>
      </c>
      <c r="BW56">
        <f t="shared" si="40"/>
        <v>0.68346135721865531</v>
      </c>
      <c r="BX56">
        <f t="shared" si="41"/>
        <v>0.74813475938735852</v>
      </c>
      <c r="BY56">
        <f t="shared" si="42"/>
        <v>1.0934996230280918</v>
      </c>
      <c r="BZ56">
        <f t="shared" si="43"/>
        <v>0.82616060181910411</v>
      </c>
      <c r="CA56">
        <f t="shared" si="44"/>
        <v>0.52073787290639972</v>
      </c>
      <c r="CB56">
        <f t="shared" si="45"/>
        <v>0.47926212709360028</v>
      </c>
      <c r="CC56">
        <f t="shared" si="46"/>
        <v>749.99373333333313</v>
      </c>
      <c r="CD56">
        <f t="shared" si="47"/>
        <v>631.17942628432775</v>
      </c>
      <c r="CE56">
        <f t="shared" si="48"/>
        <v>0.84157960024420819</v>
      </c>
      <c r="CF56">
        <f t="shared" si="49"/>
        <v>0.16264862847132203</v>
      </c>
      <c r="CG56">
        <v>6</v>
      </c>
      <c r="CH56">
        <v>0.5</v>
      </c>
      <c r="CI56" t="s">
        <v>313</v>
      </c>
      <c r="CJ56">
        <v>2</v>
      </c>
      <c r="CK56" t="b">
        <v>0</v>
      </c>
      <c r="CL56">
        <v>1693422881.849999</v>
      </c>
      <c r="CM56">
        <v>409.93409999999989</v>
      </c>
      <c r="CN56">
        <v>441.09510000000012</v>
      </c>
      <c r="CO56">
        <v>16.58948333333333</v>
      </c>
      <c r="CP56">
        <v>12.72696</v>
      </c>
      <c r="CQ56">
        <v>408.22989999999999</v>
      </c>
      <c r="CR56">
        <v>16.583733333333331</v>
      </c>
      <c r="CS56">
        <v>483.34789999999998</v>
      </c>
      <c r="CT56">
        <v>101.53603333333329</v>
      </c>
      <c r="CU56">
        <v>3.8233349999999992E-2</v>
      </c>
      <c r="CV56">
        <v>25.314193333333328</v>
      </c>
      <c r="CW56">
        <v>25.012876666666671</v>
      </c>
      <c r="CX56">
        <v>999.9000000000002</v>
      </c>
      <c r="CY56">
        <v>0</v>
      </c>
      <c r="CZ56">
        <v>0</v>
      </c>
      <c r="DA56">
        <v>9999.0413333333345</v>
      </c>
      <c r="DB56">
        <v>0</v>
      </c>
      <c r="DC56">
        <v>676.25016666666659</v>
      </c>
      <c r="DD56">
        <v>749.99373333333313</v>
      </c>
      <c r="DE56">
        <v>0.94699246666666637</v>
      </c>
      <c r="DF56">
        <v>5.3007469999999987E-2</v>
      </c>
      <c r="DG56">
        <v>0</v>
      </c>
      <c r="DH56">
        <v>739.21600000000012</v>
      </c>
      <c r="DI56">
        <v>5.0002200000000014</v>
      </c>
      <c r="DJ56">
        <v>5753.3333333333321</v>
      </c>
      <c r="DK56">
        <v>6969.77</v>
      </c>
      <c r="DL56">
        <v>36.910200000000003</v>
      </c>
      <c r="DM56">
        <v>40.789333333333317</v>
      </c>
      <c r="DN56">
        <v>38.0623</v>
      </c>
      <c r="DO56">
        <v>38.85393333333333</v>
      </c>
      <c r="DP56">
        <v>38.960166666666659</v>
      </c>
      <c r="DQ56">
        <v>705.50366666666685</v>
      </c>
      <c r="DR56">
        <v>39.489666666666672</v>
      </c>
      <c r="DS56">
        <v>0</v>
      </c>
      <c r="DT56">
        <v>142.60000014305109</v>
      </c>
      <c r="DU56">
        <v>0</v>
      </c>
      <c r="DV56">
        <v>739.19231999999988</v>
      </c>
      <c r="DW56">
        <v>2.0703077102304439</v>
      </c>
      <c r="DX56">
        <v>-15.52923077434488</v>
      </c>
      <c r="DY56">
        <v>5753.2543999999998</v>
      </c>
      <c r="DZ56">
        <v>15</v>
      </c>
      <c r="EA56">
        <v>1693422826.5999999</v>
      </c>
      <c r="EB56" t="s">
        <v>498</v>
      </c>
      <c r="EC56">
        <v>1693422822.5999999</v>
      </c>
      <c r="ED56">
        <v>1693422826.5999999</v>
      </c>
      <c r="EE56">
        <v>39</v>
      </c>
      <c r="EF56">
        <v>-0.26</v>
      </c>
      <c r="EG56">
        <v>1.4E-2</v>
      </c>
      <c r="EH56">
        <v>1.704</v>
      </c>
      <c r="EI56">
        <v>6.0000000000000001E-3</v>
      </c>
      <c r="EJ56">
        <v>441</v>
      </c>
      <c r="EK56">
        <v>13</v>
      </c>
      <c r="EL56">
        <v>0.12</v>
      </c>
      <c r="EM56">
        <v>0.02</v>
      </c>
      <c r="EN56">
        <v>100</v>
      </c>
      <c r="EO56">
        <v>100</v>
      </c>
      <c r="EP56">
        <v>1.704</v>
      </c>
      <c r="EQ56">
        <v>5.7000000000000002E-3</v>
      </c>
      <c r="ER56">
        <v>1.7042499999998879</v>
      </c>
      <c r="ES56">
        <v>0</v>
      </c>
      <c r="ET56">
        <v>0</v>
      </c>
      <c r="EU56">
        <v>0</v>
      </c>
      <c r="EV56">
        <v>5.744999999999223E-3</v>
      </c>
      <c r="EW56">
        <v>0</v>
      </c>
      <c r="EX56">
        <v>0</v>
      </c>
      <c r="EY56">
        <v>0</v>
      </c>
      <c r="EZ56">
        <v>-1</v>
      </c>
      <c r="FA56">
        <v>-1</v>
      </c>
      <c r="FB56">
        <v>-1</v>
      </c>
      <c r="FC56">
        <v>-1</v>
      </c>
      <c r="FD56">
        <v>1.1000000000000001</v>
      </c>
      <c r="FE56">
        <v>1.1000000000000001</v>
      </c>
      <c r="FF56">
        <v>1.3598600000000001</v>
      </c>
      <c r="FG56">
        <v>2.65625</v>
      </c>
      <c r="FH56">
        <v>0.19164999999999999</v>
      </c>
      <c r="FI56">
        <v>0</v>
      </c>
      <c r="FJ56">
        <v>4.4897499999999999</v>
      </c>
      <c r="FK56">
        <v>4.99756</v>
      </c>
      <c r="FL56">
        <v>39.316899999999997</v>
      </c>
      <c r="FM56">
        <v>13.5717</v>
      </c>
      <c r="FN56">
        <v>18</v>
      </c>
      <c r="FO56">
        <v>475.34500000000003</v>
      </c>
      <c r="FP56">
        <v>851.27300000000002</v>
      </c>
      <c r="FQ56">
        <v>23.601600000000001</v>
      </c>
      <c r="FR56">
        <v>29.7361</v>
      </c>
      <c r="FS56">
        <v>29.999300000000002</v>
      </c>
      <c r="FT56">
        <v>29.6767</v>
      </c>
      <c r="FU56">
        <v>30.0107</v>
      </c>
      <c r="FV56">
        <v>27.244900000000001</v>
      </c>
      <c r="FW56">
        <v>20.049700000000001</v>
      </c>
      <c r="FX56">
        <v>70.090599999999995</v>
      </c>
      <c r="FY56">
        <v>23.586500000000001</v>
      </c>
      <c r="FZ56">
        <v>441.19</v>
      </c>
      <c r="GA56">
        <v>12.814299999999999</v>
      </c>
      <c r="GB56">
        <v>98.342299999999994</v>
      </c>
      <c r="GC56">
        <v>92.993300000000005</v>
      </c>
    </row>
    <row r="57" spans="1:185" x14ac:dyDescent="0.2">
      <c r="A57">
        <v>39</v>
      </c>
      <c r="B57">
        <v>1693423018.5</v>
      </c>
      <c r="C57">
        <v>6308.5</v>
      </c>
      <c r="D57" t="s">
        <v>499</v>
      </c>
      <c r="E57" t="s">
        <v>500</v>
      </c>
      <c r="F57">
        <v>5</v>
      </c>
      <c r="H57" t="s">
        <v>309</v>
      </c>
      <c r="L57">
        <v>1693423010.75</v>
      </c>
      <c r="M57">
        <f t="shared" si="0"/>
        <v>2.9166983444705663E-3</v>
      </c>
      <c r="N57">
        <f t="shared" si="1"/>
        <v>2.9166983444705665</v>
      </c>
      <c r="O57">
        <f t="shared" si="2"/>
        <v>22.210112107892922</v>
      </c>
      <c r="P57">
        <f t="shared" si="3"/>
        <v>409.99953333333337</v>
      </c>
      <c r="Q57">
        <f t="shared" si="4"/>
        <v>218.75489494041378</v>
      </c>
      <c r="R57">
        <f t="shared" si="5"/>
        <v>22.218101208364445</v>
      </c>
      <c r="S57">
        <f t="shared" si="6"/>
        <v>41.642090475111374</v>
      </c>
      <c r="T57">
        <f t="shared" si="7"/>
        <v>0.19968886938874469</v>
      </c>
      <c r="U57">
        <f t="shared" si="8"/>
        <v>2.9559539185785884</v>
      </c>
      <c r="V57">
        <f t="shared" si="9"/>
        <v>0.1924858477938779</v>
      </c>
      <c r="W57">
        <f t="shared" si="10"/>
        <v>0.12092917115087831</v>
      </c>
      <c r="X57">
        <f t="shared" si="11"/>
        <v>82.091633027623217</v>
      </c>
      <c r="Y57">
        <f t="shared" si="12"/>
        <v>25.180652276310468</v>
      </c>
      <c r="Z57">
        <f t="shared" si="13"/>
        <v>25.057523333333329</v>
      </c>
      <c r="AA57">
        <f t="shared" si="14"/>
        <v>3.190598612903401</v>
      </c>
      <c r="AB57">
        <f t="shared" si="15"/>
        <v>51.691664101819676</v>
      </c>
      <c r="AC57">
        <f t="shared" si="16"/>
        <v>1.6885534811241227</v>
      </c>
      <c r="AD57">
        <f t="shared" si="17"/>
        <v>3.2665875832476465</v>
      </c>
      <c r="AE57">
        <f t="shared" si="18"/>
        <v>1.5020451317792782</v>
      </c>
      <c r="AF57">
        <f t="shared" si="19"/>
        <v>-128.62639699115198</v>
      </c>
      <c r="AG57">
        <f t="shared" si="20"/>
        <v>63.035928092908954</v>
      </c>
      <c r="AH57">
        <f t="shared" si="21"/>
        <v>4.52237321568421</v>
      </c>
      <c r="AI57">
        <f t="shared" si="22"/>
        <v>21.023537345064405</v>
      </c>
      <c r="AJ57">
        <f t="shared" si="23"/>
        <v>22.210112107892922</v>
      </c>
      <c r="AK57">
        <f t="shared" si="24"/>
        <v>2.9166983444705665</v>
      </c>
      <c r="AL57">
        <f t="shared" si="25"/>
        <v>22.378947299679584</v>
      </c>
      <c r="AM57">
        <v>444.95673230298053</v>
      </c>
      <c r="AN57">
        <v>416.81160606060592</v>
      </c>
      <c r="AO57">
        <v>-3.80205222935045E-2</v>
      </c>
      <c r="AP57">
        <v>66.65570210725636</v>
      </c>
      <c r="AQ57">
        <f t="shared" si="26"/>
        <v>2.9402644120334891</v>
      </c>
      <c r="AR57">
        <v>13.000111002237761</v>
      </c>
      <c r="AS57">
        <v>16.618172727272739</v>
      </c>
      <c r="AT57">
        <v>-2.3047272727148101E-4</v>
      </c>
      <c r="AU57">
        <v>77.180000000000021</v>
      </c>
      <c r="AV57">
        <v>0</v>
      </c>
      <c r="AW57">
        <v>0</v>
      </c>
      <c r="AX57">
        <f t="shared" si="27"/>
        <v>1</v>
      </c>
      <c r="AY57">
        <f t="shared" si="28"/>
        <v>0</v>
      </c>
      <c r="AZ57">
        <f t="shared" si="29"/>
        <v>53955.743114103127</v>
      </c>
      <c r="BA57" t="s">
        <v>477</v>
      </c>
      <c r="BB57">
        <v>8144.65</v>
      </c>
      <c r="BC57">
        <v>771.68399999999997</v>
      </c>
      <c r="BD57">
        <v>2770.69</v>
      </c>
      <c r="BE57">
        <f t="shared" si="30"/>
        <v>0.72148309626843854</v>
      </c>
      <c r="BF57">
        <v>-1.8453249059081911</v>
      </c>
      <c r="BG57" t="s">
        <v>501</v>
      </c>
      <c r="BH57">
        <v>8175.08</v>
      </c>
      <c r="BI57">
        <v>752.94880000000001</v>
      </c>
      <c r="BJ57">
        <v>1448.08</v>
      </c>
      <c r="BK57">
        <f t="shared" si="31"/>
        <v>0.48003646207391859</v>
      </c>
      <c r="BL57">
        <v>0.5</v>
      </c>
      <c r="BM57">
        <f t="shared" si="32"/>
        <v>421.17937242882039</v>
      </c>
      <c r="BN57">
        <f t="shared" si="33"/>
        <v>22.210112107892922</v>
      </c>
      <c r="BO57">
        <f t="shared" si="34"/>
        <v>101.09072791962214</v>
      </c>
      <c r="BP57">
        <f t="shared" si="35"/>
        <v>5.7114470908393077E-2</v>
      </c>
      <c r="BQ57">
        <f t="shared" si="36"/>
        <v>0.91335423457267573</v>
      </c>
      <c r="BR57">
        <f t="shared" si="37"/>
        <v>615.18931597687072</v>
      </c>
      <c r="BS57" t="s">
        <v>502</v>
      </c>
      <c r="BT57">
        <v>589.87</v>
      </c>
      <c r="BU57">
        <f t="shared" si="38"/>
        <v>589.87</v>
      </c>
      <c r="BV57">
        <f t="shared" si="39"/>
        <v>0.59265372078890666</v>
      </c>
      <c r="BW57">
        <f t="shared" si="40"/>
        <v>0.80997797741811439</v>
      </c>
      <c r="BX57">
        <f t="shared" si="41"/>
        <v>0.60647371172311337</v>
      </c>
      <c r="BY57">
        <f t="shared" si="42"/>
        <v>1.0276985671115737</v>
      </c>
      <c r="BZ57">
        <f t="shared" si="43"/>
        <v>0.6616338320145112</v>
      </c>
      <c r="CA57">
        <f t="shared" si="44"/>
        <v>0.63454740818980404</v>
      </c>
      <c r="CB57">
        <f t="shared" si="45"/>
        <v>0.36545259181019596</v>
      </c>
      <c r="CC57">
        <f t="shared" si="46"/>
        <v>499.98943333333341</v>
      </c>
      <c r="CD57">
        <f t="shared" si="47"/>
        <v>421.17937242882039</v>
      </c>
      <c r="CE57">
        <f t="shared" si="48"/>
        <v>0.84237654708200227</v>
      </c>
      <c r="CF57">
        <f t="shared" si="49"/>
        <v>0.16418673586826443</v>
      </c>
      <c r="CG57">
        <v>6</v>
      </c>
      <c r="CH57">
        <v>0.5</v>
      </c>
      <c r="CI57" t="s">
        <v>313</v>
      </c>
      <c r="CJ57">
        <v>2</v>
      </c>
      <c r="CK57" t="b">
        <v>0</v>
      </c>
      <c r="CL57">
        <v>1693423010.75</v>
      </c>
      <c r="CM57">
        <v>409.99953333333337</v>
      </c>
      <c r="CN57">
        <v>439.27553333333333</v>
      </c>
      <c r="CO57">
        <v>16.62515333333333</v>
      </c>
      <c r="CP57">
        <v>13.03762</v>
      </c>
      <c r="CQ57">
        <v>408.34693333333331</v>
      </c>
      <c r="CR57">
        <v>16.632020000000001</v>
      </c>
      <c r="CS57">
        <v>479.69580000000008</v>
      </c>
      <c r="CT57">
        <v>101.5287</v>
      </c>
      <c r="CU57">
        <v>3.7489933333333343E-2</v>
      </c>
      <c r="CV57">
        <v>25.453076666666661</v>
      </c>
      <c r="CW57">
        <v>25.057523333333329</v>
      </c>
      <c r="CX57">
        <v>999.9000000000002</v>
      </c>
      <c r="CY57">
        <v>0</v>
      </c>
      <c r="CZ57">
        <v>0</v>
      </c>
      <c r="DA57">
        <v>9998.4503333333341</v>
      </c>
      <c r="DB57">
        <v>0</v>
      </c>
      <c r="DC57">
        <v>703.94950000000028</v>
      </c>
      <c r="DD57">
        <v>499.98943333333341</v>
      </c>
      <c r="DE57">
        <v>0.91997603333333344</v>
      </c>
      <c r="DF57">
        <v>8.0023976666666691E-2</v>
      </c>
      <c r="DG57">
        <v>0</v>
      </c>
      <c r="DH57">
        <v>752.92566666666664</v>
      </c>
      <c r="DI57">
        <v>5.0002200000000014</v>
      </c>
      <c r="DJ57">
        <v>3865.635666666667</v>
      </c>
      <c r="DK57">
        <v>4592.0713333333324</v>
      </c>
      <c r="DL57">
        <v>34.1143</v>
      </c>
      <c r="DM57">
        <v>38.443566666666662</v>
      </c>
      <c r="DN57">
        <v>35.589300000000001</v>
      </c>
      <c r="DO57">
        <v>36.186999999999998</v>
      </c>
      <c r="DP57">
        <v>36.335166666666659</v>
      </c>
      <c r="DQ57">
        <v>455.37766666666693</v>
      </c>
      <c r="DR57">
        <v>39.607999999999983</v>
      </c>
      <c r="DS57">
        <v>0</v>
      </c>
      <c r="DT57">
        <v>127</v>
      </c>
      <c r="DU57">
        <v>0</v>
      </c>
      <c r="DV57">
        <v>752.94880000000001</v>
      </c>
      <c r="DW57">
        <v>2.094230762243471</v>
      </c>
      <c r="DX57">
        <v>-3.368461577117051</v>
      </c>
      <c r="DY57">
        <v>3865.5895999999998</v>
      </c>
      <c r="DZ57">
        <v>15</v>
      </c>
      <c r="EA57">
        <v>1693422975.5</v>
      </c>
      <c r="EB57" t="s">
        <v>503</v>
      </c>
      <c r="EC57">
        <v>1693422975.5</v>
      </c>
      <c r="ED57">
        <v>1693422974.5</v>
      </c>
      <c r="EE57">
        <v>40</v>
      </c>
      <c r="EF57">
        <v>-5.1999999999999998E-2</v>
      </c>
      <c r="EG57">
        <v>-1.2999999999999999E-2</v>
      </c>
      <c r="EH57">
        <v>1.6519999999999999</v>
      </c>
      <c r="EI57">
        <v>-7.0000000000000001E-3</v>
      </c>
      <c r="EJ57">
        <v>440</v>
      </c>
      <c r="EK57">
        <v>13</v>
      </c>
      <c r="EL57">
        <v>0.18</v>
      </c>
      <c r="EM57">
        <v>0.02</v>
      </c>
      <c r="EN57">
        <v>100</v>
      </c>
      <c r="EO57">
        <v>100</v>
      </c>
      <c r="EP57">
        <v>1.6519999999999999</v>
      </c>
      <c r="EQ57">
        <v>-6.7999999999999996E-3</v>
      </c>
      <c r="ER57">
        <v>1.65239999999983</v>
      </c>
      <c r="ES57">
        <v>0</v>
      </c>
      <c r="ET57">
        <v>0</v>
      </c>
      <c r="EU57">
        <v>0</v>
      </c>
      <c r="EV57">
        <v>-6.8750000000008527E-3</v>
      </c>
      <c r="EW57">
        <v>0</v>
      </c>
      <c r="EX57">
        <v>0</v>
      </c>
      <c r="EY57">
        <v>0</v>
      </c>
      <c r="EZ57">
        <v>-1</v>
      </c>
      <c r="FA57">
        <v>-1</v>
      </c>
      <c r="FB57">
        <v>-1</v>
      </c>
      <c r="FC57">
        <v>-1</v>
      </c>
      <c r="FD57">
        <v>0.7</v>
      </c>
      <c r="FE57">
        <v>0.7</v>
      </c>
      <c r="FF57">
        <v>1.3488800000000001</v>
      </c>
      <c r="FG57">
        <v>2.65381</v>
      </c>
      <c r="FH57">
        <v>0.19042999999999999</v>
      </c>
      <c r="FI57">
        <v>0</v>
      </c>
      <c r="FJ57">
        <v>4.4506800000000002</v>
      </c>
      <c r="FK57">
        <v>4.99756</v>
      </c>
      <c r="FL57">
        <v>39.118000000000002</v>
      </c>
      <c r="FM57">
        <v>13.5366</v>
      </c>
      <c r="FN57">
        <v>18</v>
      </c>
      <c r="FO57">
        <v>470.32600000000002</v>
      </c>
      <c r="FP57">
        <v>848.14</v>
      </c>
      <c r="FQ57">
        <v>23.498100000000001</v>
      </c>
      <c r="FR57">
        <v>29.4694</v>
      </c>
      <c r="FS57">
        <v>29.9998</v>
      </c>
      <c r="FT57">
        <v>29.4148</v>
      </c>
      <c r="FU57">
        <v>29.753900000000002</v>
      </c>
      <c r="FV57">
        <v>27.009799999999998</v>
      </c>
      <c r="FW57">
        <v>11.874499999999999</v>
      </c>
      <c r="FX57">
        <v>67.582599999999999</v>
      </c>
      <c r="FY57">
        <v>23.471699999999998</v>
      </c>
      <c r="FZ57">
        <v>439.25799999999998</v>
      </c>
      <c r="GA57">
        <v>13.1137</v>
      </c>
      <c r="GB57">
        <v>98.384900000000002</v>
      </c>
      <c r="GC57">
        <v>93.034499999999994</v>
      </c>
    </row>
    <row r="58" spans="1:185" x14ac:dyDescent="0.2">
      <c r="A58">
        <v>40</v>
      </c>
      <c r="B58">
        <v>1693423092</v>
      </c>
      <c r="C58">
        <v>6382</v>
      </c>
      <c r="D58" t="s">
        <v>504</v>
      </c>
      <c r="E58" t="s">
        <v>505</v>
      </c>
      <c r="F58">
        <v>5</v>
      </c>
      <c r="H58" t="s">
        <v>309</v>
      </c>
      <c r="L58">
        <v>1693423084.25</v>
      </c>
      <c r="M58">
        <f t="shared" si="0"/>
        <v>3.0217277626732506E-3</v>
      </c>
      <c r="N58">
        <f t="shared" si="1"/>
        <v>3.0217277626732506</v>
      </c>
      <c r="O58">
        <f t="shared" si="2"/>
        <v>14.847933260086915</v>
      </c>
      <c r="P58">
        <f t="shared" si="3"/>
        <v>410.41286666666667</v>
      </c>
      <c r="Q58">
        <f t="shared" si="4"/>
        <v>284.49839382829401</v>
      </c>
      <c r="R58">
        <f t="shared" si="5"/>
        <v>28.894639304210113</v>
      </c>
      <c r="S58">
        <f t="shared" si="6"/>
        <v>41.682947972273695</v>
      </c>
      <c r="T58">
        <f t="shared" si="7"/>
        <v>0.20878322761580581</v>
      </c>
      <c r="U58">
        <f t="shared" si="8"/>
        <v>2.9564217177411627</v>
      </c>
      <c r="V58">
        <f t="shared" si="9"/>
        <v>0.20092426082420684</v>
      </c>
      <c r="W58">
        <f t="shared" si="10"/>
        <v>0.12625911244301352</v>
      </c>
      <c r="X58">
        <f t="shared" si="11"/>
        <v>41.316155653599353</v>
      </c>
      <c r="Y58">
        <f t="shared" si="12"/>
        <v>24.852425251561257</v>
      </c>
      <c r="Z58">
        <f t="shared" si="13"/>
        <v>24.822076666666661</v>
      </c>
      <c r="AA58">
        <f t="shared" si="14"/>
        <v>3.146104675373977</v>
      </c>
      <c r="AB58">
        <f t="shared" si="15"/>
        <v>50.846100735107534</v>
      </c>
      <c r="AC58">
        <f t="shared" si="16"/>
        <v>1.6547784209973291</v>
      </c>
      <c r="AD58">
        <f t="shared" si="17"/>
        <v>3.2544844089780121</v>
      </c>
      <c r="AE58">
        <f t="shared" si="18"/>
        <v>1.4913262543766479</v>
      </c>
      <c r="AF58">
        <f t="shared" si="19"/>
        <v>-133.25819433389034</v>
      </c>
      <c r="AG58">
        <f t="shared" si="20"/>
        <v>90.617661911548169</v>
      </c>
      <c r="AH58">
        <f t="shared" si="21"/>
        <v>6.4904041096849392</v>
      </c>
      <c r="AI58">
        <f t="shared" si="22"/>
        <v>5.1660273409421222</v>
      </c>
      <c r="AJ58">
        <f t="shared" si="23"/>
        <v>14.847933260086915</v>
      </c>
      <c r="AK58">
        <f t="shared" si="24"/>
        <v>3.0217277626732506</v>
      </c>
      <c r="AL58">
        <f t="shared" si="25"/>
        <v>15.288983015432638</v>
      </c>
      <c r="AM58">
        <v>435.958609445099</v>
      </c>
      <c r="AN58">
        <v>416.83218787878792</v>
      </c>
      <c r="AO58">
        <v>-4.0502434470781397E-2</v>
      </c>
      <c r="AP58">
        <v>66.65570210725636</v>
      </c>
      <c r="AQ58">
        <f t="shared" si="26"/>
        <v>3.0057556387623623</v>
      </c>
      <c r="AR58">
        <v>12.57829100783216</v>
      </c>
      <c r="AS58">
        <v>16.27464895104896</v>
      </c>
      <c r="AT58">
        <v>6.5060865091904057E-6</v>
      </c>
      <c r="AU58">
        <v>77.180000000000021</v>
      </c>
      <c r="AV58">
        <v>0</v>
      </c>
      <c r="AW58">
        <v>0</v>
      </c>
      <c r="AX58">
        <f t="shared" si="27"/>
        <v>1</v>
      </c>
      <c r="AY58">
        <f t="shared" si="28"/>
        <v>0</v>
      </c>
      <c r="AZ58">
        <f t="shared" si="29"/>
        <v>53980.717353895285</v>
      </c>
      <c r="BA58" t="s">
        <v>477</v>
      </c>
      <c r="BB58">
        <v>8144.65</v>
      </c>
      <c r="BC58">
        <v>771.68399999999997</v>
      </c>
      <c r="BD58">
        <v>2770.69</v>
      </c>
      <c r="BE58">
        <f t="shared" si="30"/>
        <v>0.72148309626843854</v>
      </c>
      <c r="BF58">
        <v>-1.8453249059081911</v>
      </c>
      <c r="BG58" t="s">
        <v>506</v>
      </c>
      <c r="BH58">
        <v>8162.03</v>
      </c>
      <c r="BI58">
        <v>840.67456000000004</v>
      </c>
      <c r="BJ58">
        <v>2134.4899999999998</v>
      </c>
      <c r="BK58">
        <f t="shared" si="31"/>
        <v>0.60614734198801579</v>
      </c>
      <c r="BL58">
        <v>0.5</v>
      </c>
      <c r="BM58">
        <f t="shared" si="32"/>
        <v>210.72300566507738</v>
      </c>
      <c r="BN58">
        <f t="shared" si="33"/>
        <v>14.847933260086915</v>
      </c>
      <c r="BO58">
        <f t="shared" si="34"/>
        <v>63.864594889806121</v>
      </c>
      <c r="BP58">
        <f t="shared" si="35"/>
        <v>7.9218963839797013E-2</v>
      </c>
      <c r="BQ58">
        <f t="shared" si="36"/>
        <v>0.29805714714053488</v>
      </c>
      <c r="BR58">
        <f t="shared" si="37"/>
        <v>712.53375575011216</v>
      </c>
      <c r="BS58" t="s">
        <v>507</v>
      </c>
      <c r="BT58">
        <v>694.2</v>
      </c>
      <c r="BU58">
        <f t="shared" si="38"/>
        <v>694.2</v>
      </c>
      <c r="BV58">
        <f t="shared" si="39"/>
        <v>0.67477008559421681</v>
      </c>
      <c r="BW58">
        <f t="shared" si="40"/>
        <v>0.89830203639544826</v>
      </c>
      <c r="BX58">
        <f t="shared" si="41"/>
        <v>0.30638240492369351</v>
      </c>
      <c r="BY58">
        <f t="shared" si="42"/>
        <v>0.94937609608410889</v>
      </c>
      <c r="BZ58">
        <f t="shared" si="43"/>
        <v>0.31825817431263348</v>
      </c>
      <c r="CA58">
        <f t="shared" si="44"/>
        <v>0.74178677854331665</v>
      </c>
      <c r="CB58">
        <f t="shared" si="45"/>
        <v>0.25821322145668335</v>
      </c>
      <c r="CC58">
        <f t="shared" si="46"/>
        <v>249.98580000000001</v>
      </c>
      <c r="CD58">
        <f t="shared" si="47"/>
        <v>210.72300566507738</v>
      </c>
      <c r="CE58">
        <f t="shared" si="48"/>
        <v>0.84293990164672306</v>
      </c>
      <c r="CF58">
        <f t="shared" si="49"/>
        <v>0.16527401017817553</v>
      </c>
      <c r="CG58">
        <v>6</v>
      </c>
      <c r="CH58">
        <v>0.5</v>
      </c>
      <c r="CI58" t="s">
        <v>313</v>
      </c>
      <c r="CJ58">
        <v>2</v>
      </c>
      <c r="CK58" t="b">
        <v>0</v>
      </c>
      <c r="CL58">
        <v>1693423084.25</v>
      </c>
      <c r="CM58">
        <v>410.41286666666667</v>
      </c>
      <c r="CN58">
        <v>430.5249</v>
      </c>
      <c r="CO58">
        <v>16.293050000000001</v>
      </c>
      <c r="CP58">
        <v>12.57707666666667</v>
      </c>
      <c r="CQ58">
        <v>408.55786666666671</v>
      </c>
      <c r="CR58">
        <v>16.30105</v>
      </c>
      <c r="CS58">
        <v>479.95413333333329</v>
      </c>
      <c r="CT58">
        <v>101.5259333333333</v>
      </c>
      <c r="CU58">
        <v>3.7519856666666671E-2</v>
      </c>
      <c r="CV58">
        <v>25.39061666666667</v>
      </c>
      <c r="CW58">
        <v>24.822076666666661</v>
      </c>
      <c r="CX58">
        <v>999.9000000000002</v>
      </c>
      <c r="CY58">
        <v>0</v>
      </c>
      <c r="CZ58">
        <v>0</v>
      </c>
      <c r="DA58">
        <v>10001.377</v>
      </c>
      <c r="DB58">
        <v>0</v>
      </c>
      <c r="DC58">
        <v>722.64949999999988</v>
      </c>
      <c r="DD58">
        <v>249.98580000000001</v>
      </c>
      <c r="DE58">
        <v>0.90000413333333307</v>
      </c>
      <c r="DF58">
        <v>9.9995976666666653E-2</v>
      </c>
      <c r="DG58">
        <v>0</v>
      </c>
      <c r="DH58">
        <v>840.44816666666668</v>
      </c>
      <c r="DI58">
        <v>5.0002200000000014</v>
      </c>
      <c r="DJ58">
        <v>2177.965666666666</v>
      </c>
      <c r="DK58">
        <v>2258.5666666666671</v>
      </c>
      <c r="DL58">
        <v>33.561999999999998</v>
      </c>
      <c r="DM58">
        <v>38.237266666666663</v>
      </c>
      <c r="DN58">
        <v>35.29546666666667</v>
      </c>
      <c r="DO58">
        <v>36.387233333333327</v>
      </c>
      <c r="DP58">
        <v>36.008099999999999</v>
      </c>
      <c r="DQ58">
        <v>220.48666666666671</v>
      </c>
      <c r="DR58">
        <v>24.49766666666666</v>
      </c>
      <c r="DS58">
        <v>0</v>
      </c>
      <c r="DT58">
        <v>71.200000047683716</v>
      </c>
      <c r="DU58">
        <v>0</v>
      </c>
      <c r="DV58">
        <v>840.67456000000004</v>
      </c>
      <c r="DW58">
        <v>35.210000049683089</v>
      </c>
      <c r="DX58">
        <v>89.011538583287333</v>
      </c>
      <c r="DY58">
        <v>2178.5727999999999</v>
      </c>
      <c r="DZ58">
        <v>15</v>
      </c>
      <c r="EA58">
        <v>1693423112.5</v>
      </c>
      <c r="EB58" t="s">
        <v>508</v>
      </c>
      <c r="EC58">
        <v>1693423109</v>
      </c>
      <c r="ED58">
        <v>1693423112.5</v>
      </c>
      <c r="EE58">
        <v>41</v>
      </c>
      <c r="EF58">
        <v>0.20200000000000001</v>
      </c>
      <c r="EG58">
        <v>-2E-3</v>
      </c>
      <c r="EH58">
        <v>1.855</v>
      </c>
      <c r="EI58">
        <v>-8.0000000000000002E-3</v>
      </c>
      <c r="EJ58">
        <v>430</v>
      </c>
      <c r="EK58">
        <v>13</v>
      </c>
      <c r="EL58">
        <v>0.19</v>
      </c>
      <c r="EM58">
        <v>0.02</v>
      </c>
      <c r="EN58">
        <v>100</v>
      </c>
      <c r="EO58">
        <v>100</v>
      </c>
      <c r="EP58">
        <v>1.855</v>
      </c>
      <c r="EQ58">
        <v>-8.0000000000000002E-3</v>
      </c>
      <c r="ER58">
        <v>1.65239999999983</v>
      </c>
      <c r="ES58">
        <v>0</v>
      </c>
      <c r="ET58">
        <v>0</v>
      </c>
      <c r="EU58">
        <v>0</v>
      </c>
      <c r="EV58">
        <v>-6.8750000000008527E-3</v>
      </c>
      <c r="EW58">
        <v>0</v>
      </c>
      <c r="EX58">
        <v>0</v>
      </c>
      <c r="EY58">
        <v>0</v>
      </c>
      <c r="EZ58">
        <v>-1</v>
      </c>
      <c r="FA58">
        <v>-1</v>
      </c>
      <c r="FB58">
        <v>-1</v>
      </c>
      <c r="FC58">
        <v>-1</v>
      </c>
      <c r="FD58">
        <v>1.9</v>
      </c>
      <c r="FE58">
        <v>2</v>
      </c>
      <c r="FF58">
        <v>1.3269</v>
      </c>
      <c r="FG58">
        <v>2.65503</v>
      </c>
      <c r="FH58">
        <v>0.19042999999999999</v>
      </c>
      <c r="FI58">
        <v>0</v>
      </c>
      <c r="FJ58">
        <v>4.4543499999999998</v>
      </c>
      <c r="FK58">
        <v>4.99756</v>
      </c>
      <c r="FL58">
        <v>39.068300000000001</v>
      </c>
      <c r="FM58">
        <v>13.5366</v>
      </c>
      <c r="FN58">
        <v>18</v>
      </c>
      <c r="FO58">
        <v>471.779</v>
      </c>
      <c r="FP58">
        <v>847.67499999999995</v>
      </c>
      <c r="FQ58">
        <v>24.6114</v>
      </c>
      <c r="FR58">
        <v>29.412600000000001</v>
      </c>
      <c r="FS58">
        <v>29.9998</v>
      </c>
      <c r="FT58">
        <v>29.332599999999999</v>
      </c>
      <c r="FU58">
        <v>29.671700000000001</v>
      </c>
      <c r="FV58">
        <v>26.578099999999999</v>
      </c>
      <c r="FW58">
        <v>14.8652</v>
      </c>
      <c r="FX58">
        <v>65.69</v>
      </c>
      <c r="FY58">
        <v>24.6874</v>
      </c>
      <c r="FZ58">
        <v>430.46300000000002</v>
      </c>
      <c r="GA58">
        <v>12.5868</v>
      </c>
      <c r="GB58">
        <v>98.387799999999999</v>
      </c>
      <c r="GC58">
        <v>93.036799999999999</v>
      </c>
    </row>
    <row r="59" spans="1:185" x14ac:dyDescent="0.2">
      <c r="A59">
        <v>41</v>
      </c>
      <c r="B59">
        <v>1693423173.5</v>
      </c>
      <c r="C59">
        <v>6463.5</v>
      </c>
      <c r="D59" t="s">
        <v>509</v>
      </c>
      <c r="E59" t="s">
        <v>510</v>
      </c>
      <c r="F59">
        <v>5</v>
      </c>
      <c r="H59" t="s">
        <v>309</v>
      </c>
      <c r="L59">
        <v>1693423165.5</v>
      </c>
      <c r="M59">
        <f t="shared" si="0"/>
        <v>3.0145275907535359E-3</v>
      </c>
      <c r="N59">
        <f t="shared" si="1"/>
        <v>3.014527590753536</v>
      </c>
      <c r="O59">
        <f t="shared" si="2"/>
        <v>12.514523240549581</v>
      </c>
      <c r="P59">
        <f t="shared" si="3"/>
        <v>410.21477419354841</v>
      </c>
      <c r="Q59">
        <f t="shared" si="4"/>
        <v>301.1413065608993</v>
      </c>
      <c r="R59">
        <f t="shared" si="5"/>
        <v>30.584389760374552</v>
      </c>
      <c r="S59">
        <f t="shared" si="6"/>
        <v>41.662064506126896</v>
      </c>
      <c r="T59">
        <f t="shared" si="7"/>
        <v>0.20589179821695611</v>
      </c>
      <c r="U59">
        <f t="shared" si="8"/>
        <v>2.9553419843880975</v>
      </c>
      <c r="V59">
        <f t="shared" si="9"/>
        <v>0.19824203071166496</v>
      </c>
      <c r="W59">
        <f t="shared" si="10"/>
        <v>0.12456489008354343</v>
      </c>
      <c r="X59">
        <f t="shared" si="11"/>
        <v>33.049082123172234</v>
      </c>
      <c r="Y59">
        <f t="shared" si="12"/>
        <v>25.036553989890137</v>
      </c>
      <c r="Z59">
        <f t="shared" si="13"/>
        <v>24.983022580645159</v>
      </c>
      <c r="AA59">
        <f t="shared" si="14"/>
        <v>3.1764606122932157</v>
      </c>
      <c r="AB59">
        <f t="shared" si="15"/>
        <v>50.582711524771554</v>
      </c>
      <c r="AC59">
        <f t="shared" si="16"/>
        <v>1.6689249071400845</v>
      </c>
      <c r="AD59">
        <f t="shared" si="17"/>
        <v>3.2993978709954535</v>
      </c>
      <c r="AE59">
        <f t="shared" si="18"/>
        <v>1.5075357051531313</v>
      </c>
      <c r="AF59">
        <f t="shared" si="19"/>
        <v>-132.94066675223092</v>
      </c>
      <c r="AG59">
        <f t="shared" si="20"/>
        <v>101.70959509630902</v>
      </c>
      <c r="AH59">
        <f t="shared" si="21"/>
        <v>7.3018898455001651</v>
      </c>
      <c r="AI59">
        <f t="shared" si="22"/>
        <v>9.1199003127504881</v>
      </c>
      <c r="AJ59">
        <f t="shared" si="23"/>
        <v>12.514523240549581</v>
      </c>
      <c r="AK59">
        <f t="shared" si="24"/>
        <v>3.014527590753536</v>
      </c>
      <c r="AL59">
        <f t="shared" si="25"/>
        <v>12.56353763316155</v>
      </c>
      <c r="AM59">
        <v>432.83249144531982</v>
      </c>
      <c r="AN59">
        <v>417.0164060606059</v>
      </c>
      <c r="AO59">
        <v>-6.4868706926886656E-3</v>
      </c>
      <c r="AP59">
        <v>66.780121289501551</v>
      </c>
      <c r="AQ59">
        <f t="shared" si="26"/>
        <v>3.0078850599869353</v>
      </c>
      <c r="AR59">
        <v>12.72465452391608</v>
      </c>
      <c r="AS59">
        <v>16.41063706293707</v>
      </c>
      <c r="AT59">
        <v>-6.6041833721068732E-5</v>
      </c>
      <c r="AU59">
        <v>77.180000000000007</v>
      </c>
      <c r="AV59">
        <v>0</v>
      </c>
      <c r="AW59">
        <v>0</v>
      </c>
      <c r="AX59">
        <f t="shared" si="27"/>
        <v>1</v>
      </c>
      <c r="AY59">
        <f t="shared" si="28"/>
        <v>0</v>
      </c>
      <c r="AZ59">
        <f t="shared" si="29"/>
        <v>53907.264575154215</v>
      </c>
      <c r="BA59" t="s">
        <v>477</v>
      </c>
      <c r="BB59">
        <v>8144.65</v>
      </c>
      <c r="BC59">
        <v>771.68399999999997</v>
      </c>
      <c r="BD59">
        <v>2770.69</v>
      </c>
      <c r="BE59">
        <f t="shared" si="30"/>
        <v>0.72148309626843854</v>
      </c>
      <c r="BF59">
        <v>-1.8453249059081911</v>
      </c>
      <c r="BG59" t="s">
        <v>511</v>
      </c>
      <c r="BH59">
        <v>8158.6</v>
      </c>
      <c r="BI59">
        <v>856.88107999999988</v>
      </c>
      <c r="BJ59">
        <v>2364.5100000000002</v>
      </c>
      <c r="BK59">
        <f t="shared" si="31"/>
        <v>0.63760733513497514</v>
      </c>
      <c r="BL59">
        <v>0.5</v>
      </c>
      <c r="BM59">
        <f t="shared" si="32"/>
        <v>168.58262258095169</v>
      </c>
      <c r="BN59">
        <f t="shared" si="33"/>
        <v>12.514523240549581</v>
      </c>
      <c r="BO59">
        <f t="shared" si="34"/>
        <v>53.744758366952944</v>
      </c>
      <c r="BP59">
        <f t="shared" si="35"/>
        <v>8.517988346967563E-2</v>
      </c>
      <c r="BQ59">
        <f t="shared" si="36"/>
        <v>0.1717818913855301</v>
      </c>
      <c r="BR59">
        <f t="shared" si="37"/>
        <v>736.44920598447356</v>
      </c>
      <c r="BS59" t="s">
        <v>512</v>
      </c>
      <c r="BT59">
        <v>687.13</v>
      </c>
      <c r="BU59">
        <f t="shared" si="38"/>
        <v>687.13</v>
      </c>
      <c r="BV59">
        <f t="shared" si="39"/>
        <v>0.70939856460746631</v>
      </c>
      <c r="BW59">
        <f t="shared" si="40"/>
        <v>0.89879986645840548</v>
      </c>
      <c r="BX59">
        <f t="shared" si="41"/>
        <v>0.19494518996333191</v>
      </c>
      <c r="BY59">
        <f t="shared" si="42"/>
        <v>0.94651199817180287</v>
      </c>
      <c r="BZ59">
        <f t="shared" si="43"/>
        <v>0.20319098592000215</v>
      </c>
      <c r="CA59">
        <f t="shared" si="44"/>
        <v>0.72074453113092929</v>
      </c>
      <c r="CB59">
        <f t="shared" si="45"/>
        <v>0.27925546886907071</v>
      </c>
      <c r="CC59">
        <f t="shared" si="46"/>
        <v>199.99683870967741</v>
      </c>
      <c r="CD59">
        <f t="shared" si="47"/>
        <v>168.58262258095169</v>
      </c>
      <c r="CE59">
        <f t="shared" si="48"/>
        <v>0.84292643658069155</v>
      </c>
      <c r="CF59">
        <f t="shared" si="49"/>
        <v>0.16524802260073454</v>
      </c>
      <c r="CG59">
        <v>6</v>
      </c>
      <c r="CH59">
        <v>0.5</v>
      </c>
      <c r="CI59" t="s">
        <v>313</v>
      </c>
      <c r="CJ59">
        <v>2</v>
      </c>
      <c r="CK59" t="b">
        <v>0</v>
      </c>
      <c r="CL59">
        <v>1693423165.5</v>
      </c>
      <c r="CM59">
        <v>410.21477419354841</v>
      </c>
      <c r="CN59">
        <v>427.34509677419351</v>
      </c>
      <c r="CO59">
        <v>16.43263870967742</v>
      </c>
      <c r="CP59">
        <v>12.739032258064521</v>
      </c>
      <c r="CQ59">
        <v>408.39077419354828</v>
      </c>
      <c r="CR59">
        <v>16.439638709677421</v>
      </c>
      <c r="CS59">
        <v>481.64161290322579</v>
      </c>
      <c r="CT59">
        <v>101.5236129032258</v>
      </c>
      <c r="CU59">
        <v>3.7976603225806448E-2</v>
      </c>
      <c r="CV59">
        <v>25.621387096774189</v>
      </c>
      <c r="CW59">
        <v>24.983022580645159</v>
      </c>
      <c r="CX59">
        <v>999.90000000000032</v>
      </c>
      <c r="CY59">
        <v>0</v>
      </c>
      <c r="CZ59">
        <v>0</v>
      </c>
      <c r="DA59">
        <v>9995.48</v>
      </c>
      <c r="DB59">
        <v>0</v>
      </c>
      <c r="DC59">
        <v>723.36261290322579</v>
      </c>
      <c r="DD59">
        <v>199.99683870967741</v>
      </c>
      <c r="DE59">
        <v>0.89993845161290342</v>
      </c>
      <c r="DF59">
        <v>0.10006153870967741</v>
      </c>
      <c r="DG59">
        <v>0</v>
      </c>
      <c r="DH59">
        <v>856.91112903225826</v>
      </c>
      <c r="DI59">
        <v>5.0002200000000023</v>
      </c>
      <c r="DJ59">
        <v>1791.9416129032261</v>
      </c>
      <c r="DK59">
        <v>1797.673225806451</v>
      </c>
      <c r="DL59">
        <v>33.489838709677407</v>
      </c>
      <c r="DM59">
        <v>39.251870967741922</v>
      </c>
      <c r="DN59">
        <v>35.568129032258057</v>
      </c>
      <c r="DO59">
        <v>38.191419354838708</v>
      </c>
      <c r="DP59">
        <v>36.318096774193542</v>
      </c>
      <c r="DQ59">
        <v>175.48516129032259</v>
      </c>
      <c r="DR59">
        <v>19.509032258064519</v>
      </c>
      <c r="DS59">
        <v>0</v>
      </c>
      <c r="DT59">
        <v>79.399999856948853</v>
      </c>
      <c r="DU59">
        <v>0</v>
      </c>
      <c r="DV59">
        <v>856.88107999999988</v>
      </c>
      <c r="DW59">
        <v>-2.6082307761746399</v>
      </c>
      <c r="DX59">
        <v>-1.829230744564966</v>
      </c>
      <c r="DY59">
        <v>1791.9108000000001</v>
      </c>
      <c r="DZ59">
        <v>15</v>
      </c>
      <c r="EA59">
        <v>1693423193.5</v>
      </c>
      <c r="EB59" t="s">
        <v>513</v>
      </c>
      <c r="EC59">
        <v>1693423192.5</v>
      </c>
      <c r="ED59">
        <v>1693423193.5</v>
      </c>
      <c r="EE59">
        <v>42</v>
      </c>
      <c r="EF59">
        <v>-3.1E-2</v>
      </c>
      <c r="EG59">
        <v>1E-3</v>
      </c>
      <c r="EH59">
        <v>1.8240000000000001</v>
      </c>
      <c r="EI59">
        <v>-7.0000000000000001E-3</v>
      </c>
      <c r="EJ59">
        <v>427</v>
      </c>
      <c r="EK59">
        <v>13</v>
      </c>
      <c r="EL59">
        <v>0.35</v>
      </c>
      <c r="EM59">
        <v>0.04</v>
      </c>
      <c r="EN59">
        <v>100</v>
      </c>
      <c r="EO59">
        <v>100</v>
      </c>
      <c r="EP59">
        <v>1.8240000000000001</v>
      </c>
      <c r="EQ59">
        <v>-7.0000000000000001E-3</v>
      </c>
      <c r="ER59">
        <v>1.8547000000000371</v>
      </c>
      <c r="ES59">
        <v>0</v>
      </c>
      <c r="ET59">
        <v>0</v>
      </c>
      <c r="EU59">
        <v>0</v>
      </c>
      <c r="EV59">
        <v>-8.4142857142843752E-3</v>
      </c>
      <c r="EW59">
        <v>0</v>
      </c>
      <c r="EX59">
        <v>0</v>
      </c>
      <c r="EY59">
        <v>0</v>
      </c>
      <c r="EZ59">
        <v>-1</v>
      </c>
      <c r="FA59">
        <v>-1</v>
      </c>
      <c r="FB59">
        <v>-1</v>
      </c>
      <c r="FC59">
        <v>-1</v>
      </c>
      <c r="FD59">
        <v>1.1000000000000001</v>
      </c>
      <c r="FE59">
        <v>1</v>
      </c>
      <c r="FF59">
        <v>1.3208</v>
      </c>
      <c r="FG59">
        <v>2.65259</v>
      </c>
      <c r="FH59">
        <v>0.19042999999999999</v>
      </c>
      <c r="FI59">
        <v>0</v>
      </c>
      <c r="FJ59">
        <v>4.4702099999999998</v>
      </c>
      <c r="FK59">
        <v>4.99756</v>
      </c>
      <c r="FL59">
        <v>38.969299999999997</v>
      </c>
      <c r="FM59">
        <v>13.510400000000001</v>
      </c>
      <c r="FN59">
        <v>18</v>
      </c>
      <c r="FO59">
        <v>473.19200000000001</v>
      </c>
      <c r="FP59">
        <v>849.58500000000004</v>
      </c>
      <c r="FQ59">
        <v>25.392399999999999</v>
      </c>
      <c r="FR59">
        <v>29.372900000000001</v>
      </c>
      <c r="FS59">
        <v>29.9999</v>
      </c>
      <c r="FT59">
        <v>29.2684</v>
      </c>
      <c r="FU59">
        <v>29.601900000000001</v>
      </c>
      <c r="FV59">
        <v>26.4648</v>
      </c>
      <c r="FW59">
        <v>11.4964</v>
      </c>
      <c r="FX59">
        <v>64.521299999999997</v>
      </c>
      <c r="FY59">
        <v>25.017700000000001</v>
      </c>
      <c r="FZ59">
        <v>427.66699999999997</v>
      </c>
      <c r="GA59">
        <v>12.7697</v>
      </c>
      <c r="GB59">
        <v>98.387299999999996</v>
      </c>
      <c r="GC59">
        <v>93.033500000000004</v>
      </c>
    </row>
    <row r="60" spans="1:185" x14ac:dyDescent="0.2">
      <c r="A60">
        <v>42</v>
      </c>
      <c r="B60">
        <v>1693423314.5</v>
      </c>
      <c r="C60">
        <v>6604.5</v>
      </c>
      <c r="D60" t="s">
        <v>514</v>
      </c>
      <c r="E60" t="s">
        <v>515</v>
      </c>
      <c r="F60">
        <v>5</v>
      </c>
      <c r="H60" t="s">
        <v>309</v>
      </c>
      <c r="L60">
        <v>1693423306.5</v>
      </c>
      <c r="M60">
        <f t="shared" si="0"/>
        <v>2.9787212784794584E-3</v>
      </c>
      <c r="N60">
        <f t="shared" si="1"/>
        <v>2.9787212784794583</v>
      </c>
      <c r="O60">
        <f t="shared" si="2"/>
        <v>6.0301918950902866</v>
      </c>
      <c r="P60">
        <f t="shared" si="3"/>
        <v>410.10445161290329</v>
      </c>
      <c r="Q60">
        <f t="shared" si="4"/>
        <v>351.50583947516623</v>
      </c>
      <c r="R60">
        <f t="shared" si="5"/>
        <v>35.698512270591358</v>
      </c>
      <c r="S60">
        <f t="shared" si="6"/>
        <v>41.64971717109038</v>
      </c>
      <c r="T60">
        <f t="shared" si="7"/>
        <v>0.20196488247051148</v>
      </c>
      <c r="U60">
        <f t="shared" si="8"/>
        <v>2.9557524748622344</v>
      </c>
      <c r="V60">
        <f t="shared" si="9"/>
        <v>0.1945995032731235</v>
      </c>
      <c r="W60">
        <f t="shared" si="10"/>
        <v>0.12226406093435245</v>
      </c>
      <c r="X60">
        <f t="shared" si="11"/>
        <v>16.511295520105918</v>
      </c>
      <c r="Y60">
        <f t="shared" si="12"/>
        <v>25.069520429161294</v>
      </c>
      <c r="Z60">
        <f t="shared" si="13"/>
        <v>25.06097419354839</v>
      </c>
      <c r="AA60">
        <f t="shared" si="14"/>
        <v>3.1912548126779048</v>
      </c>
      <c r="AB60">
        <f t="shared" si="15"/>
        <v>50.373573418524252</v>
      </c>
      <c r="AC60">
        <f t="shared" si="16"/>
        <v>1.6739367442806299</v>
      </c>
      <c r="AD60">
        <f t="shared" si="17"/>
        <v>3.3230454595167962</v>
      </c>
      <c r="AE60">
        <f t="shared" si="18"/>
        <v>1.5173180683972749</v>
      </c>
      <c r="AF60">
        <f t="shared" si="19"/>
        <v>-131.36160838094412</v>
      </c>
      <c r="AG60">
        <f t="shared" si="20"/>
        <v>108.48840924058146</v>
      </c>
      <c r="AH60">
        <f t="shared" si="21"/>
        <v>7.7952409539791629</v>
      </c>
      <c r="AI60">
        <f t="shared" si="22"/>
        <v>1.4333373337224202</v>
      </c>
      <c r="AJ60">
        <f t="shared" si="23"/>
        <v>6.0301918950902866</v>
      </c>
      <c r="AK60">
        <f t="shared" si="24"/>
        <v>2.9787212784794583</v>
      </c>
      <c r="AL60">
        <f t="shared" si="25"/>
        <v>5.9504616287294914</v>
      </c>
      <c r="AM60">
        <v>424.56019202889132</v>
      </c>
      <c r="AN60">
        <v>416.9528909090912</v>
      </c>
      <c r="AO60">
        <v>6.8492956850023934E-3</v>
      </c>
      <c r="AP60">
        <v>66.657340171723746</v>
      </c>
      <c r="AQ60">
        <f t="shared" si="26"/>
        <v>2.9865115985524509</v>
      </c>
      <c r="AR60">
        <v>12.80593076923077</v>
      </c>
      <c r="AS60">
        <v>16.492970629370639</v>
      </c>
      <c r="AT60">
        <v>1.455291375292534E-4</v>
      </c>
      <c r="AU60">
        <v>77.180000000000007</v>
      </c>
      <c r="AV60">
        <v>0</v>
      </c>
      <c r="AW60">
        <v>0</v>
      </c>
      <c r="AX60">
        <f t="shared" si="27"/>
        <v>1</v>
      </c>
      <c r="AY60">
        <f t="shared" si="28"/>
        <v>0</v>
      </c>
      <c r="AZ60">
        <f t="shared" si="29"/>
        <v>53897.540470312124</v>
      </c>
      <c r="BA60" t="s">
        <v>477</v>
      </c>
      <c r="BB60">
        <v>8144.65</v>
      </c>
      <c r="BC60">
        <v>771.68399999999997</v>
      </c>
      <c r="BD60">
        <v>2770.69</v>
      </c>
      <c r="BE60">
        <f t="shared" si="30"/>
        <v>0.72148309626843854</v>
      </c>
      <c r="BF60">
        <v>-1.8453249059081911</v>
      </c>
      <c r="BG60" t="s">
        <v>516</v>
      </c>
      <c r="BH60">
        <v>8149.11</v>
      </c>
      <c r="BI60">
        <v>839.88665384615388</v>
      </c>
      <c r="BJ60">
        <v>2597.7399999999998</v>
      </c>
      <c r="BK60">
        <f t="shared" si="31"/>
        <v>0.67668563680500982</v>
      </c>
      <c r="BL60">
        <v>0.5</v>
      </c>
      <c r="BM60">
        <f t="shared" si="32"/>
        <v>84.291779523370934</v>
      </c>
      <c r="BN60">
        <f t="shared" si="33"/>
        <v>6.0301918950902866</v>
      </c>
      <c r="BO60">
        <f t="shared" si="34"/>
        <v>28.519518252099875</v>
      </c>
      <c r="BP60">
        <f t="shared" si="35"/>
        <v>9.3431611546590895E-2</v>
      </c>
      <c r="BQ60">
        <f t="shared" si="36"/>
        <v>6.6577101634497787E-2</v>
      </c>
      <c r="BR60">
        <f t="shared" si="37"/>
        <v>757.63528393400065</v>
      </c>
      <c r="BS60" t="s">
        <v>517</v>
      </c>
      <c r="BT60">
        <v>681.53</v>
      </c>
      <c r="BU60">
        <f t="shared" si="38"/>
        <v>681.53</v>
      </c>
      <c r="BV60">
        <f t="shared" si="39"/>
        <v>0.73764502991061454</v>
      </c>
      <c r="BW60">
        <f t="shared" si="40"/>
        <v>0.91735944711375372</v>
      </c>
      <c r="BX60">
        <f t="shared" si="41"/>
        <v>8.2784468398782424E-2</v>
      </c>
      <c r="BY60">
        <f t="shared" si="42"/>
        <v>0.96265029448924133</v>
      </c>
      <c r="BZ60">
        <f t="shared" si="43"/>
        <v>8.6517999445724664E-2</v>
      </c>
      <c r="CA60">
        <f t="shared" si="44"/>
        <v>0.74439566473449281</v>
      </c>
      <c r="CB60">
        <f t="shared" si="45"/>
        <v>0.25560433526550719</v>
      </c>
      <c r="CC60">
        <f t="shared" si="46"/>
        <v>100.0081</v>
      </c>
      <c r="CD60">
        <f t="shared" si="47"/>
        <v>84.291779523370934</v>
      </c>
      <c r="CE60">
        <f t="shared" si="48"/>
        <v>0.84284952442223116</v>
      </c>
      <c r="CF60">
        <f t="shared" si="49"/>
        <v>0.16509958213490625</v>
      </c>
      <c r="CG60">
        <v>6</v>
      </c>
      <c r="CH60">
        <v>0.5</v>
      </c>
      <c r="CI60" t="s">
        <v>313</v>
      </c>
      <c r="CJ60">
        <v>2</v>
      </c>
      <c r="CK60" t="b">
        <v>0</v>
      </c>
      <c r="CL60">
        <v>1693423306.5</v>
      </c>
      <c r="CM60">
        <v>410.10445161290329</v>
      </c>
      <c r="CN60">
        <v>419.20974193548392</v>
      </c>
      <c r="CO60">
        <v>16.482438709677421</v>
      </c>
      <c r="CP60">
        <v>12.80401935483871</v>
      </c>
      <c r="CQ60">
        <v>408.34535483870968</v>
      </c>
      <c r="CR60">
        <v>16.484096774193549</v>
      </c>
      <c r="CS60">
        <v>477.86145161290318</v>
      </c>
      <c r="CT60">
        <v>101.5218387096775</v>
      </c>
      <c r="CU60">
        <v>3.6964193548387099E-2</v>
      </c>
      <c r="CV60">
        <v>25.741790322580641</v>
      </c>
      <c r="CW60">
        <v>25.06097419354839</v>
      </c>
      <c r="CX60">
        <v>999.90000000000032</v>
      </c>
      <c r="CY60">
        <v>0</v>
      </c>
      <c r="CZ60">
        <v>0</v>
      </c>
      <c r="DA60">
        <v>9997.9832258064525</v>
      </c>
      <c r="DB60">
        <v>0</v>
      </c>
      <c r="DC60">
        <v>980.43416129032278</v>
      </c>
      <c r="DD60">
        <v>100.0081</v>
      </c>
      <c r="DE60">
        <v>0.90002851612903245</v>
      </c>
      <c r="DF60">
        <v>9.9971345161290331E-2</v>
      </c>
      <c r="DG60">
        <v>0</v>
      </c>
      <c r="DH60">
        <v>839.94825806451604</v>
      </c>
      <c r="DI60">
        <v>5.0002200000000023</v>
      </c>
      <c r="DJ60">
        <v>944.74025806451618</v>
      </c>
      <c r="DK60">
        <v>875.90187096774196</v>
      </c>
      <c r="DL60">
        <v>33.804000000000002</v>
      </c>
      <c r="DM60">
        <v>40.481677419354831</v>
      </c>
      <c r="DN60">
        <v>36.255999999999993</v>
      </c>
      <c r="DO60">
        <v>38.675161290322571</v>
      </c>
      <c r="DP60">
        <v>36.803999999999988</v>
      </c>
      <c r="DQ60">
        <v>85.51032258064518</v>
      </c>
      <c r="DR60">
        <v>9.499354838709678</v>
      </c>
      <c r="DS60">
        <v>0</v>
      </c>
      <c r="DT60">
        <v>138.9000000953674</v>
      </c>
      <c r="DU60">
        <v>0</v>
      </c>
      <c r="DV60">
        <v>839.88665384615388</v>
      </c>
      <c r="DW60">
        <v>-8.5925128059374174</v>
      </c>
      <c r="DX60">
        <v>64.796410164722658</v>
      </c>
      <c r="DY60">
        <v>944.99626923076926</v>
      </c>
      <c r="DZ60">
        <v>15</v>
      </c>
      <c r="EA60">
        <v>1693423272</v>
      </c>
      <c r="EB60" t="s">
        <v>518</v>
      </c>
      <c r="EC60">
        <v>1693423272</v>
      </c>
      <c r="ED60">
        <v>1693423271.5</v>
      </c>
      <c r="EE60">
        <v>43</v>
      </c>
      <c r="EF60">
        <v>-6.5000000000000002E-2</v>
      </c>
      <c r="EG60">
        <v>6.0000000000000001E-3</v>
      </c>
      <c r="EH60">
        <v>1.7589999999999999</v>
      </c>
      <c r="EI60">
        <v>-2E-3</v>
      </c>
      <c r="EJ60">
        <v>420</v>
      </c>
      <c r="EK60">
        <v>13</v>
      </c>
      <c r="EL60">
        <v>0.95</v>
      </c>
      <c r="EM60">
        <v>0.03</v>
      </c>
      <c r="EN60">
        <v>100</v>
      </c>
      <c r="EO60">
        <v>100</v>
      </c>
      <c r="EP60">
        <v>1.7589999999999999</v>
      </c>
      <c r="EQ60">
        <v>-1.6000000000000001E-3</v>
      </c>
      <c r="ER60">
        <v>1.7590952380951419</v>
      </c>
      <c r="ES60">
        <v>0</v>
      </c>
      <c r="ET60">
        <v>0</v>
      </c>
      <c r="EU60">
        <v>0</v>
      </c>
      <c r="EV60">
        <v>-1.6499999999979309E-3</v>
      </c>
      <c r="EW60">
        <v>0</v>
      </c>
      <c r="EX60">
        <v>0</v>
      </c>
      <c r="EY60">
        <v>0</v>
      </c>
      <c r="EZ60">
        <v>-1</v>
      </c>
      <c r="FA60">
        <v>-1</v>
      </c>
      <c r="FB60">
        <v>-1</v>
      </c>
      <c r="FC60">
        <v>-1</v>
      </c>
      <c r="FD60">
        <v>0.7</v>
      </c>
      <c r="FE60">
        <v>0.7</v>
      </c>
      <c r="FF60">
        <v>1.2927200000000001</v>
      </c>
      <c r="FG60">
        <v>2.65381</v>
      </c>
      <c r="FH60">
        <v>0.19042999999999999</v>
      </c>
      <c r="FI60">
        <v>0</v>
      </c>
      <c r="FJ60">
        <v>4.4287099999999997</v>
      </c>
      <c r="FK60">
        <v>4.99756</v>
      </c>
      <c r="FL60">
        <v>38.845700000000001</v>
      </c>
      <c r="FM60">
        <v>13.475300000000001</v>
      </c>
      <c r="FN60">
        <v>18</v>
      </c>
      <c r="FO60">
        <v>467.67200000000003</v>
      </c>
      <c r="FP60">
        <v>844.52300000000002</v>
      </c>
      <c r="FQ60">
        <v>24.706199999999999</v>
      </c>
      <c r="FR60">
        <v>29.368300000000001</v>
      </c>
      <c r="FS60">
        <v>30.000900000000001</v>
      </c>
      <c r="FT60">
        <v>29.221</v>
      </c>
      <c r="FU60">
        <v>29.5472</v>
      </c>
      <c r="FV60">
        <v>25.9053</v>
      </c>
      <c r="FW60">
        <v>0</v>
      </c>
      <c r="FX60">
        <v>64.226299999999995</v>
      </c>
      <c r="FY60">
        <v>24.6252</v>
      </c>
      <c r="FZ60">
        <v>418.75700000000001</v>
      </c>
      <c r="GA60">
        <v>14.333500000000001</v>
      </c>
      <c r="GB60">
        <v>98.377499999999998</v>
      </c>
      <c r="GC60">
        <v>93.024799999999999</v>
      </c>
    </row>
    <row r="61" spans="1:185" x14ac:dyDescent="0.2">
      <c r="A61">
        <v>43</v>
      </c>
      <c r="B61">
        <v>1693423443</v>
      </c>
      <c r="C61">
        <v>6733</v>
      </c>
      <c r="D61" t="s">
        <v>519</v>
      </c>
      <c r="E61" t="s">
        <v>520</v>
      </c>
      <c r="F61">
        <v>5</v>
      </c>
      <c r="H61" t="s">
        <v>309</v>
      </c>
      <c r="L61">
        <v>1693423435.25</v>
      </c>
      <c r="M61">
        <f t="shared" si="0"/>
        <v>2.9120784667605935E-3</v>
      </c>
      <c r="N61">
        <f t="shared" si="1"/>
        <v>2.9120784667605935</v>
      </c>
      <c r="O61">
        <f t="shared" si="2"/>
        <v>2.3567485994585353</v>
      </c>
      <c r="P61">
        <f t="shared" si="3"/>
        <v>410.05800000000011</v>
      </c>
      <c r="Q61">
        <f t="shared" si="4"/>
        <v>380.86891817677747</v>
      </c>
      <c r="R61">
        <f t="shared" si="5"/>
        <v>38.680733346775625</v>
      </c>
      <c r="S61">
        <f t="shared" si="6"/>
        <v>41.645152433652257</v>
      </c>
      <c r="T61">
        <f t="shared" si="7"/>
        <v>0.19843511312710188</v>
      </c>
      <c r="U61">
        <f t="shared" si="8"/>
        <v>2.9569764020319367</v>
      </c>
      <c r="V61">
        <f t="shared" si="9"/>
        <v>0.19132288839133965</v>
      </c>
      <c r="W61">
        <f t="shared" si="10"/>
        <v>0.12019457289914645</v>
      </c>
      <c r="X61">
        <f t="shared" si="11"/>
        <v>8.2466676905241378</v>
      </c>
      <c r="Y61">
        <f t="shared" si="12"/>
        <v>24.975614905569504</v>
      </c>
      <c r="Z61">
        <f t="shared" si="13"/>
        <v>25.093076666666661</v>
      </c>
      <c r="AA61">
        <f t="shared" si="14"/>
        <v>3.1973649257235617</v>
      </c>
      <c r="AB61">
        <f t="shared" si="15"/>
        <v>51.009269982102012</v>
      </c>
      <c r="AC61">
        <f t="shared" si="16"/>
        <v>1.6887428986277757</v>
      </c>
      <c r="AD61">
        <f t="shared" si="17"/>
        <v>3.3106588257787597</v>
      </c>
      <c r="AE61">
        <f t="shared" si="18"/>
        <v>1.508622027095786</v>
      </c>
      <c r="AF61">
        <f t="shared" si="19"/>
        <v>-128.42266038414218</v>
      </c>
      <c r="AG61">
        <f t="shared" si="20"/>
        <v>93.376627613735508</v>
      </c>
      <c r="AH61">
        <f t="shared" si="21"/>
        <v>6.7055907944847162</v>
      </c>
      <c r="AI61">
        <f t="shared" si="22"/>
        <v>-20.093774285397814</v>
      </c>
      <c r="AJ61">
        <f t="shared" si="23"/>
        <v>2.3567485994585353</v>
      </c>
      <c r="AK61">
        <f t="shared" si="24"/>
        <v>2.9120784667605935</v>
      </c>
      <c r="AL61">
        <f t="shared" si="25"/>
        <v>2.372105573708053</v>
      </c>
      <c r="AM61">
        <v>420.03934261479441</v>
      </c>
      <c r="AN61">
        <v>416.92022424242418</v>
      </c>
      <c r="AO61">
        <v>3.4540985624895802E-3</v>
      </c>
      <c r="AP61">
        <v>66.777184589237748</v>
      </c>
      <c r="AQ61">
        <f t="shared" si="26"/>
        <v>2.9139426119478613</v>
      </c>
      <c r="AR61">
        <v>12.941566545874119</v>
      </c>
      <c r="AS61">
        <v>16.635966433566448</v>
      </c>
      <c r="AT61">
        <v>8.1825641025941526E-5</v>
      </c>
      <c r="AU61">
        <v>77.180000000000007</v>
      </c>
      <c r="AV61">
        <v>0</v>
      </c>
      <c r="AW61">
        <v>0</v>
      </c>
      <c r="AX61">
        <f t="shared" si="27"/>
        <v>1</v>
      </c>
      <c r="AY61">
        <f t="shared" si="28"/>
        <v>0</v>
      </c>
      <c r="AZ61">
        <f t="shared" si="29"/>
        <v>53944.831842688138</v>
      </c>
      <c r="BA61" t="s">
        <v>477</v>
      </c>
      <c r="BB61">
        <v>8144.65</v>
      </c>
      <c r="BC61">
        <v>771.68399999999997</v>
      </c>
      <c r="BD61">
        <v>2770.69</v>
      </c>
      <c r="BE61">
        <f t="shared" si="30"/>
        <v>0.72148309626843854</v>
      </c>
      <c r="BF61">
        <v>-1.8453249059081911</v>
      </c>
      <c r="BG61" t="s">
        <v>521</v>
      </c>
      <c r="BH61">
        <v>8143.14</v>
      </c>
      <c r="BI61">
        <v>818.08839999999998</v>
      </c>
      <c r="BJ61">
        <v>2716.07</v>
      </c>
      <c r="BK61">
        <f t="shared" si="31"/>
        <v>0.6987970118590463</v>
      </c>
      <c r="BL61">
        <v>0.5</v>
      </c>
      <c r="BM61">
        <f t="shared" si="32"/>
        <v>42.167227607525462</v>
      </c>
      <c r="BN61">
        <f t="shared" si="33"/>
        <v>2.3567485994585353</v>
      </c>
      <c r="BO61">
        <f t="shared" si="34"/>
        <v>14.733166325259537</v>
      </c>
      <c r="BP61">
        <f t="shared" si="35"/>
        <v>9.9652591450351713E-2</v>
      </c>
      <c r="BQ61">
        <f t="shared" si="36"/>
        <v>2.0109938256377739E-2</v>
      </c>
      <c r="BR61">
        <f t="shared" si="37"/>
        <v>767.38590398351243</v>
      </c>
      <c r="BS61" t="s">
        <v>522</v>
      </c>
      <c r="BT61">
        <v>678.87</v>
      </c>
      <c r="BU61">
        <f t="shared" si="38"/>
        <v>678.87</v>
      </c>
      <c r="BV61">
        <f t="shared" si="39"/>
        <v>0.75005430640594684</v>
      </c>
      <c r="BW61">
        <f t="shared" si="40"/>
        <v>0.93166188886707235</v>
      </c>
      <c r="BX61">
        <f t="shared" si="41"/>
        <v>2.6111233280110089E-2</v>
      </c>
      <c r="BY61">
        <f t="shared" si="42"/>
        <v>0.97613416266111763</v>
      </c>
      <c r="BZ61">
        <f t="shared" si="43"/>
        <v>2.7323579819170073E-2</v>
      </c>
      <c r="CA61">
        <f t="shared" si="44"/>
        <v>0.77311609172699358</v>
      </c>
      <c r="CB61">
        <f t="shared" si="45"/>
        <v>0.22688390827300642</v>
      </c>
      <c r="CC61">
        <f t="shared" si="46"/>
        <v>50.038370000000008</v>
      </c>
      <c r="CD61">
        <f t="shared" si="47"/>
        <v>42.167227607525462</v>
      </c>
      <c r="CE61">
        <f t="shared" si="48"/>
        <v>0.84269786580828787</v>
      </c>
      <c r="CF61">
        <f t="shared" si="49"/>
        <v>0.16480688100999566</v>
      </c>
      <c r="CG61">
        <v>6</v>
      </c>
      <c r="CH61">
        <v>0.5</v>
      </c>
      <c r="CI61" t="s">
        <v>313</v>
      </c>
      <c r="CJ61">
        <v>2</v>
      </c>
      <c r="CK61" t="b">
        <v>0</v>
      </c>
      <c r="CL61">
        <v>1693423435.25</v>
      </c>
      <c r="CM61">
        <v>410.05800000000011</v>
      </c>
      <c r="CN61">
        <v>414.63676666666669</v>
      </c>
      <c r="CO61">
        <v>16.628166666666669</v>
      </c>
      <c r="CP61">
        <v>12.935546666666671</v>
      </c>
      <c r="CQ61">
        <v>408.25450000000012</v>
      </c>
      <c r="CR61">
        <v>16.63203</v>
      </c>
      <c r="CS61">
        <v>465.30473333333327</v>
      </c>
      <c r="CT61">
        <v>101.5224</v>
      </c>
      <c r="CU61">
        <v>3.6775613333333339E-2</v>
      </c>
      <c r="CV61">
        <v>25.67881666666667</v>
      </c>
      <c r="CW61">
        <v>25.093076666666661</v>
      </c>
      <c r="CX61">
        <v>999.9000000000002</v>
      </c>
      <c r="CY61">
        <v>0</v>
      </c>
      <c r="CZ61">
        <v>0</v>
      </c>
      <c r="DA61">
        <v>10004.873</v>
      </c>
      <c r="DB61">
        <v>0</v>
      </c>
      <c r="DC61">
        <v>1939.6066666666659</v>
      </c>
      <c r="DD61">
        <v>50.038370000000008</v>
      </c>
      <c r="DE61">
        <v>0.90010020000000002</v>
      </c>
      <c r="DF61">
        <v>9.9899600000000005E-2</v>
      </c>
      <c r="DG61">
        <v>0</v>
      </c>
      <c r="DH61">
        <v>818.13986666666653</v>
      </c>
      <c r="DI61">
        <v>5.0002200000000014</v>
      </c>
      <c r="DJ61">
        <v>605.29883333333316</v>
      </c>
      <c r="DK61">
        <v>415.2278</v>
      </c>
      <c r="DL61">
        <v>34.118699999999997</v>
      </c>
      <c r="DM61">
        <v>41.205900000000007</v>
      </c>
      <c r="DN61">
        <v>36.735100000000003</v>
      </c>
      <c r="DO61">
        <v>38.530999999999977</v>
      </c>
      <c r="DP61">
        <v>36.960099999999997</v>
      </c>
      <c r="DQ61">
        <v>40.539333333333353</v>
      </c>
      <c r="DR61">
        <v>4.5</v>
      </c>
      <c r="DS61">
        <v>0</v>
      </c>
      <c r="DT61">
        <v>126.2000000476837</v>
      </c>
      <c r="DU61">
        <v>0</v>
      </c>
      <c r="DV61">
        <v>818.08839999999998</v>
      </c>
      <c r="DW61">
        <v>-8.2006153721009625</v>
      </c>
      <c r="DX61">
        <v>-132.10830748710009</v>
      </c>
      <c r="DY61">
        <v>604.30528000000004</v>
      </c>
      <c r="DZ61">
        <v>15</v>
      </c>
      <c r="EA61">
        <v>1693423394</v>
      </c>
      <c r="EB61" t="s">
        <v>523</v>
      </c>
      <c r="EC61">
        <v>1693423394</v>
      </c>
      <c r="ED61">
        <v>1693423388</v>
      </c>
      <c r="EE61">
        <v>44</v>
      </c>
      <c r="EF61">
        <v>4.3999999999999997E-2</v>
      </c>
      <c r="EG61">
        <v>-2E-3</v>
      </c>
      <c r="EH61">
        <v>1.804</v>
      </c>
      <c r="EI61">
        <v>-4.0000000000000001E-3</v>
      </c>
      <c r="EJ61">
        <v>417</v>
      </c>
      <c r="EK61">
        <v>13</v>
      </c>
      <c r="EL61">
        <v>0.79</v>
      </c>
      <c r="EM61">
        <v>0.02</v>
      </c>
      <c r="EN61">
        <v>100</v>
      </c>
      <c r="EO61">
        <v>100</v>
      </c>
      <c r="EP61">
        <v>1.804</v>
      </c>
      <c r="EQ61">
        <v>-3.8999999999999998E-3</v>
      </c>
      <c r="ER61">
        <v>1.8035499999999729</v>
      </c>
      <c r="ES61">
        <v>0</v>
      </c>
      <c r="ET61">
        <v>0</v>
      </c>
      <c r="EU61">
        <v>0</v>
      </c>
      <c r="EV61">
        <v>-3.8550000000014961E-3</v>
      </c>
      <c r="EW61">
        <v>0</v>
      </c>
      <c r="EX61">
        <v>0</v>
      </c>
      <c r="EY61">
        <v>0</v>
      </c>
      <c r="EZ61">
        <v>-1</v>
      </c>
      <c r="FA61">
        <v>-1</v>
      </c>
      <c r="FB61">
        <v>-1</v>
      </c>
      <c r="FC61">
        <v>-1</v>
      </c>
      <c r="FD61">
        <v>0.8</v>
      </c>
      <c r="FE61">
        <v>0.9</v>
      </c>
      <c r="FF61">
        <v>1.2622100000000001</v>
      </c>
      <c r="FG61">
        <v>2.65137</v>
      </c>
      <c r="FH61">
        <v>0.19042999999999999</v>
      </c>
      <c r="FI61">
        <v>0</v>
      </c>
      <c r="FJ61">
        <v>4.3029799999999998</v>
      </c>
      <c r="FK61">
        <v>4.99756</v>
      </c>
      <c r="FL61">
        <v>38.919800000000002</v>
      </c>
      <c r="FM61">
        <v>13.4316</v>
      </c>
      <c r="FN61">
        <v>18</v>
      </c>
      <c r="FO61">
        <v>453.42500000000001</v>
      </c>
      <c r="FP61">
        <v>828.91700000000003</v>
      </c>
      <c r="FQ61">
        <v>23.6343</v>
      </c>
      <c r="FR61">
        <v>29.476299999999998</v>
      </c>
      <c r="FS61">
        <v>30.0015</v>
      </c>
      <c r="FT61">
        <v>29.278199999999998</v>
      </c>
      <c r="FU61">
        <v>29.602699999999999</v>
      </c>
      <c r="FV61">
        <v>25.2897</v>
      </c>
      <c r="FW61">
        <v>0</v>
      </c>
      <c r="FX61">
        <v>63.929499999999997</v>
      </c>
      <c r="FY61">
        <v>23.520900000000001</v>
      </c>
      <c r="FZ61">
        <v>414.34</v>
      </c>
      <c r="GA61">
        <v>15.2277</v>
      </c>
      <c r="GB61">
        <v>98.356700000000004</v>
      </c>
      <c r="GC61">
        <v>93.003799999999998</v>
      </c>
    </row>
    <row r="62" spans="1:185" x14ac:dyDescent="0.2">
      <c r="A62">
        <v>44</v>
      </c>
      <c r="B62">
        <v>1693423571.5</v>
      </c>
      <c r="C62">
        <v>6861.5</v>
      </c>
      <c r="D62" t="s">
        <v>524</v>
      </c>
      <c r="E62" t="s">
        <v>525</v>
      </c>
      <c r="F62">
        <v>5</v>
      </c>
      <c r="H62" t="s">
        <v>309</v>
      </c>
      <c r="L62">
        <v>1693423563.75</v>
      </c>
      <c r="M62">
        <f t="shared" si="0"/>
        <v>2.8110927733288158E-3</v>
      </c>
      <c r="N62">
        <f t="shared" si="1"/>
        <v>2.8110927733288156</v>
      </c>
      <c r="O62">
        <f t="shared" si="2"/>
        <v>-1.2902270702750522</v>
      </c>
      <c r="P62">
        <f t="shared" si="3"/>
        <v>410.0535666666666</v>
      </c>
      <c r="Q62">
        <f t="shared" si="4"/>
        <v>411.17820171919857</v>
      </c>
      <c r="R62">
        <f t="shared" si="5"/>
        <v>41.761215122652693</v>
      </c>
      <c r="S62">
        <f t="shared" si="6"/>
        <v>41.646991834144472</v>
      </c>
      <c r="T62">
        <f t="shared" si="7"/>
        <v>0.19960883843026078</v>
      </c>
      <c r="U62">
        <f t="shared" si="8"/>
        <v>2.9555040079574266</v>
      </c>
      <c r="V62">
        <f t="shared" si="9"/>
        <v>0.19241042423477267</v>
      </c>
      <c r="W62">
        <f t="shared" si="10"/>
        <v>0.12088163649195531</v>
      </c>
      <c r="X62">
        <f t="shared" si="11"/>
        <v>3.9903511277246398E-5</v>
      </c>
      <c r="Y62">
        <f t="shared" si="12"/>
        <v>24.668336390136673</v>
      </c>
      <c r="Z62">
        <f t="shared" si="13"/>
        <v>24.784913333333328</v>
      </c>
      <c r="AA62">
        <f t="shared" si="14"/>
        <v>3.1391314546943323</v>
      </c>
      <c r="AB62">
        <f t="shared" si="15"/>
        <v>51.934564252517809</v>
      </c>
      <c r="AC62">
        <f t="shared" si="16"/>
        <v>1.6905633630985577</v>
      </c>
      <c r="AD62">
        <f t="shared" si="17"/>
        <v>3.2551796427493822</v>
      </c>
      <c r="AE62">
        <f t="shared" si="18"/>
        <v>1.4485680915957746</v>
      </c>
      <c r="AF62">
        <f t="shared" si="19"/>
        <v>-123.96919130380077</v>
      </c>
      <c r="AG62">
        <f t="shared" si="20"/>
        <v>97.083583450742239</v>
      </c>
      <c r="AH62">
        <f t="shared" si="21"/>
        <v>6.9545048165035297</v>
      </c>
      <c r="AI62">
        <f t="shared" si="22"/>
        <v>-19.931063133043722</v>
      </c>
      <c r="AJ62">
        <f t="shared" si="23"/>
        <v>-1.2902270702750522</v>
      </c>
      <c r="AK62">
        <f t="shared" si="24"/>
        <v>2.8110927733288156</v>
      </c>
      <c r="AL62">
        <f t="shared" si="25"/>
        <v>-1.3310640039484802</v>
      </c>
      <c r="AM62">
        <v>415.24574185171662</v>
      </c>
      <c r="AN62">
        <v>417.06481212121213</v>
      </c>
      <c r="AO62">
        <v>-7.263914390377435E-3</v>
      </c>
      <c r="AP62">
        <v>66.76816310922004</v>
      </c>
      <c r="AQ62">
        <f t="shared" si="26"/>
        <v>2.8162223612479855</v>
      </c>
      <c r="AR62">
        <v>13.01062411986014</v>
      </c>
      <c r="AS62">
        <v>16.655597902097909</v>
      </c>
      <c r="AT62">
        <v>1.504181899970857E-4</v>
      </c>
      <c r="AU62">
        <v>77.180000000000007</v>
      </c>
      <c r="AV62">
        <v>0</v>
      </c>
      <c r="AW62">
        <v>0</v>
      </c>
      <c r="AX62">
        <f t="shared" si="27"/>
        <v>1</v>
      </c>
      <c r="AY62">
        <f t="shared" si="28"/>
        <v>0</v>
      </c>
      <c r="AZ62">
        <f t="shared" si="29"/>
        <v>53953.143817570359</v>
      </c>
      <c r="BA62" t="s">
        <v>526</v>
      </c>
      <c r="BB62">
        <v>8150.87</v>
      </c>
      <c r="BC62">
        <v>771.08846153846139</v>
      </c>
      <c r="BD62">
        <v>2944.4</v>
      </c>
      <c r="BE62">
        <f t="shared" si="30"/>
        <v>0.73811694690311724</v>
      </c>
      <c r="BF62">
        <v>-1.290227070275052</v>
      </c>
      <c r="BG62" t="s">
        <v>354</v>
      </c>
      <c r="BH62" t="s">
        <v>354</v>
      </c>
      <c r="BI62">
        <v>0</v>
      </c>
      <c r="BJ62">
        <v>0</v>
      </c>
      <c r="BK62" t="e">
        <f t="shared" si="31"/>
        <v>#DIV/0!</v>
      </c>
      <c r="BL62">
        <v>0.5</v>
      </c>
      <c r="BM62">
        <f t="shared" si="32"/>
        <v>2.1001848040655996E-4</v>
      </c>
      <c r="BN62">
        <f t="shared" si="33"/>
        <v>-1.2902270702750522</v>
      </c>
      <c r="BO62" t="e">
        <f t="shared" si="34"/>
        <v>#DIV/0!</v>
      </c>
      <c r="BP62">
        <f t="shared" si="35"/>
        <v>-1.0572622204255112E-12</v>
      </c>
      <c r="BQ62" t="e">
        <f t="shared" si="36"/>
        <v>#DIV/0!</v>
      </c>
      <c r="BR62" t="e">
        <f t="shared" si="37"/>
        <v>#DIV/0!</v>
      </c>
      <c r="BS62" t="s">
        <v>354</v>
      </c>
      <c r="BT62">
        <v>0</v>
      </c>
      <c r="BU62" t="e">
        <f t="shared" si="38"/>
        <v>#DIV/0!</v>
      </c>
      <c r="BV62" t="e">
        <f t="shared" si="39"/>
        <v>#DIV/0!</v>
      </c>
      <c r="BW62" t="e">
        <f t="shared" si="40"/>
        <v>#DIV/0!</v>
      </c>
      <c r="BX62" t="e">
        <f t="shared" si="41"/>
        <v>#DIV/0!</v>
      </c>
      <c r="BY62">
        <f t="shared" si="42"/>
        <v>0</v>
      </c>
      <c r="BZ62">
        <f t="shared" si="43"/>
        <v>1.3547988624237031</v>
      </c>
      <c r="CA62" t="e">
        <f t="shared" si="44"/>
        <v>#DIV/0!</v>
      </c>
      <c r="CB62" t="e">
        <f t="shared" si="45"/>
        <v>#DIV/0!</v>
      </c>
      <c r="CC62">
        <f t="shared" si="46"/>
        <v>5.0002199999999997E-3</v>
      </c>
      <c r="CD62">
        <f t="shared" si="47"/>
        <v>2.1001848040655996E-4</v>
      </c>
      <c r="CE62">
        <f t="shared" si="48"/>
        <v>4.2001847999999994E-2</v>
      </c>
      <c r="CF62">
        <f t="shared" si="49"/>
        <v>7.9803511199999996E-3</v>
      </c>
      <c r="CG62">
        <v>6</v>
      </c>
      <c r="CH62">
        <v>0.5</v>
      </c>
      <c r="CI62" t="s">
        <v>313</v>
      </c>
      <c r="CJ62">
        <v>2</v>
      </c>
      <c r="CK62" t="b">
        <v>0</v>
      </c>
      <c r="CL62">
        <v>1693423563.75</v>
      </c>
      <c r="CM62">
        <v>410.0535666666666</v>
      </c>
      <c r="CN62">
        <v>409.8725</v>
      </c>
      <c r="CO62">
        <v>16.645176666666661</v>
      </c>
      <c r="CP62">
        <v>13.005763333333331</v>
      </c>
      <c r="CQ62">
        <v>408.15413333333328</v>
      </c>
      <c r="CR62">
        <v>16.644939999999998</v>
      </c>
      <c r="CS62">
        <v>455.72756666666658</v>
      </c>
      <c r="CT62">
        <v>101.5273</v>
      </c>
      <c r="CU62">
        <v>3.7459386666666671E-2</v>
      </c>
      <c r="CV62">
        <v>25.39420999999999</v>
      </c>
      <c r="CW62">
        <v>24.784913333333328</v>
      </c>
      <c r="CX62">
        <v>999.9000000000002</v>
      </c>
      <c r="CY62">
        <v>0</v>
      </c>
      <c r="CZ62">
        <v>0</v>
      </c>
      <c r="DA62">
        <v>9996.0359999999982</v>
      </c>
      <c r="DB62">
        <v>0</v>
      </c>
      <c r="DC62">
        <v>1168.415</v>
      </c>
      <c r="DD62">
        <v>5.0002199999999997E-3</v>
      </c>
      <c r="DE62">
        <v>0</v>
      </c>
      <c r="DF62">
        <v>0</v>
      </c>
      <c r="DG62">
        <v>0</v>
      </c>
      <c r="DH62">
        <v>770.79333333333329</v>
      </c>
      <c r="DI62">
        <v>5.0002199999999997E-3</v>
      </c>
      <c r="DJ62">
        <v>143.8233333333333</v>
      </c>
      <c r="DK62">
        <v>-0.85000000000000009</v>
      </c>
      <c r="DL62">
        <v>33.770633333333343</v>
      </c>
      <c r="DM62">
        <v>41.653833333333317</v>
      </c>
      <c r="DN62">
        <v>36.580899999999993</v>
      </c>
      <c r="DO62">
        <v>38.830966666666669</v>
      </c>
      <c r="DP62">
        <v>36.722700000000003</v>
      </c>
      <c r="DQ62">
        <v>0</v>
      </c>
      <c r="DR62">
        <v>0</v>
      </c>
      <c r="DS62">
        <v>0</v>
      </c>
      <c r="DT62">
        <v>126.30000019073491</v>
      </c>
      <c r="DU62">
        <v>0</v>
      </c>
      <c r="DV62">
        <v>771.08846153846139</v>
      </c>
      <c r="DW62">
        <v>16.74871840530302</v>
      </c>
      <c r="DX62">
        <v>179.02564112972399</v>
      </c>
      <c r="DY62">
        <v>144.47307692307689</v>
      </c>
      <c r="DZ62">
        <v>15</v>
      </c>
      <c r="EA62">
        <v>1693423521.5</v>
      </c>
      <c r="EB62" t="s">
        <v>527</v>
      </c>
      <c r="EC62">
        <v>1693423521.5</v>
      </c>
      <c r="ED62">
        <v>1693423515.5</v>
      </c>
      <c r="EE62">
        <v>45</v>
      </c>
      <c r="EF62">
        <v>9.6000000000000002E-2</v>
      </c>
      <c r="EG62">
        <v>4.0000000000000001E-3</v>
      </c>
      <c r="EH62">
        <v>1.9</v>
      </c>
      <c r="EI62">
        <v>0</v>
      </c>
      <c r="EJ62">
        <v>411</v>
      </c>
      <c r="EK62">
        <v>13</v>
      </c>
      <c r="EL62">
        <v>1.28</v>
      </c>
      <c r="EM62">
        <v>0.04</v>
      </c>
      <c r="EN62">
        <v>100</v>
      </c>
      <c r="EO62">
        <v>100</v>
      </c>
      <c r="EP62">
        <v>1.899</v>
      </c>
      <c r="EQ62">
        <v>2.0000000000000001E-4</v>
      </c>
      <c r="ER62">
        <v>1.8996500000000649</v>
      </c>
      <c r="ES62">
        <v>0</v>
      </c>
      <c r="ET62">
        <v>0</v>
      </c>
      <c r="EU62">
        <v>0</v>
      </c>
      <c r="EV62">
        <v>2.3000000000195089E-4</v>
      </c>
      <c r="EW62">
        <v>0</v>
      </c>
      <c r="EX62">
        <v>0</v>
      </c>
      <c r="EY62">
        <v>0</v>
      </c>
      <c r="EZ62">
        <v>-1</v>
      </c>
      <c r="FA62">
        <v>-1</v>
      </c>
      <c r="FB62">
        <v>-1</v>
      </c>
      <c r="FC62">
        <v>-1</v>
      </c>
      <c r="FD62">
        <v>0.8</v>
      </c>
      <c r="FE62">
        <v>0.9</v>
      </c>
      <c r="FF62">
        <v>1.2390099999999999</v>
      </c>
      <c r="FG62">
        <v>2.65015</v>
      </c>
      <c r="FH62">
        <v>0.19042999999999999</v>
      </c>
      <c r="FI62">
        <v>0</v>
      </c>
      <c r="FJ62">
        <v>4.22729</v>
      </c>
      <c r="FK62">
        <v>4.99756</v>
      </c>
      <c r="FL62">
        <v>39.217300000000002</v>
      </c>
      <c r="FM62">
        <v>13.4053</v>
      </c>
      <c r="FN62">
        <v>18</v>
      </c>
      <c r="FO62">
        <v>443.45499999999998</v>
      </c>
      <c r="FP62">
        <v>819.08900000000006</v>
      </c>
      <c r="FQ62">
        <v>24.4998</v>
      </c>
      <c r="FR62">
        <v>29.7287</v>
      </c>
      <c r="FS62">
        <v>30.000800000000002</v>
      </c>
      <c r="FT62">
        <v>29.468699999999998</v>
      </c>
      <c r="FU62">
        <v>29.778500000000001</v>
      </c>
      <c r="FV62">
        <v>24.8217</v>
      </c>
      <c r="FW62">
        <v>0</v>
      </c>
      <c r="FX62">
        <v>63.686199999999999</v>
      </c>
      <c r="FY62">
        <v>24.552199999999999</v>
      </c>
      <c r="FZ62">
        <v>409.79500000000002</v>
      </c>
      <c r="GA62">
        <v>13.8414</v>
      </c>
      <c r="GB62">
        <v>98.306799999999996</v>
      </c>
      <c r="GC62">
        <v>92.953800000000001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2023-08-30T19:29:27Z</dcterms:created>
  <dcterms:modified xsi:type="dcterms:W3CDTF">2023-09-07T22:46:11Z</dcterms:modified>
</cp:coreProperties>
</file>