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ysiology_analysis/diurnal_experiments/diurnal_filled/"/>
    </mc:Choice>
  </mc:AlternateContent>
  <xr:revisionPtr revIDLastSave="0" documentId="8_{AF71CDDA-0736-EB40-BB3D-CC85A655615D}" xr6:coauthVersionLast="47" xr6:coauthVersionMax="47" xr10:uidLastSave="{00000000-0000-0000-0000-000000000000}"/>
  <bookViews>
    <workbookView xWindow="1920" yWindow="1920" windowWidth="19760" windowHeight="11880" xr2:uid="{00000000-000D-0000-FFFF-FFFF00000000}"/>
  </bookViews>
  <sheets>
    <sheet name="Measurements" sheetId="1" r:id="rId1"/>
    <sheet name="Remark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32" i="1" l="1"/>
  <c r="CE32" i="1"/>
  <c r="CC32" i="1"/>
  <c r="CD32" i="1" s="1"/>
  <c r="BZ32" i="1"/>
  <c r="BY32" i="1"/>
  <c r="BQ32" i="1"/>
  <c r="BM32" i="1"/>
  <c r="BK32" i="1"/>
  <c r="BO32" i="1" s="1"/>
  <c r="BE32" i="1"/>
  <c r="BR32" i="1" s="1"/>
  <c r="BU32" i="1" s="1"/>
  <c r="AZ32" i="1"/>
  <c r="AX32" i="1"/>
  <c r="AY32" i="1" s="1"/>
  <c r="AQ32" i="1"/>
  <c r="AL32" i="1"/>
  <c r="AK32" i="1"/>
  <c r="AJ32" i="1"/>
  <c r="AD32" i="1"/>
  <c r="AC32" i="1"/>
  <c r="AB32" i="1"/>
  <c r="X32" i="1"/>
  <c r="U32" i="1"/>
  <c r="S32" i="1"/>
  <c r="P32" i="1"/>
  <c r="O32" i="1"/>
  <c r="BN32" i="1" s="1"/>
  <c r="BP32" i="1" s="1"/>
  <c r="N32" i="1"/>
  <c r="M32" i="1"/>
  <c r="CF31" i="1"/>
  <c r="CE31" i="1"/>
  <c r="CC31" i="1"/>
  <c r="CD31" i="1" s="1"/>
  <c r="BZ31" i="1"/>
  <c r="BY31" i="1"/>
  <c r="BQ31" i="1"/>
  <c r="BM31" i="1"/>
  <c r="BK31" i="1"/>
  <c r="BO31" i="1" s="1"/>
  <c r="BE31" i="1"/>
  <c r="BR31" i="1" s="1"/>
  <c r="BU31" i="1" s="1"/>
  <c r="AZ31" i="1"/>
  <c r="AX31" i="1"/>
  <c r="AY31" i="1" s="1"/>
  <c r="AQ31" i="1"/>
  <c r="AL31" i="1"/>
  <c r="AK31" i="1"/>
  <c r="AJ31" i="1"/>
  <c r="AD31" i="1"/>
  <c r="AC31" i="1"/>
  <c r="AB31" i="1"/>
  <c r="X31" i="1"/>
  <c r="U31" i="1"/>
  <c r="S31" i="1"/>
  <c r="P31" i="1"/>
  <c r="O31" i="1"/>
  <c r="BN31" i="1" s="1"/>
  <c r="BP31" i="1" s="1"/>
  <c r="N31" i="1"/>
  <c r="M31" i="1"/>
  <c r="CF30" i="1"/>
  <c r="CE30" i="1"/>
  <c r="CC30" i="1"/>
  <c r="CD30" i="1" s="1"/>
  <c r="BZ30" i="1"/>
  <c r="BY30" i="1"/>
  <c r="BQ30" i="1"/>
  <c r="BM30" i="1"/>
  <c r="BK30" i="1"/>
  <c r="BO30" i="1" s="1"/>
  <c r="BE30" i="1"/>
  <c r="BR30" i="1" s="1"/>
  <c r="BU30" i="1" s="1"/>
  <c r="AZ30" i="1"/>
  <c r="AX30" i="1"/>
  <c r="AY30" i="1" s="1"/>
  <c r="AQ30" i="1"/>
  <c r="AL30" i="1"/>
  <c r="AK30" i="1"/>
  <c r="AJ30" i="1"/>
  <c r="AD30" i="1"/>
  <c r="AC30" i="1"/>
  <c r="AB30" i="1"/>
  <c r="X30" i="1"/>
  <c r="U30" i="1"/>
  <c r="S30" i="1"/>
  <c r="P30" i="1"/>
  <c r="O30" i="1"/>
  <c r="BN30" i="1" s="1"/>
  <c r="BP30" i="1" s="1"/>
  <c r="N30" i="1"/>
  <c r="M30" i="1"/>
  <c r="CF29" i="1"/>
  <c r="CE29" i="1"/>
  <c r="CC29" i="1"/>
  <c r="CD29" i="1" s="1"/>
  <c r="BZ29" i="1"/>
  <c r="BY29" i="1"/>
  <c r="BQ29" i="1"/>
  <c r="BM29" i="1"/>
  <c r="BK29" i="1"/>
  <c r="BO29" i="1" s="1"/>
  <c r="BE29" i="1"/>
  <c r="BR29" i="1" s="1"/>
  <c r="BU29" i="1" s="1"/>
  <c r="AZ29" i="1"/>
  <c r="AX29" i="1"/>
  <c r="AY29" i="1" s="1"/>
  <c r="AQ29" i="1"/>
  <c r="AL29" i="1"/>
  <c r="AK29" i="1"/>
  <c r="AJ29" i="1"/>
  <c r="AD29" i="1"/>
  <c r="AC29" i="1"/>
  <c r="AB29" i="1"/>
  <c r="X29" i="1"/>
  <c r="U29" i="1"/>
  <c r="S29" i="1"/>
  <c r="P29" i="1"/>
  <c r="O29" i="1"/>
  <c r="BN29" i="1" s="1"/>
  <c r="BP29" i="1" s="1"/>
  <c r="N29" i="1"/>
  <c r="M29" i="1"/>
  <c r="CF28" i="1"/>
  <c r="CE28" i="1"/>
  <c r="CC28" i="1"/>
  <c r="CD28" i="1" s="1"/>
  <c r="BZ28" i="1"/>
  <c r="BY28" i="1"/>
  <c r="BQ28" i="1"/>
  <c r="BM28" i="1"/>
  <c r="BK28" i="1"/>
  <c r="BO28" i="1" s="1"/>
  <c r="BE28" i="1"/>
  <c r="BR28" i="1" s="1"/>
  <c r="BU28" i="1" s="1"/>
  <c r="AZ28" i="1"/>
  <c r="AX28" i="1"/>
  <c r="AY28" i="1" s="1"/>
  <c r="AQ28" i="1"/>
  <c r="AL28" i="1"/>
  <c r="AK28" i="1"/>
  <c r="AJ28" i="1"/>
  <c r="AD28" i="1"/>
  <c r="AC28" i="1"/>
  <c r="AB28" i="1"/>
  <c r="X28" i="1"/>
  <c r="U28" i="1"/>
  <c r="S28" i="1"/>
  <c r="P28" i="1"/>
  <c r="O28" i="1"/>
  <c r="BN28" i="1" s="1"/>
  <c r="BP28" i="1" s="1"/>
  <c r="N28" i="1"/>
  <c r="M28" i="1"/>
  <c r="CF27" i="1"/>
  <c r="CE27" i="1"/>
  <c r="CC27" i="1"/>
  <c r="CD27" i="1" s="1"/>
  <c r="BZ27" i="1"/>
  <c r="BY27" i="1"/>
  <c r="BQ27" i="1"/>
  <c r="BM27" i="1"/>
  <c r="BK27" i="1"/>
  <c r="BO27" i="1" s="1"/>
  <c r="BE27" i="1"/>
  <c r="BR27" i="1" s="1"/>
  <c r="BU27" i="1" s="1"/>
  <c r="AZ27" i="1"/>
  <c r="AX27" i="1"/>
  <c r="AY27" i="1" s="1"/>
  <c r="AQ27" i="1"/>
  <c r="AL27" i="1"/>
  <c r="AK27" i="1"/>
  <c r="AJ27" i="1"/>
  <c r="AD27" i="1"/>
  <c r="AC27" i="1"/>
  <c r="AB27" i="1"/>
  <c r="X27" i="1"/>
  <c r="U27" i="1"/>
  <c r="S27" i="1"/>
  <c r="P27" i="1"/>
  <c r="O27" i="1"/>
  <c r="BN27" i="1" s="1"/>
  <c r="BP27" i="1" s="1"/>
  <c r="N27" i="1"/>
  <c r="M27" i="1"/>
  <c r="CF26" i="1"/>
  <c r="CE26" i="1"/>
  <c r="CC26" i="1"/>
  <c r="CD26" i="1" s="1"/>
  <c r="BZ26" i="1"/>
  <c r="BY26" i="1"/>
  <c r="BQ26" i="1"/>
  <c r="BM26" i="1"/>
  <c r="BK26" i="1"/>
  <c r="BO26" i="1" s="1"/>
  <c r="BE26" i="1"/>
  <c r="BR26" i="1" s="1"/>
  <c r="BU26" i="1" s="1"/>
  <c r="AZ26" i="1"/>
  <c r="AX26" i="1"/>
  <c r="AY26" i="1" s="1"/>
  <c r="AQ26" i="1"/>
  <c r="AL26" i="1"/>
  <c r="AK26" i="1"/>
  <c r="AJ26" i="1"/>
  <c r="AD26" i="1"/>
  <c r="AC26" i="1"/>
  <c r="AB26" i="1"/>
  <c r="X26" i="1"/>
  <c r="U26" i="1"/>
  <c r="S26" i="1"/>
  <c r="P26" i="1"/>
  <c r="O26" i="1"/>
  <c r="BN26" i="1" s="1"/>
  <c r="BP26" i="1" s="1"/>
  <c r="N26" i="1"/>
  <c r="M26" i="1"/>
  <c r="CF25" i="1"/>
  <c r="CE25" i="1"/>
  <c r="CC25" i="1"/>
  <c r="CD25" i="1" s="1"/>
  <c r="BZ25" i="1"/>
  <c r="BY25" i="1"/>
  <c r="BQ25" i="1"/>
  <c r="BM25" i="1"/>
  <c r="BK25" i="1"/>
  <c r="BO25" i="1" s="1"/>
  <c r="BE25" i="1"/>
  <c r="BR25" i="1" s="1"/>
  <c r="BU25" i="1" s="1"/>
  <c r="AZ25" i="1"/>
  <c r="AX25" i="1"/>
  <c r="AY25" i="1" s="1"/>
  <c r="AQ25" i="1"/>
  <c r="AL25" i="1"/>
  <c r="AK25" i="1"/>
  <c r="AJ25" i="1"/>
  <c r="AD25" i="1"/>
  <c r="AC25" i="1"/>
  <c r="AB25" i="1"/>
  <c r="X25" i="1"/>
  <c r="U25" i="1"/>
  <c r="S25" i="1"/>
  <c r="P25" i="1"/>
  <c r="O25" i="1"/>
  <c r="BN25" i="1" s="1"/>
  <c r="BP25" i="1" s="1"/>
  <c r="N25" i="1"/>
  <c r="M25" i="1"/>
  <c r="CF24" i="1"/>
  <c r="CE24" i="1"/>
  <c r="CC24" i="1"/>
  <c r="CD24" i="1" s="1"/>
  <c r="BZ24" i="1"/>
  <c r="BY24" i="1"/>
  <c r="BQ24" i="1"/>
  <c r="BM24" i="1"/>
  <c r="BK24" i="1"/>
  <c r="BO24" i="1" s="1"/>
  <c r="BE24" i="1"/>
  <c r="BR24" i="1" s="1"/>
  <c r="BU24" i="1" s="1"/>
  <c r="AZ24" i="1"/>
  <c r="AX24" i="1"/>
  <c r="AY24" i="1" s="1"/>
  <c r="AQ24" i="1"/>
  <c r="AL24" i="1"/>
  <c r="AK24" i="1"/>
  <c r="AJ24" i="1"/>
  <c r="AD24" i="1"/>
  <c r="AC24" i="1"/>
  <c r="AB24" i="1"/>
  <c r="X24" i="1"/>
  <c r="U24" i="1"/>
  <c r="S24" i="1"/>
  <c r="P24" i="1"/>
  <c r="O24" i="1"/>
  <c r="BN24" i="1" s="1"/>
  <c r="BP24" i="1" s="1"/>
  <c r="N24" i="1"/>
  <c r="M24" i="1"/>
  <c r="CF23" i="1"/>
  <c r="CE23" i="1"/>
  <c r="CC23" i="1"/>
  <c r="CD23" i="1" s="1"/>
  <c r="BZ23" i="1"/>
  <c r="BY23" i="1"/>
  <c r="BQ23" i="1"/>
  <c r="BM23" i="1"/>
  <c r="BK23" i="1"/>
  <c r="BO23" i="1" s="1"/>
  <c r="BE23" i="1"/>
  <c r="BR23" i="1" s="1"/>
  <c r="BU23" i="1" s="1"/>
  <c r="AZ23" i="1"/>
  <c r="AX23" i="1"/>
  <c r="AY23" i="1" s="1"/>
  <c r="AQ23" i="1"/>
  <c r="AL23" i="1"/>
  <c r="AK23" i="1"/>
  <c r="AJ23" i="1"/>
  <c r="AD23" i="1"/>
  <c r="AC23" i="1"/>
  <c r="AB23" i="1"/>
  <c r="X23" i="1"/>
  <c r="U23" i="1"/>
  <c r="S23" i="1"/>
  <c r="P23" i="1"/>
  <c r="O23" i="1"/>
  <c r="BN23" i="1" s="1"/>
  <c r="BP23" i="1" s="1"/>
  <c r="N23" i="1"/>
  <c r="M23" i="1"/>
  <c r="CF22" i="1"/>
  <c r="CE22" i="1"/>
  <c r="CC22" i="1"/>
  <c r="CD22" i="1" s="1"/>
  <c r="BZ22" i="1"/>
  <c r="BY22" i="1"/>
  <c r="BQ22" i="1"/>
  <c r="BM22" i="1"/>
  <c r="BK22" i="1"/>
  <c r="BO22" i="1" s="1"/>
  <c r="BE22" i="1"/>
  <c r="BR22" i="1" s="1"/>
  <c r="BU22" i="1" s="1"/>
  <c r="AZ22" i="1"/>
  <c r="AX22" i="1"/>
  <c r="AY22" i="1" s="1"/>
  <c r="AQ22" i="1"/>
  <c r="AL22" i="1"/>
  <c r="AK22" i="1"/>
  <c r="AJ22" i="1"/>
  <c r="AD22" i="1"/>
  <c r="AC22" i="1"/>
  <c r="AB22" i="1"/>
  <c r="X22" i="1"/>
  <c r="U22" i="1"/>
  <c r="S22" i="1"/>
  <c r="P22" i="1"/>
  <c r="O22" i="1"/>
  <c r="BN22" i="1" s="1"/>
  <c r="BP22" i="1" s="1"/>
  <c r="N22" i="1"/>
  <c r="M22" i="1"/>
  <c r="CF21" i="1"/>
  <c r="CE21" i="1"/>
  <c r="CC21" i="1"/>
  <c r="CD21" i="1" s="1"/>
  <c r="BZ21" i="1"/>
  <c r="BY21" i="1"/>
  <c r="BQ21" i="1"/>
  <c r="BM21" i="1"/>
  <c r="BK21" i="1"/>
  <c r="BO21" i="1" s="1"/>
  <c r="BE21" i="1"/>
  <c r="BR21" i="1" s="1"/>
  <c r="BU21" i="1" s="1"/>
  <c r="AZ21" i="1"/>
  <c r="AX21" i="1"/>
  <c r="AY21" i="1" s="1"/>
  <c r="AQ21" i="1"/>
  <c r="AL21" i="1"/>
  <c r="AK21" i="1"/>
  <c r="AJ21" i="1"/>
  <c r="AD21" i="1"/>
  <c r="AC21" i="1"/>
  <c r="AB21" i="1"/>
  <c r="X21" i="1"/>
  <c r="U21" i="1"/>
  <c r="S21" i="1"/>
  <c r="P21" i="1"/>
  <c r="O21" i="1"/>
  <c r="BN21" i="1" s="1"/>
  <c r="BP21" i="1" s="1"/>
  <c r="N21" i="1"/>
  <c r="M21" i="1"/>
  <c r="CF20" i="1"/>
  <c r="CE20" i="1"/>
  <c r="CC20" i="1"/>
  <c r="CD20" i="1" s="1"/>
  <c r="BZ20" i="1"/>
  <c r="BY20" i="1"/>
  <c r="BQ20" i="1"/>
  <c r="BM20" i="1"/>
  <c r="BK20" i="1"/>
  <c r="BO20" i="1" s="1"/>
  <c r="BE20" i="1"/>
  <c r="BR20" i="1" s="1"/>
  <c r="BU20" i="1" s="1"/>
  <c r="AZ20" i="1"/>
  <c r="AX20" i="1"/>
  <c r="AY20" i="1" s="1"/>
  <c r="AQ20" i="1"/>
  <c r="AL20" i="1"/>
  <c r="AK20" i="1"/>
  <c r="AJ20" i="1"/>
  <c r="AD20" i="1"/>
  <c r="AC20" i="1"/>
  <c r="AB20" i="1"/>
  <c r="X20" i="1"/>
  <c r="U20" i="1"/>
  <c r="S20" i="1"/>
  <c r="P20" i="1"/>
  <c r="O20" i="1"/>
  <c r="BN20" i="1" s="1"/>
  <c r="BP20" i="1" s="1"/>
  <c r="N20" i="1"/>
  <c r="M20" i="1"/>
  <c r="CF19" i="1"/>
  <c r="CE19" i="1"/>
  <c r="CC19" i="1"/>
  <c r="CD19" i="1" s="1"/>
  <c r="BZ19" i="1"/>
  <c r="BY19" i="1"/>
  <c r="BQ19" i="1"/>
  <c r="BM19" i="1"/>
  <c r="BK19" i="1"/>
  <c r="BO19" i="1" s="1"/>
  <c r="BE19" i="1"/>
  <c r="BR19" i="1" s="1"/>
  <c r="BU19" i="1" s="1"/>
  <c r="AZ19" i="1"/>
  <c r="AX19" i="1"/>
  <c r="AY19" i="1" s="1"/>
  <c r="AQ19" i="1"/>
  <c r="AL19" i="1"/>
  <c r="AK19" i="1"/>
  <c r="AJ19" i="1"/>
  <c r="AD19" i="1"/>
  <c r="AC19" i="1"/>
  <c r="AB19" i="1"/>
  <c r="X19" i="1"/>
  <c r="U19" i="1"/>
  <c r="S19" i="1"/>
  <c r="P19" i="1"/>
  <c r="O19" i="1"/>
  <c r="BN19" i="1" s="1"/>
  <c r="BP19" i="1" s="1"/>
  <c r="N19" i="1"/>
  <c r="M19" i="1"/>
  <c r="CF18" i="1"/>
  <c r="CE18" i="1"/>
  <c r="CC18" i="1"/>
  <c r="CD18" i="1" s="1"/>
  <c r="BZ18" i="1"/>
  <c r="BY18" i="1"/>
  <c r="BQ18" i="1"/>
  <c r="BM18" i="1"/>
  <c r="BK18" i="1"/>
  <c r="BO18" i="1" s="1"/>
  <c r="BE18" i="1"/>
  <c r="BR18" i="1" s="1"/>
  <c r="BU18" i="1" s="1"/>
  <c r="AZ18" i="1"/>
  <c r="AX18" i="1"/>
  <c r="AY18" i="1" s="1"/>
  <c r="AQ18" i="1"/>
  <c r="AL18" i="1"/>
  <c r="AK18" i="1"/>
  <c r="AJ18" i="1"/>
  <c r="AD18" i="1"/>
  <c r="AC18" i="1"/>
  <c r="AB18" i="1"/>
  <c r="X18" i="1"/>
  <c r="U18" i="1"/>
  <c r="S18" i="1"/>
  <c r="P18" i="1"/>
  <c r="O18" i="1"/>
  <c r="BN18" i="1" s="1"/>
  <c r="BP18" i="1" s="1"/>
  <c r="N18" i="1"/>
  <c r="M18" i="1"/>
  <c r="CF17" i="1"/>
  <c r="CE17" i="1"/>
  <c r="CC17" i="1"/>
  <c r="CD17" i="1" s="1"/>
  <c r="BZ17" i="1"/>
  <c r="BY17" i="1"/>
  <c r="BQ17" i="1"/>
  <c r="BM17" i="1"/>
  <c r="BK17" i="1"/>
  <c r="BO17" i="1" s="1"/>
  <c r="BE17" i="1"/>
  <c r="BR17" i="1" s="1"/>
  <c r="BU17" i="1" s="1"/>
  <c r="AZ17" i="1"/>
  <c r="AX17" i="1"/>
  <c r="AY17" i="1" s="1"/>
  <c r="AQ17" i="1"/>
  <c r="AL17" i="1"/>
  <c r="AK17" i="1"/>
  <c r="AJ17" i="1"/>
  <c r="AD17" i="1"/>
  <c r="AC17" i="1"/>
  <c r="AB17" i="1"/>
  <c r="X17" i="1"/>
  <c r="U17" i="1"/>
  <c r="S17" i="1"/>
  <c r="P17" i="1"/>
  <c r="O17" i="1"/>
  <c r="BN17" i="1" s="1"/>
  <c r="BP17" i="1" s="1"/>
  <c r="N17" i="1"/>
  <c r="M17" i="1"/>
  <c r="AF17" i="1" l="1"/>
  <c r="Y17" i="1"/>
  <c r="Z17" i="1" s="1"/>
  <c r="BX17" i="1"/>
  <c r="BW17" i="1"/>
  <c r="CA17" i="1" s="1"/>
  <c r="CB17" i="1" s="1"/>
  <c r="BV17" i="1"/>
  <c r="AF18" i="1"/>
  <c r="Y18" i="1"/>
  <c r="Z18" i="1" s="1"/>
  <c r="BX18" i="1"/>
  <c r="BW18" i="1"/>
  <c r="CA18" i="1" s="1"/>
  <c r="CB18" i="1" s="1"/>
  <c r="BV18" i="1"/>
  <c r="AF19" i="1"/>
  <c r="Y19" i="1"/>
  <c r="Z19" i="1" s="1"/>
  <c r="BX19" i="1"/>
  <c r="BW19" i="1"/>
  <c r="CA19" i="1" s="1"/>
  <c r="CB19" i="1" s="1"/>
  <c r="BV19" i="1"/>
  <c r="AF20" i="1"/>
  <c r="Y20" i="1"/>
  <c r="Z20" i="1" s="1"/>
  <c r="BX20" i="1"/>
  <c r="BW20" i="1"/>
  <c r="CA20" i="1" s="1"/>
  <c r="CB20" i="1" s="1"/>
  <c r="BV20" i="1"/>
  <c r="AF21" i="1"/>
  <c r="Y21" i="1"/>
  <c r="Z21" i="1" s="1"/>
  <c r="BX21" i="1"/>
  <c r="BW21" i="1"/>
  <c r="CA21" i="1" s="1"/>
  <c r="CB21" i="1" s="1"/>
  <c r="BV21" i="1"/>
  <c r="AF22" i="1"/>
  <c r="Y22" i="1"/>
  <c r="Z22" i="1" s="1"/>
  <c r="BX22" i="1"/>
  <c r="BW22" i="1"/>
  <c r="CA22" i="1" s="1"/>
  <c r="CB22" i="1" s="1"/>
  <c r="BV22" i="1"/>
  <c r="AF23" i="1"/>
  <c r="Y23" i="1"/>
  <c r="Z23" i="1" s="1"/>
  <c r="BX23" i="1"/>
  <c r="BW23" i="1"/>
  <c r="CA23" i="1" s="1"/>
  <c r="CB23" i="1" s="1"/>
  <c r="BV23" i="1"/>
  <c r="AF24" i="1"/>
  <c r="Y24" i="1"/>
  <c r="Z24" i="1" s="1"/>
  <c r="BX24" i="1"/>
  <c r="BW24" i="1"/>
  <c r="CA24" i="1" s="1"/>
  <c r="CB24" i="1" s="1"/>
  <c r="BV24" i="1"/>
  <c r="AF25" i="1"/>
  <c r="Y25" i="1"/>
  <c r="Z25" i="1" s="1"/>
  <c r="BX25" i="1"/>
  <c r="BW25" i="1"/>
  <c r="CA25" i="1" s="1"/>
  <c r="CB25" i="1" s="1"/>
  <c r="BV25" i="1"/>
  <c r="AF26" i="1"/>
  <c r="Y26" i="1"/>
  <c r="Z26" i="1" s="1"/>
  <c r="BX26" i="1"/>
  <c r="BW26" i="1"/>
  <c r="CA26" i="1" s="1"/>
  <c r="CB26" i="1" s="1"/>
  <c r="BV26" i="1"/>
  <c r="AF27" i="1"/>
  <c r="Y27" i="1"/>
  <c r="Z27" i="1" s="1"/>
  <c r="BX27" i="1"/>
  <c r="BW27" i="1"/>
  <c r="CA27" i="1" s="1"/>
  <c r="CB27" i="1" s="1"/>
  <c r="BV27" i="1"/>
  <c r="AF28" i="1"/>
  <c r="Y28" i="1"/>
  <c r="Z28" i="1" s="1"/>
  <c r="BX28" i="1"/>
  <c r="BW28" i="1"/>
  <c r="CA28" i="1" s="1"/>
  <c r="CB28" i="1" s="1"/>
  <c r="BV28" i="1"/>
  <c r="AF29" i="1"/>
  <c r="Y29" i="1"/>
  <c r="Z29" i="1" s="1"/>
  <c r="BX29" i="1"/>
  <c r="BW29" i="1"/>
  <c r="CA29" i="1" s="1"/>
  <c r="CB29" i="1" s="1"/>
  <c r="BV29" i="1"/>
  <c r="AF30" i="1"/>
  <c r="Y30" i="1"/>
  <c r="Z30" i="1" s="1"/>
  <c r="BX30" i="1"/>
  <c r="BW30" i="1"/>
  <c r="CA30" i="1" s="1"/>
  <c r="CB30" i="1" s="1"/>
  <c r="BV30" i="1"/>
  <c r="AF31" i="1"/>
  <c r="Y31" i="1"/>
  <c r="Z31" i="1" s="1"/>
  <c r="BX31" i="1"/>
  <c r="BW31" i="1"/>
  <c r="CA31" i="1" s="1"/>
  <c r="CB31" i="1" s="1"/>
  <c r="BV31" i="1"/>
  <c r="AF32" i="1"/>
  <c r="Y32" i="1"/>
  <c r="Z32" i="1" s="1"/>
  <c r="BX32" i="1"/>
  <c r="BW32" i="1"/>
  <c r="CA32" i="1" s="1"/>
  <c r="CB32" i="1" s="1"/>
  <c r="BV32" i="1"/>
  <c r="AH32" i="1" l="1"/>
  <c r="AA32" i="1"/>
  <c r="AE32" i="1" s="1"/>
  <c r="V32" i="1"/>
  <c r="T32" i="1" s="1"/>
  <c r="W32" i="1" s="1"/>
  <c r="Q32" i="1" s="1"/>
  <c r="R32" i="1" s="1"/>
  <c r="AG32" i="1"/>
  <c r="AH31" i="1"/>
  <c r="AA31" i="1"/>
  <c r="AE31" i="1" s="1"/>
  <c r="V31" i="1"/>
  <c r="T31" i="1" s="1"/>
  <c r="W31" i="1" s="1"/>
  <c r="Q31" i="1" s="1"/>
  <c r="R31" i="1" s="1"/>
  <c r="AG31" i="1"/>
  <c r="AH30" i="1"/>
  <c r="AA30" i="1"/>
  <c r="AE30" i="1" s="1"/>
  <c r="V30" i="1"/>
  <c r="T30" i="1" s="1"/>
  <c r="W30" i="1" s="1"/>
  <c r="Q30" i="1" s="1"/>
  <c r="R30" i="1" s="1"/>
  <c r="AG30" i="1"/>
  <c r="AH29" i="1"/>
  <c r="AA29" i="1"/>
  <c r="AE29" i="1" s="1"/>
  <c r="V29" i="1"/>
  <c r="T29" i="1" s="1"/>
  <c r="W29" i="1" s="1"/>
  <c r="Q29" i="1" s="1"/>
  <c r="R29" i="1" s="1"/>
  <c r="AG29" i="1"/>
  <c r="AH28" i="1"/>
  <c r="AA28" i="1"/>
  <c r="AE28" i="1" s="1"/>
  <c r="V28" i="1"/>
  <c r="T28" i="1" s="1"/>
  <c r="W28" i="1" s="1"/>
  <c r="Q28" i="1" s="1"/>
  <c r="R28" i="1" s="1"/>
  <c r="AG28" i="1"/>
  <c r="AH27" i="1"/>
  <c r="AA27" i="1"/>
  <c r="AE27" i="1" s="1"/>
  <c r="V27" i="1"/>
  <c r="T27" i="1" s="1"/>
  <c r="W27" i="1" s="1"/>
  <c r="Q27" i="1" s="1"/>
  <c r="R27" i="1" s="1"/>
  <c r="AG27" i="1"/>
  <c r="AH26" i="1"/>
  <c r="AA26" i="1"/>
  <c r="AE26" i="1" s="1"/>
  <c r="V26" i="1"/>
  <c r="T26" i="1" s="1"/>
  <c r="W26" i="1" s="1"/>
  <c r="Q26" i="1" s="1"/>
  <c r="R26" i="1" s="1"/>
  <c r="AG26" i="1"/>
  <c r="AH25" i="1"/>
  <c r="AA25" i="1"/>
  <c r="AE25" i="1" s="1"/>
  <c r="V25" i="1"/>
  <c r="T25" i="1" s="1"/>
  <c r="W25" i="1" s="1"/>
  <c r="Q25" i="1" s="1"/>
  <c r="R25" i="1" s="1"/>
  <c r="AG25" i="1"/>
  <c r="AH24" i="1"/>
  <c r="AA24" i="1"/>
  <c r="AE24" i="1" s="1"/>
  <c r="V24" i="1"/>
  <c r="T24" i="1" s="1"/>
  <c r="W24" i="1" s="1"/>
  <c r="Q24" i="1" s="1"/>
  <c r="R24" i="1" s="1"/>
  <c r="AG24" i="1"/>
  <c r="AH23" i="1"/>
  <c r="AA23" i="1"/>
  <c r="AE23" i="1" s="1"/>
  <c r="V23" i="1"/>
  <c r="T23" i="1" s="1"/>
  <c r="W23" i="1" s="1"/>
  <c r="Q23" i="1" s="1"/>
  <c r="R23" i="1" s="1"/>
  <c r="AG23" i="1"/>
  <c r="AH22" i="1"/>
  <c r="AA22" i="1"/>
  <c r="AE22" i="1" s="1"/>
  <c r="V22" i="1"/>
  <c r="T22" i="1" s="1"/>
  <c r="W22" i="1" s="1"/>
  <c r="Q22" i="1" s="1"/>
  <c r="R22" i="1" s="1"/>
  <c r="AG22" i="1"/>
  <c r="AH21" i="1"/>
  <c r="AA21" i="1"/>
  <c r="AE21" i="1" s="1"/>
  <c r="V21" i="1"/>
  <c r="T21" i="1" s="1"/>
  <c r="W21" i="1" s="1"/>
  <c r="Q21" i="1" s="1"/>
  <c r="R21" i="1" s="1"/>
  <c r="AG21" i="1"/>
  <c r="AH20" i="1"/>
  <c r="AA20" i="1"/>
  <c r="AE20" i="1" s="1"/>
  <c r="V20" i="1"/>
  <c r="T20" i="1" s="1"/>
  <c r="W20" i="1" s="1"/>
  <c r="Q20" i="1" s="1"/>
  <c r="R20" i="1" s="1"/>
  <c r="AG20" i="1"/>
  <c r="AH19" i="1"/>
  <c r="AA19" i="1"/>
  <c r="AE19" i="1" s="1"/>
  <c r="V19" i="1"/>
  <c r="T19" i="1" s="1"/>
  <c r="W19" i="1" s="1"/>
  <c r="Q19" i="1" s="1"/>
  <c r="R19" i="1" s="1"/>
  <c r="AG19" i="1"/>
  <c r="AH18" i="1"/>
  <c r="AA18" i="1"/>
  <c r="AE18" i="1" s="1"/>
  <c r="V18" i="1"/>
  <c r="T18" i="1" s="1"/>
  <c r="W18" i="1" s="1"/>
  <c r="Q18" i="1" s="1"/>
  <c r="R18" i="1" s="1"/>
  <c r="AG18" i="1"/>
  <c r="AH17" i="1"/>
  <c r="AA17" i="1"/>
  <c r="AE17" i="1" s="1"/>
  <c r="V17" i="1"/>
  <c r="T17" i="1" s="1"/>
  <c r="W17" i="1" s="1"/>
  <c r="Q17" i="1" s="1"/>
  <c r="R17" i="1" s="1"/>
  <c r="AG17" i="1"/>
  <c r="AI17" i="1" l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</calcChain>
</file>

<file path=xl/sharedStrings.xml><?xml version="1.0" encoding="utf-8"?>
<sst xmlns="http://schemas.openxmlformats.org/spreadsheetml/2006/main" count="750" uniqueCount="388">
  <si>
    <t>SysConst</t>
  </si>
  <si>
    <t>AvgTime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</si>
  <si>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</si>
  <si>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</si>
  <si>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</si>
  <si>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</si>
  <si>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</si>
  <si>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</si>
  <si>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</si>
  <si>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</si>
  <si>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</si>
  <si>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</si>
  <si>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</si>
  <si>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</si>
  <si>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</si>
  <si>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</si>
  <si>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</si>
  <si>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</si>
  <si>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</si>
  <si>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</si>
  <si>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</si>
  <si>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</si>
  <si>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</si>
  <si>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</si>
  <si>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</si>
  <si>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</si>
  <si>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</si>
  <si>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</si>
  <si>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</si>
  <si>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</si>
  <si>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</si>
  <si>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</si>
  <si>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</si>
  <si>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</si>
  <si>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</si>
  <si>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</si>
  <si>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</si>
  <si>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</si>
  <si>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</si>
  <si>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</si>
  <si>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</si>
  <si>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</si>
  <si>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</si>
  <si>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</si>
  <si>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</si>
  <si>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</si>
  <si>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</si>
  <si>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</si>
  <si>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</si>
  <si>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</si>
  <si>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</si>
  <si>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</si>
  <si>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</si>
  <si>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</si>
  <si>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2.6092 194.707 363.628 592.539 858.419 1028.01 1234.17 1356.82</t>
  </si>
  <si>
    <t>-0.548831 218.034 387.776 593.205 805.241 1001.56 1201.19 1400.81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</si>
  <si>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</si>
  <si>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</si>
  <si>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</si>
  <si>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</si>
  <si>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</si>
  <si>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</si>
  <si>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</si>
  <si>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</si>
  <si>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</si>
  <si>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</si>
  <si>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</si>
  <si>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</si>
  <si>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</si>
  <si>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</si>
  <si>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</si>
  <si>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</si>
  <si>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</si>
  <si>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</si>
  <si>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</si>
  <si>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</si>
  <si>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</si>
  <si>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</si>
  <si>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</si>
  <si>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</si>
  <si>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</si>
  <si>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Plant age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</si>
  <si>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</si>
  <si>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</si>
  <si>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</si>
  <si>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</si>
  <si>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</si>
  <si>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</si>
  <si>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</si>
  <si>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</si>
  <si>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</si>
  <si>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</si>
  <si>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</si>
  <si>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</si>
  <si>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</si>
  <si>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</si>
  <si>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</si>
  <si>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</si>
  <si>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</si>
  <si>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</si>
  <si>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</si>
  <si>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</si>
  <si>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</si>
  <si>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</si>
  <si>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</si>
  <si>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</si>
  <si>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</si>
  <si>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</si>
  <si>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</si>
  <si>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</si>
  <si>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</si>
  <si>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</si>
  <si>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</si>
  <si>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</si>
  <si>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</si>
  <si>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</si>
  <si>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</si>
  <si>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</si>
  <si>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</si>
  <si>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</si>
  <si>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</si>
  <si>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</si>
  <si>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</si>
  <si>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</si>
  <si>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</si>
  <si>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</si>
  <si>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</si>
  <si>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</si>
  <si>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</si>
  <si>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</si>
  <si>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</si>
  <si>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</si>
  <si>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</si>
  <si>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</si>
  <si>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</si>
  <si>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</si>
  <si>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</si>
  <si>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</si>
  <si>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</si>
  <si>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</si>
  <si>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</si>
  <si>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</si>
  <si>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</si>
  <si>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</si>
  <si>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</si>
  <si>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</si>
  <si>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</si>
  <si>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</si>
  <si>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</si>
  <si>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</si>
  <si>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</si>
  <si>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</si>
  <si>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</si>
  <si>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</si>
  <si>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</si>
  <si>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</si>
  <si>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</si>
  <si>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</si>
  <si>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</si>
  <si>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</si>
  <si>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</si>
  <si>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</si>
  <si>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</si>
  <si>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</si>
  <si>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</si>
  <si>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</si>
  <si>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</si>
  <si>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</si>
  <si>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</si>
  <si>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</si>
  <si>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</si>
  <si>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</si>
  <si>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</si>
  <si>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</si>
  <si>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</si>
  <si>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</si>
  <si>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</si>
  <si>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</si>
  <si>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</si>
  <si>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</si>
  <si>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</si>
  <si>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</si>
  <si>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</si>
  <si>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</si>
  <si>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</si>
  <si>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</si>
  <si>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</si>
  <si>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</si>
  <si>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</si>
  <si>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</si>
  <si>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</si>
  <si>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</si>
  <si>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</si>
  <si>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</si>
  <si>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</si>
  <si>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</si>
  <si>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</si>
  <si>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</si>
  <si>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</si>
  <si>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</si>
  <si>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</si>
  <si>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</si>
  <si>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</si>
  <si>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</si>
  <si>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</si>
  <si>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</si>
  <si>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</si>
  <si>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</si>
  <si>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</si>
  <si>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</si>
  <si>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</si>
  <si>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</si>
  <si>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</si>
  <si>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</si>
  <si>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</si>
  <si>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</si>
  <si>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</si>
  <si>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</si>
  <si>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</si>
  <si>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</si>
  <si>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</si>
  <si>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</si>
  <si>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</si>
  <si>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</si>
  <si>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</si>
  <si>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</si>
  <si>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</si>
  <si>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</si>
  <si>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</si>
  <si>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</si>
  <si>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</si>
  <si>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</si>
  <si>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</si>
  <si>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</si>
  <si>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</si>
  <si>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</si>
  <si>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</si>
  <si>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</si>
  <si>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</si>
  <si>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</si>
  <si>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</si>
  <si>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</si>
  <si>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</si>
  <si>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</si>
  <si>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</si>
  <si>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</si>
  <si>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</si>
  <si>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</si>
  <si>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</si>
  <si>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</si>
  <si>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</si>
  <si>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</si>
  <si>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</si>
  <si>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weeks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</si>
  <si>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</si>
  <si>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</si>
  <si>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</si>
  <si>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</si>
  <si>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</si>
  <si>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</si>
  <si>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</si>
  <si>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</si>
  <si>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</si>
  <si>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</si>
  <si>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</si>
  <si>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</si>
  <si>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</si>
  <si>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</si>
  <si>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</si>
  <si>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</si>
  <si>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</si>
  <si>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</si>
  <si>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</si>
  <si>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</si>
  <si>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</si>
  <si>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</si>
  <si>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</si>
  <si>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20230829 09:52:52</t>
  </si>
  <si>
    <t>09:52:52</t>
  </si>
  <si>
    <t>Control</t>
  </si>
  <si>
    <t>LCOR-218</t>
  </si>
  <si>
    <t>RECT-1072-20230829-09_52_55</t>
  </si>
  <si>
    <t>-</t>
  </si>
  <si>
    <t>0: Broadleaf</t>
  </si>
  <si>
    <t>09:53:20</t>
  </si>
  <si>
    <t>20230829 09:56:08</t>
  </si>
  <si>
    <t>09:56:08</t>
  </si>
  <si>
    <t>LCOR-156</t>
  </si>
  <si>
    <t>RECT-1073-20230829-09_56_11</t>
  </si>
  <si>
    <t>09:56:45</t>
  </si>
  <si>
    <t>20230829 10:00:15</t>
  </si>
  <si>
    <t>10:00:15</t>
  </si>
  <si>
    <t>LCOR-077</t>
  </si>
  <si>
    <t>RECT-1074-20230829-10_00_17</t>
  </si>
  <si>
    <t>10:00:40</t>
  </si>
  <si>
    <t>20230829 10:02:57</t>
  </si>
  <si>
    <t>10:02:57</t>
  </si>
  <si>
    <t>LCOR-320</t>
  </si>
  <si>
    <t>RECT-1075-20230829-10_02_59</t>
  </si>
  <si>
    <t>10:03:19</t>
  </si>
  <si>
    <t>20230829 10:05:11</t>
  </si>
  <si>
    <t>10:05:11</t>
  </si>
  <si>
    <t>LCOR-544</t>
  </si>
  <si>
    <t>RECT-1076-20230829-10_05_13</t>
  </si>
  <si>
    <t>10:05:31</t>
  </si>
  <si>
    <t>20230829 10:07:20</t>
  </si>
  <si>
    <t>10:07:20</t>
  </si>
  <si>
    <t>LCOR-269</t>
  </si>
  <si>
    <t>RECT-1077-20230829-10_07_22</t>
  </si>
  <si>
    <t>10:07:51</t>
  </si>
  <si>
    <t>20230829 10:11:21</t>
  </si>
  <si>
    <t>10:11:21</t>
  </si>
  <si>
    <t>LCOR-507</t>
  </si>
  <si>
    <t>RECT-1078-20230829-10_11_23</t>
  </si>
  <si>
    <t>10:11:42</t>
  </si>
  <si>
    <t>20230829 10:13:34</t>
  </si>
  <si>
    <t>10:13:34</t>
  </si>
  <si>
    <t>LCOR-562</t>
  </si>
  <si>
    <t>RECT-1079-20230829-10_13_36</t>
  </si>
  <si>
    <t>10:13:57</t>
  </si>
  <si>
    <t>20230829 10:15:43</t>
  </si>
  <si>
    <t>10:15:43</t>
  </si>
  <si>
    <t>LCOR-014</t>
  </si>
  <si>
    <t>RECT-1080-20230829-10_15_45</t>
  </si>
  <si>
    <t>10:16:12</t>
  </si>
  <si>
    <t>20230829 10:18:06</t>
  </si>
  <si>
    <t>10:18:06</t>
  </si>
  <si>
    <t>LCOR-091</t>
  </si>
  <si>
    <t>RECT-1081-20230829-10_18_09</t>
  </si>
  <si>
    <t>10:18:30</t>
  </si>
  <si>
    <t>20230829 10:21:19</t>
  </si>
  <si>
    <t>10:21:19</t>
  </si>
  <si>
    <t>LCOR-271</t>
  </si>
  <si>
    <t>RECT-1082-20230829-10_21_22</t>
  </si>
  <si>
    <t>10:22:00</t>
  </si>
  <si>
    <t>20230829 10:24:17</t>
  </si>
  <si>
    <t>10:24:17</t>
  </si>
  <si>
    <t>LCOR-079</t>
  </si>
  <si>
    <t>RECT-1083-20230829-10_24_20</t>
  </si>
  <si>
    <t>10:24:43</t>
  </si>
  <si>
    <t>20230829 10:27:06</t>
  </si>
  <si>
    <t>10:27:06</t>
  </si>
  <si>
    <t>LCOR-072</t>
  </si>
  <si>
    <t>RECT-1084-20230829-10_27_08</t>
  </si>
  <si>
    <t>10:27:38</t>
  </si>
  <si>
    <t>20230829 10:29:54</t>
  </si>
  <si>
    <t>10:29:54</t>
  </si>
  <si>
    <t>LCOR-247</t>
  </si>
  <si>
    <t>RECT-1085-20230829-10_29_56</t>
  </si>
  <si>
    <t>10:30:34</t>
  </si>
  <si>
    <t>20230829 10:32:15</t>
  </si>
  <si>
    <t>10:32:15</t>
  </si>
  <si>
    <t>LCOR-058</t>
  </si>
  <si>
    <t>RECT-1086-20230829-10_32_18</t>
  </si>
  <si>
    <t>10:32:41</t>
  </si>
  <si>
    <t>20230829 10:34:43</t>
  </si>
  <si>
    <t>10:34:43</t>
  </si>
  <si>
    <t>LCOR-209</t>
  </si>
  <si>
    <t>RECT-1087-20230829-10_34_45</t>
  </si>
  <si>
    <t>10:35:01</t>
  </si>
  <si>
    <t>File opened</t>
  </si>
  <si>
    <t>2023-08-29 09:33:58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</si>
  <si>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</si>
  <si>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</si>
  <si>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</si>
  <si>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</si>
  <si>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</si>
  <si>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</si>
  <si>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</si>
  <si>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</si>
  <si>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</si>
  <si>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</si>
  <si>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</si>
  <si>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"0.969042", "co2aspan1": "0.997776", "co2aspan2": "-0.0122067", "co2aspan2a": "0.309777", "co2aspan2b": "0.307917", "co2aspanconc1": "2499", "co2aspanconc2": "292", "co2bzero": "0.949436",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</si>
  <si>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</si>
  <si>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Fri Aug 25 08:34</t>
  </si>
  <si>
    <t>H2O rangematch</t>
  </si>
  <si>
    <t>Fri Aug 25 08:39</t>
  </si>
  <si>
    <t>Chamber type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</si>
  <si>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</si>
  <si>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</si>
  <si>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</si>
  <si>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</si>
  <si>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</si>
  <si>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</si>
  <si>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</si>
  <si>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09:33:58</t>
  </si>
  <si>
    <t>Stability Definition:	ΔCO2 (Meas2): Slp&lt;1 Std&lt;0.1 Per=20	ΔH2O (Meas2): Slp&lt;1 Std&lt;0.1 Per=20	A (GasEx): Slp&lt;1 Std&lt;0.1 Per=20	gsw (GasEx): Slp&lt;1 Std&lt;0.1 Per=20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</si>
</sst>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C32"/>
  <sheetViews>
    <sheetView tabSelected="1" topLeftCell="A12" workbookViewId="0">
      <selection activeCell="I33" sqref="I33"/>
    </sheetView>
  </sheetViews>
  <sheetFormatPr baseColWidth="10" defaultColWidth="8.83203125" defaultRowHeight="15" x14ac:dyDescent="0.2"/>
  <cols>
    <col min="9" max="9" width="9.1640625" style="1"/>
  </cols>
  <sheetData>
    <row r="2" spans="1:185" x14ac:dyDescent="0.2">
      <c r="A2" t="s">
        <v>0</v>
      </c>
      <c r="B2" t="s">
        <v>1</v>
      </c>
      <c r="C2" t="s">
        <v>2</v>
      </c>
    </row>
    <row r="3" spans="1:185" x14ac:dyDescent="0.2">
      <c r="B3">
        <v>4</v>
      </c>
      <c r="C3">
        <v>21</v>
      </c>
    </row>
    <row r="4" spans="1:185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s="1" t="s">
        <v>11</v>
      </c>
      <c r="J4" t="s">
        <v>12</v>
      </c>
      <c r="K4" t="s">
        <v>13</v>
      </c>
    </row>
    <row r="5" spans="1:185" x14ac:dyDescent="0.2">
      <c r="B5" t="s">
        <v>14</v>
      </c>
      <c r="C5" t="s">
        <v>15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 s="1">
        <v>1</v>
      </c>
      <c r="J5">
        <v>6</v>
      </c>
      <c r="K5">
        <v>96.9</v>
      </c>
    </row>
    <row r="6" spans="1:185" x14ac:dyDescent="0.2">
      <c r="A6" t="s">
        <v>16</v>
      </c>
      <c r="B6" t="s">
        <v>17</v>
      </c>
      <c r="C6" t="s">
        <v>18</v>
      </c>
      <c r="D6" t="s">
        <v>19</v>
      </c>
      <c r="E6" t="s">
        <v>20</v>
      </c>
    </row>
    <row r="7" spans="1:185" x14ac:dyDescent="0.2">
      <c r="B7">
        <v>0</v>
      </c>
      <c r="C7">
        <v>1</v>
      </c>
      <c r="D7">
        <v>0</v>
      </c>
      <c r="E7">
        <v>0</v>
      </c>
    </row>
    <row r="8" spans="1:185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s="1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35</v>
      </c>
      <c r="P8" t="s">
        <v>36</v>
      </c>
      <c r="Q8" t="s">
        <v>37</v>
      </c>
    </row>
    <row r="9" spans="1:185" x14ac:dyDescent="0.2">
      <c r="B9" t="s">
        <v>38</v>
      </c>
      <c r="C9" t="s">
        <v>39</v>
      </c>
      <c r="D9">
        <v>0.8</v>
      </c>
      <c r="E9">
        <v>0.84</v>
      </c>
      <c r="F9">
        <v>0.7</v>
      </c>
      <c r="G9">
        <v>0.87</v>
      </c>
      <c r="H9">
        <v>0.75</v>
      </c>
      <c r="I9" s="1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85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185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85" x14ac:dyDescent="0.2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</row>
    <row r="13" spans="1:185" x14ac:dyDescent="0.2">
      <c r="B13">
        <v>-6276</v>
      </c>
      <c r="C13">
        <v>6.6</v>
      </c>
      <c r="D13">
        <v>1.7090000000000001E-5</v>
      </c>
      <c r="E13">
        <v>3.11</v>
      </c>
      <c r="F13" t="s">
        <v>54</v>
      </c>
      <c r="G13" t="s">
        <v>55</v>
      </c>
      <c r="H13">
        <v>0</v>
      </c>
    </row>
    <row r="14" spans="1:185" x14ac:dyDescent="0.2">
      <c r="A14" t="s">
        <v>56</v>
      </c>
      <c r="B14" t="s">
        <v>56</v>
      </c>
      <c r="C14" t="s">
        <v>56</v>
      </c>
      <c r="D14" t="s">
        <v>56</v>
      </c>
      <c r="E14" t="s">
        <v>56</v>
      </c>
      <c r="F14" t="s">
        <v>56</v>
      </c>
      <c r="G14" t="s">
        <v>57</v>
      </c>
      <c r="H14" t="s">
        <v>57</v>
      </c>
      <c r="I14" s="1" t="s">
        <v>57</v>
      </c>
      <c r="J14" t="s">
        <v>57</v>
      </c>
      <c r="K14" t="s">
        <v>57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59</v>
      </c>
      <c r="AM14" t="s">
        <v>59</v>
      </c>
      <c r="AN14" t="s">
        <v>59</v>
      </c>
      <c r="AO14" t="s">
        <v>59</v>
      </c>
      <c r="AP14" t="s">
        <v>59</v>
      </c>
      <c r="AQ14" t="s">
        <v>59</v>
      </c>
      <c r="AR14" t="s">
        <v>59</v>
      </c>
      <c r="AS14" t="s">
        <v>59</v>
      </c>
      <c r="AT14" t="s">
        <v>59</v>
      </c>
      <c r="AU14" t="s">
        <v>59</v>
      </c>
      <c r="AV14" t="s">
        <v>60</v>
      </c>
      <c r="AW14" t="s">
        <v>60</v>
      </c>
      <c r="AX14" t="s">
        <v>60</v>
      </c>
      <c r="AY14" t="s">
        <v>60</v>
      </c>
      <c r="AZ14" t="s">
        <v>60</v>
      </c>
      <c r="BA14" t="s">
        <v>61</v>
      </c>
      <c r="BB14" t="s">
        <v>61</v>
      </c>
      <c r="BC14" t="s">
        <v>61</v>
      </c>
      <c r="BD14" t="s">
        <v>61</v>
      </c>
      <c r="BE14" t="s">
        <v>61</v>
      </c>
      <c r="BF14" t="s">
        <v>61</v>
      </c>
      <c r="BG14" t="s">
        <v>61</v>
      </c>
      <c r="BH14" t="s">
        <v>61</v>
      </c>
      <c r="BI14" t="s">
        <v>61</v>
      </c>
      <c r="BJ14" t="s">
        <v>61</v>
      </c>
      <c r="BK14" t="s">
        <v>61</v>
      </c>
      <c r="BL14" t="s">
        <v>61</v>
      </c>
      <c r="BM14" t="s">
        <v>61</v>
      </c>
      <c r="BN14" t="s">
        <v>61</v>
      </c>
      <c r="BO14" t="s">
        <v>61</v>
      </c>
      <c r="BP14" t="s">
        <v>61</v>
      </c>
      <c r="BQ14" t="s">
        <v>61</v>
      </c>
      <c r="BR14" t="s">
        <v>61</v>
      </c>
      <c r="BS14" t="s">
        <v>61</v>
      </c>
      <c r="BT14" t="s">
        <v>61</v>
      </c>
      <c r="BU14" t="s">
        <v>61</v>
      </c>
      <c r="BV14" t="s">
        <v>61</v>
      </c>
      <c r="BW14" t="s">
        <v>61</v>
      </c>
      <c r="BX14" t="s">
        <v>61</v>
      </c>
      <c r="BY14" t="s">
        <v>61</v>
      </c>
      <c r="BZ14" t="s">
        <v>61</v>
      </c>
      <c r="CA14" t="s">
        <v>61</v>
      </c>
      <c r="CB14" t="s">
        <v>61</v>
      </c>
      <c r="CC14" t="s">
        <v>62</v>
      </c>
      <c r="CD14" t="s">
        <v>62</v>
      </c>
      <c r="CE14" t="s">
        <v>62</v>
      </c>
      <c r="CF14" t="s">
        <v>62</v>
      </c>
      <c r="CG14" t="s">
        <v>63</v>
      </c>
      <c r="CH14" t="s">
        <v>63</v>
      </c>
      <c r="CI14" t="s">
        <v>63</v>
      </c>
      <c r="CJ14" t="s">
        <v>63</v>
      </c>
      <c r="CK14" t="s">
        <v>63</v>
      </c>
      <c r="CL14" t="s">
        <v>64</v>
      </c>
      <c r="CM14" t="s">
        <v>64</v>
      </c>
      <c r="CN14" t="s">
        <v>64</v>
      </c>
      <c r="CO14" t="s">
        <v>64</v>
      </c>
      <c r="CP14" t="s">
        <v>64</v>
      </c>
      <c r="CQ14" t="s">
        <v>64</v>
      </c>
      <c r="CR14" t="s">
        <v>64</v>
      </c>
      <c r="CS14" t="s">
        <v>64</v>
      </c>
      <c r="CT14" t="s">
        <v>64</v>
      </c>
      <c r="CU14" t="s">
        <v>64</v>
      </c>
      <c r="CV14" t="s">
        <v>64</v>
      </c>
      <c r="CW14" t="s">
        <v>64</v>
      </c>
      <c r="CX14" t="s">
        <v>64</v>
      </c>
      <c r="CY14" t="s">
        <v>64</v>
      </c>
      <c r="CZ14" t="s">
        <v>64</v>
      </c>
      <c r="DA14" t="s">
        <v>64</v>
      </c>
      <c r="DB14" t="s">
        <v>64</v>
      </c>
      <c r="DC14" t="s">
        <v>64</v>
      </c>
      <c r="DD14" t="s">
        <v>65</v>
      </c>
      <c r="DE14" t="s">
        <v>65</v>
      </c>
      <c r="DF14" t="s">
        <v>65</v>
      </c>
      <c r="DG14" t="s">
        <v>65</v>
      </c>
      <c r="DH14" t="s">
        <v>65</v>
      </c>
      <c r="DI14" t="s">
        <v>65</v>
      </c>
      <c r="DJ14" t="s">
        <v>65</v>
      </c>
      <c r="DK14" t="s">
        <v>65</v>
      </c>
      <c r="DL14" t="s">
        <v>65</v>
      </c>
      <c r="DM14" t="s">
        <v>65</v>
      </c>
      <c r="DN14" t="s">
        <v>65</v>
      </c>
      <c r="DO14" t="s">
        <v>65</v>
      </c>
      <c r="DP14" t="s">
        <v>65</v>
      </c>
      <c r="DQ14" t="s">
        <v>65</v>
      </c>
      <c r="DR14" t="s">
        <v>65</v>
      </c>
      <c r="DS14" t="s">
        <v>65</v>
      </c>
      <c r="DT14" t="s">
        <v>65</v>
      </c>
      <c r="DU14" t="s">
        <v>65</v>
      </c>
      <c r="DV14" t="s">
        <v>66</v>
      </c>
      <c r="DW14" t="s">
        <v>66</v>
      </c>
      <c r="DX14" t="s">
        <v>66</v>
      </c>
      <c r="DY14" t="s">
        <v>66</v>
      </c>
      <c r="DZ14" t="s">
        <v>66</v>
      </c>
      <c r="EA14" t="s">
        <v>67</v>
      </c>
      <c r="EB14" t="s">
        <v>67</v>
      </c>
      <c r="EC14" t="s">
        <v>67</v>
      </c>
      <c r="ED14" t="s">
        <v>67</v>
      </c>
      <c r="EE14" t="s">
        <v>67</v>
      </c>
      <c r="EF14" t="s">
        <v>67</v>
      </c>
      <c r="EG14" t="s">
        <v>67</v>
      </c>
      <c r="EH14" t="s">
        <v>67</v>
      </c>
      <c r="EI14" t="s">
        <v>67</v>
      </c>
      <c r="EJ14" t="s">
        <v>67</v>
      </c>
      <c r="EK14" t="s">
        <v>67</v>
      </c>
      <c r="EL14" t="s">
        <v>67</v>
      </c>
      <c r="EM14" t="s">
        <v>67</v>
      </c>
      <c r="EN14" t="s">
        <v>68</v>
      </c>
      <c r="EO14" t="s">
        <v>68</v>
      </c>
      <c r="EP14" t="s">
        <v>68</v>
      </c>
      <c r="EQ14" t="s">
        <v>68</v>
      </c>
      <c r="ER14" t="s">
        <v>68</v>
      </c>
      <c r="ES14" t="s">
        <v>68</v>
      </c>
      <c r="ET14" t="s">
        <v>68</v>
      </c>
      <c r="EU14" t="s">
        <v>68</v>
      </c>
      <c r="EV14" t="s">
        <v>68</v>
      </c>
      <c r="EW14" t="s">
        <v>68</v>
      </c>
      <c r="EX14" t="s">
        <v>68</v>
      </c>
      <c r="EY14" t="s">
        <v>68</v>
      </c>
      <c r="EZ14" t="s">
        <v>68</v>
      </c>
      <c r="FA14" t="s">
        <v>68</v>
      </c>
      <c r="FB14" t="s">
        <v>68</v>
      </c>
      <c r="FC14" t="s">
        <v>68</v>
      </c>
      <c r="FD14" t="s">
        <v>68</v>
      </c>
      <c r="FE14" t="s">
        <v>68</v>
      </c>
      <c r="FF14" t="s">
        <v>69</v>
      </c>
      <c r="FG14" t="s">
        <v>69</v>
      </c>
      <c r="FH14" t="s">
        <v>69</v>
      </c>
      <c r="FI14" t="s">
        <v>69</v>
      </c>
      <c r="FJ14" t="s">
        <v>69</v>
      </c>
      <c r="FK14" t="s">
        <v>69</v>
      </c>
      <c r="FL14" t="s">
        <v>69</v>
      </c>
      <c r="FM14" t="s">
        <v>69</v>
      </c>
      <c r="FN14" t="s">
        <v>70</v>
      </c>
      <c r="FO14" t="s">
        <v>70</v>
      </c>
      <c r="FP14" t="s">
        <v>70</v>
      </c>
      <c r="FQ14" t="s">
        <v>70</v>
      </c>
      <c r="FR14" t="s">
        <v>70</v>
      </c>
      <c r="FS14" t="s">
        <v>70</v>
      </c>
      <c r="FT14" t="s">
        <v>70</v>
      </c>
      <c r="FU14" t="s">
        <v>70</v>
      </c>
      <c r="FV14" t="s">
        <v>70</v>
      </c>
      <c r="FW14" t="s">
        <v>70</v>
      </c>
      <c r="FX14" t="s">
        <v>70</v>
      </c>
      <c r="FY14" t="s">
        <v>70</v>
      </c>
      <c r="FZ14" t="s">
        <v>70</v>
      </c>
      <c r="GA14" t="s">
        <v>70</v>
      </c>
      <c r="GB14" t="s">
        <v>70</v>
      </c>
      <c r="GC14" t="s">
        <v>70</v>
      </c>
    </row>
    <row r="15" spans="1:185" x14ac:dyDescent="0.2">
      <c r="A15" t="s">
        <v>71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 t="s">
        <v>77</v>
      </c>
      <c r="H15" t="s">
        <v>78</v>
      </c>
      <c r="I15" s="1" t="s">
        <v>79</v>
      </c>
      <c r="J15" t="s">
        <v>80</v>
      </c>
      <c r="K15" t="s">
        <v>81</v>
      </c>
      <c r="L15" t="s">
        <v>82</v>
      </c>
      <c r="M15" t="s">
        <v>83</v>
      </c>
      <c r="N15" t="s">
        <v>84</v>
      </c>
      <c r="O15" t="s">
        <v>85</v>
      </c>
      <c r="P15" t="s">
        <v>86</v>
      </c>
      <c r="Q15" t="s">
        <v>87</v>
      </c>
      <c r="R15" t="s">
        <v>88</v>
      </c>
      <c r="S15" t="s">
        <v>89</v>
      </c>
      <c r="T15" t="s">
        <v>90</v>
      </c>
      <c r="U15" t="s">
        <v>91</v>
      </c>
      <c r="V15" t="s">
        <v>92</v>
      </c>
      <c r="W15" t="s">
        <v>93</v>
      </c>
      <c r="X15" t="s">
        <v>94</v>
      </c>
      <c r="Y15" t="s">
        <v>95</v>
      </c>
      <c r="Z15" t="s">
        <v>96</v>
      </c>
      <c r="AA15" t="s">
        <v>97</v>
      </c>
      <c r="AB15" t="s">
        <v>98</v>
      </c>
      <c r="AC15" t="s">
        <v>99</v>
      </c>
      <c r="AD15" t="s">
        <v>100</v>
      </c>
      <c r="AE15" t="s">
        <v>101</v>
      </c>
      <c r="AF15" t="s">
        <v>102</v>
      </c>
      <c r="AG15" t="s">
        <v>103</v>
      </c>
      <c r="AH15" t="s">
        <v>104</v>
      </c>
      <c r="AI15" t="s">
        <v>105</v>
      </c>
      <c r="AJ15" t="s">
        <v>106</v>
      </c>
      <c r="AK15" t="s">
        <v>107</v>
      </c>
      <c r="AL15" t="s">
        <v>108</v>
      </c>
      <c r="AM15" t="s">
        <v>109</v>
      </c>
      <c r="AN15" t="s">
        <v>110</v>
      </c>
      <c r="AO15" t="s">
        <v>111</v>
      </c>
      <c r="AP15" t="s">
        <v>112</v>
      </c>
      <c r="AQ15" t="s">
        <v>113</v>
      </c>
      <c r="AR15" t="s">
        <v>114</v>
      </c>
      <c r="AS15" t="s">
        <v>115</v>
      </c>
      <c r="AT15" t="s">
        <v>116</v>
      </c>
      <c r="AU15" t="s">
        <v>117</v>
      </c>
      <c r="AV15" t="s">
        <v>60</v>
      </c>
      <c r="AW15" t="s">
        <v>118</v>
      </c>
      <c r="AX15" t="s">
        <v>119</v>
      </c>
      <c r="AY15" t="s">
        <v>120</v>
      </c>
      <c r="AZ15" t="s">
        <v>121</v>
      </c>
      <c r="BA15" t="s">
        <v>122</v>
      </c>
      <c r="BB15" t="s">
        <v>123</v>
      </c>
      <c r="BC15" t="s">
        <v>124</v>
      </c>
      <c r="BD15" t="s">
        <v>125</v>
      </c>
      <c r="BE15" t="s">
        <v>126</v>
      </c>
      <c r="BF15" t="s">
        <v>127</v>
      </c>
      <c r="BG15" t="s">
        <v>128</v>
      </c>
      <c r="BH15" t="s">
        <v>129</v>
      </c>
      <c r="BI15" t="s">
        <v>130</v>
      </c>
      <c r="BJ15" t="s">
        <v>131</v>
      </c>
      <c r="BK15" t="s">
        <v>132</v>
      </c>
      <c r="BL15" t="s">
        <v>133</v>
      </c>
      <c r="BM15" t="s">
        <v>134</v>
      </c>
      <c r="BN15" t="s">
        <v>135</v>
      </c>
      <c r="BO15" t="s">
        <v>136</v>
      </c>
      <c r="BP15" t="s">
        <v>137</v>
      </c>
      <c r="BQ15" t="s">
        <v>138</v>
      </c>
      <c r="BR15" t="s">
        <v>139</v>
      </c>
      <c r="BS15" t="s">
        <v>140</v>
      </c>
      <c r="BT15" t="s">
        <v>141</v>
      </c>
      <c r="BU15" t="s">
        <v>142</v>
      </c>
      <c r="BV15" t="s">
        <v>143</v>
      </c>
      <c r="BW15" t="s">
        <v>144</v>
      </c>
      <c r="BX15" t="s">
        <v>145</v>
      </c>
      <c r="BY15" t="s">
        <v>146</v>
      </c>
      <c r="BZ15" t="s">
        <v>147</v>
      </c>
      <c r="CA15" t="s">
        <v>148</v>
      </c>
      <c r="CB15" t="s">
        <v>149</v>
      </c>
      <c r="CC15" t="s">
        <v>150</v>
      </c>
      <c r="CD15" t="s">
        <v>151</v>
      </c>
      <c r="CE15" t="s">
        <v>152</v>
      </c>
      <c r="CF15" t="s">
        <v>153</v>
      </c>
      <c r="CG15" t="s">
        <v>154</v>
      </c>
      <c r="CH15" t="s">
        <v>155</v>
      </c>
      <c r="CI15" t="s">
        <v>156</v>
      </c>
      <c r="CJ15" t="s">
        <v>157</v>
      </c>
      <c r="CK15" t="s">
        <v>158</v>
      </c>
      <c r="CL15" t="s">
        <v>82</v>
      </c>
      <c r="CM15" t="s">
        <v>159</v>
      </c>
      <c r="CN15" t="s">
        <v>160</v>
      </c>
      <c r="CO15" t="s">
        <v>161</v>
      </c>
      <c r="CP15" t="s">
        <v>162</v>
      </c>
      <c r="CQ15" t="s">
        <v>163</v>
      </c>
      <c r="CR15" t="s">
        <v>164</v>
      </c>
      <c r="CS15" t="s">
        <v>165</v>
      </c>
      <c r="CT15" t="s">
        <v>166</v>
      </c>
      <c r="CU15" t="s">
        <v>167</v>
      </c>
      <c r="CV15" t="s">
        <v>168</v>
      </c>
      <c r="CW15" t="s">
        <v>169</v>
      </c>
      <c r="CX15" t="s">
        <v>170</v>
      </c>
      <c r="CY15" t="s">
        <v>171</v>
      </c>
      <c r="CZ15" t="s">
        <v>172</v>
      </c>
      <c r="DA15" t="s">
        <v>173</v>
      </c>
      <c r="DB15" t="s">
        <v>174</v>
      </c>
      <c r="DC15" t="s">
        <v>175</v>
      </c>
      <c r="DD15" t="s">
        <v>176</v>
      </c>
      <c r="DE15" t="s">
        <v>177</v>
      </c>
      <c r="DF15" t="s">
        <v>178</v>
      </c>
      <c r="DG15" t="s">
        <v>179</v>
      </c>
      <c r="DH15" t="s">
        <v>180</v>
      </c>
      <c r="DI15" t="s">
        <v>181</v>
      </c>
      <c r="DJ15" t="s">
        <v>182</v>
      </c>
      <c r="DK15" t="s">
        <v>183</v>
      </c>
      <c r="DL15" t="s">
        <v>184</v>
      </c>
      <c r="DM15" t="s">
        <v>185</v>
      </c>
      <c r="DN15" t="s">
        <v>186</v>
      </c>
      <c r="DO15" t="s">
        <v>187</v>
      </c>
      <c r="DP15" t="s">
        <v>188</v>
      </c>
      <c r="DQ15" t="s">
        <v>189</v>
      </c>
      <c r="DR15" t="s">
        <v>190</v>
      </c>
      <c r="DS15" t="s">
        <v>191</v>
      </c>
      <c r="DT15" t="s">
        <v>192</v>
      </c>
      <c r="DU15" t="s">
        <v>193</v>
      </c>
      <c r="DV15" t="s">
        <v>194</v>
      </c>
      <c r="DW15" t="s">
        <v>195</v>
      </c>
      <c r="DX15" t="s">
        <v>196</v>
      </c>
      <c r="DY15" t="s">
        <v>197</v>
      </c>
      <c r="DZ15" t="s">
        <v>198</v>
      </c>
      <c r="EA15" t="s">
        <v>72</v>
      </c>
      <c r="EB15" t="s">
        <v>75</v>
      </c>
      <c r="EC15" t="s">
        <v>199</v>
      </c>
      <c r="ED15" t="s">
        <v>200</v>
      </c>
      <c r="EE15" t="s">
        <v>201</v>
      </c>
      <c r="EF15" t="s">
        <v>202</v>
      </c>
      <c r="EG15" t="s">
        <v>203</v>
      </c>
      <c r="EH15" t="s">
        <v>204</v>
      </c>
      <c r="EI15" t="s">
        <v>205</v>
      </c>
      <c r="EJ15" t="s">
        <v>206</v>
      </c>
      <c r="EK15" t="s">
        <v>207</v>
      </c>
      <c r="EL15" t="s">
        <v>208</v>
      </c>
      <c r="EM15" t="s">
        <v>209</v>
      </c>
      <c r="EN15" t="s">
        <v>210</v>
      </c>
      <c r="EO15" t="s">
        <v>211</v>
      </c>
      <c r="EP15" t="s">
        <v>212</v>
      </c>
      <c r="EQ15" t="s">
        <v>213</v>
      </c>
      <c r="ER15" t="s">
        <v>214</v>
      </c>
      <c r="ES15" t="s">
        <v>215</v>
      </c>
      <c r="ET15" t="s">
        <v>216</v>
      </c>
      <c r="EU15" t="s">
        <v>217</v>
      </c>
      <c r="EV15" t="s">
        <v>218</v>
      </c>
      <c r="EW15" t="s">
        <v>219</v>
      </c>
      <c r="EX15" t="s">
        <v>220</v>
      </c>
      <c r="EY15" t="s">
        <v>221</v>
      </c>
      <c r="EZ15" t="s">
        <v>222</v>
      </c>
      <c r="FA15" t="s">
        <v>223</v>
      </c>
      <c r="FB15" t="s">
        <v>224</v>
      </c>
      <c r="FC15" t="s">
        <v>225</v>
      </c>
      <c r="FD15" t="s">
        <v>226</v>
      </c>
      <c r="FE15" t="s">
        <v>227</v>
      </c>
      <c r="FF15" t="s">
        <v>228</v>
      </c>
      <c r="FG15" t="s">
        <v>229</v>
      </c>
      <c r="FH15" t="s">
        <v>230</v>
      </c>
      <c r="FI15" t="s">
        <v>231</v>
      </c>
      <c r="FJ15" t="s">
        <v>232</v>
      </c>
      <c r="FK15" t="s">
        <v>233</v>
      </c>
      <c r="FL15" t="s">
        <v>234</v>
      </c>
      <c r="FM15" t="s">
        <v>235</v>
      </c>
      <c r="FN15" t="s">
        <v>236</v>
      </c>
      <c r="FO15" t="s">
        <v>237</v>
      </c>
      <c r="FP15" t="s">
        <v>238</v>
      </c>
      <c r="FQ15" t="s">
        <v>239</v>
      </c>
      <c r="FR15" t="s">
        <v>240</v>
      </c>
      <c r="FS15" t="s">
        <v>241</v>
      </c>
      <c r="FT15" t="s">
        <v>242</v>
      </c>
      <c r="FU15" t="s">
        <v>243</v>
      </c>
      <c r="FV15" t="s">
        <v>244</v>
      </c>
      <c r="FW15" t="s">
        <v>245</v>
      </c>
      <c r="FX15" t="s">
        <v>246</v>
      </c>
      <c r="FY15" t="s">
        <v>247</v>
      </c>
      <c r="FZ15" t="s">
        <v>248</v>
      </c>
      <c r="GA15" t="s">
        <v>249</v>
      </c>
      <c r="GB15" t="s">
        <v>250</v>
      </c>
      <c r="GC15" t="s">
        <v>251</v>
      </c>
    </row>
    <row r="16" spans="1:185" x14ac:dyDescent="0.2">
      <c r="B16" t="s">
        <v>252</v>
      </c>
      <c r="C16" t="s">
        <v>252</v>
      </c>
      <c r="F16" t="s">
        <v>252</v>
      </c>
      <c r="K16" t="s">
        <v>253</v>
      </c>
      <c r="L16" t="s">
        <v>252</v>
      </c>
      <c r="M16" t="s">
        <v>254</v>
      </c>
      <c r="N16" t="s">
        <v>255</v>
      </c>
      <c r="O16" t="s">
        <v>256</v>
      </c>
      <c r="P16" t="s">
        <v>257</v>
      </c>
      <c r="Q16" t="s">
        <v>257</v>
      </c>
      <c r="R16" t="s">
        <v>166</v>
      </c>
      <c r="S16" t="s">
        <v>166</v>
      </c>
      <c r="T16" t="s">
        <v>254</v>
      </c>
      <c r="U16" t="s">
        <v>254</v>
      </c>
      <c r="V16" t="s">
        <v>254</v>
      </c>
      <c r="W16" t="s">
        <v>254</v>
      </c>
      <c r="X16" t="s">
        <v>258</v>
      </c>
      <c r="Y16" t="s">
        <v>259</v>
      </c>
      <c r="Z16" t="s">
        <v>259</v>
      </c>
      <c r="AA16" t="s">
        <v>260</v>
      </c>
      <c r="AB16" t="s">
        <v>261</v>
      </c>
      <c r="AC16" t="s">
        <v>260</v>
      </c>
      <c r="AD16" t="s">
        <v>260</v>
      </c>
      <c r="AE16" t="s">
        <v>260</v>
      </c>
      <c r="AF16" t="s">
        <v>258</v>
      </c>
      <c r="AG16" t="s">
        <v>258</v>
      </c>
      <c r="AH16" t="s">
        <v>258</v>
      </c>
      <c r="AI16" t="s">
        <v>258</v>
      </c>
      <c r="AJ16" t="s">
        <v>256</v>
      </c>
      <c r="AK16" t="s">
        <v>255</v>
      </c>
      <c r="AL16" t="s">
        <v>256</v>
      </c>
      <c r="AM16" t="s">
        <v>257</v>
      </c>
      <c r="AN16" t="s">
        <v>257</v>
      </c>
      <c r="AO16" t="s">
        <v>262</v>
      </c>
      <c r="AP16" t="s">
        <v>263</v>
      </c>
      <c r="AQ16" t="s">
        <v>255</v>
      </c>
      <c r="AR16" t="s">
        <v>264</v>
      </c>
      <c r="AS16" t="s">
        <v>264</v>
      </c>
      <c r="AT16" t="s">
        <v>265</v>
      </c>
      <c r="AU16" t="s">
        <v>263</v>
      </c>
      <c r="AV16" t="s">
        <v>266</v>
      </c>
      <c r="AW16" t="s">
        <v>261</v>
      </c>
      <c r="AY16" t="s">
        <v>261</v>
      </c>
      <c r="AZ16" t="s">
        <v>266</v>
      </c>
      <c r="BF16" t="s">
        <v>256</v>
      </c>
      <c r="BM16" t="s">
        <v>256</v>
      </c>
      <c r="BN16" t="s">
        <v>256</v>
      </c>
      <c r="BO16" t="s">
        <v>256</v>
      </c>
      <c r="BP16" t="s">
        <v>267</v>
      </c>
      <c r="CC16" t="s">
        <v>256</v>
      </c>
      <c r="CD16" t="s">
        <v>256</v>
      </c>
      <c r="CF16" t="s">
        <v>268</v>
      </c>
      <c r="CG16" t="s">
        <v>269</v>
      </c>
      <c r="CJ16" t="s">
        <v>254</v>
      </c>
      <c r="CL16" t="s">
        <v>252</v>
      </c>
      <c r="CM16" t="s">
        <v>257</v>
      </c>
      <c r="CN16" t="s">
        <v>257</v>
      </c>
      <c r="CO16" t="s">
        <v>264</v>
      </c>
      <c r="CP16" t="s">
        <v>264</v>
      </c>
      <c r="CQ16" t="s">
        <v>257</v>
      </c>
      <c r="CR16" t="s">
        <v>264</v>
      </c>
      <c r="CS16" t="s">
        <v>266</v>
      </c>
      <c r="CT16" t="s">
        <v>260</v>
      </c>
      <c r="CU16" t="s">
        <v>260</v>
      </c>
      <c r="CV16" t="s">
        <v>259</v>
      </c>
      <c r="CW16" t="s">
        <v>259</v>
      </c>
      <c r="CX16" t="s">
        <v>259</v>
      </c>
      <c r="CY16" t="s">
        <v>259</v>
      </c>
      <c r="CZ16" t="s">
        <v>259</v>
      </c>
      <c r="DA16" t="s">
        <v>270</v>
      </c>
      <c r="DB16" t="s">
        <v>256</v>
      </c>
      <c r="DC16" t="s">
        <v>256</v>
      </c>
      <c r="DD16" t="s">
        <v>256</v>
      </c>
      <c r="DI16" t="s">
        <v>256</v>
      </c>
      <c r="DL16" t="s">
        <v>259</v>
      </c>
      <c r="DM16" t="s">
        <v>259</v>
      </c>
      <c r="DN16" t="s">
        <v>259</v>
      </c>
      <c r="DO16" t="s">
        <v>259</v>
      </c>
      <c r="DP16" t="s">
        <v>259</v>
      </c>
      <c r="DQ16" t="s">
        <v>256</v>
      </c>
      <c r="DR16" t="s">
        <v>256</v>
      </c>
      <c r="DS16" t="s">
        <v>256</v>
      </c>
      <c r="DT16" t="s">
        <v>252</v>
      </c>
      <c r="DW16" t="s">
        <v>271</v>
      </c>
      <c r="DX16" t="s">
        <v>271</v>
      </c>
      <c r="DZ16" t="s">
        <v>252</v>
      </c>
      <c r="EA16" t="s">
        <v>272</v>
      </c>
      <c r="EC16" t="s">
        <v>252</v>
      </c>
      <c r="ED16" t="s">
        <v>252</v>
      </c>
      <c r="EF16" t="s">
        <v>273</v>
      </c>
      <c r="EG16" t="s">
        <v>274</v>
      </c>
      <c r="EH16" t="s">
        <v>273</v>
      </c>
      <c r="EI16" t="s">
        <v>274</v>
      </c>
      <c r="EJ16" t="s">
        <v>273</v>
      </c>
      <c r="EK16" t="s">
        <v>274</v>
      </c>
      <c r="EL16" t="s">
        <v>261</v>
      </c>
      <c r="EM16" t="s">
        <v>261</v>
      </c>
      <c r="EN16" t="s">
        <v>261</v>
      </c>
      <c r="EO16" t="s">
        <v>261</v>
      </c>
      <c r="EP16" t="s">
        <v>273</v>
      </c>
      <c r="EQ16" t="s">
        <v>274</v>
      </c>
      <c r="ER16" t="s">
        <v>274</v>
      </c>
      <c r="EV16" t="s">
        <v>274</v>
      </c>
      <c r="EZ16" t="s">
        <v>257</v>
      </c>
      <c r="FA16" t="s">
        <v>257</v>
      </c>
      <c r="FB16" t="s">
        <v>264</v>
      </c>
      <c r="FC16" t="s">
        <v>264</v>
      </c>
      <c r="FD16" t="s">
        <v>275</v>
      </c>
      <c r="FE16" t="s">
        <v>275</v>
      </c>
      <c r="FF16" t="s">
        <v>276</v>
      </c>
      <c r="FG16" t="s">
        <v>276</v>
      </c>
      <c r="FH16" t="s">
        <v>276</v>
      </c>
      <c r="FI16" t="s">
        <v>276</v>
      </c>
      <c r="FJ16" t="s">
        <v>276</v>
      </c>
      <c r="FK16" t="s">
        <v>276</v>
      </c>
      <c r="FL16" t="s">
        <v>259</v>
      </c>
      <c r="FM16" t="s">
        <v>276</v>
      </c>
      <c r="FO16" t="s">
        <v>266</v>
      </c>
      <c r="FP16" t="s">
        <v>266</v>
      </c>
      <c r="FQ16" t="s">
        <v>259</v>
      </c>
      <c r="FR16" t="s">
        <v>259</v>
      </c>
      <c r="FS16" t="s">
        <v>259</v>
      </c>
      <c r="FT16" t="s">
        <v>259</v>
      </c>
      <c r="FU16" t="s">
        <v>259</v>
      </c>
      <c r="FV16" t="s">
        <v>261</v>
      </c>
      <c r="FW16" t="s">
        <v>261</v>
      </c>
      <c r="FX16" t="s">
        <v>261</v>
      </c>
      <c r="FY16" t="s">
        <v>259</v>
      </c>
      <c r="FZ16" t="s">
        <v>257</v>
      </c>
      <c r="GA16" t="s">
        <v>264</v>
      </c>
      <c r="GB16" t="s">
        <v>261</v>
      </c>
      <c r="GC16" t="s">
        <v>261</v>
      </c>
    </row>
    <row r="17" spans="1:185" x14ac:dyDescent="0.2">
      <c r="A17">
        <v>1</v>
      </c>
      <c r="B17">
        <v>1693327972.5</v>
      </c>
      <c r="C17">
        <v>0</v>
      </c>
      <c r="D17" t="s">
        <v>277</v>
      </c>
      <c r="E17" t="s">
        <v>278</v>
      </c>
      <c r="F17">
        <v>5</v>
      </c>
      <c r="H17" t="s">
        <v>279</v>
      </c>
      <c r="I17" s="1" t="s">
        <v>280</v>
      </c>
      <c r="L17">
        <v>1693327964.75</v>
      </c>
      <c r="M17">
        <f t="shared" ref="M17:M32" si="0">(N17)/1000</f>
        <v>3.3857508854118969E-3</v>
      </c>
      <c r="N17">
        <f t="shared" ref="N17:N32" si="1">IF(CK17, AQ17, AK17)</f>
        <v>3.3857508854118969</v>
      </c>
      <c r="O17">
        <f t="shared" ref="O17:O32" si="2">IF(CK17, AL17, AJ17)</f>
        <v>-1.9233971133355521</v>
      </c>
      <c r="P17">
        <f t="shared" ref="P17:P32" si="3">CM17 - IF(AX17&gt;1, O17*CG17*100/(AZ17*DA17), 0)</f>
        <v>409.90379999999999</v>
      </c>
      <c r="Q17">
        <f t="shared" ref="Q17:Q32" si="4">((W17-M17/2)*P17-O17)/(W17+M17/2)</f>
        <v>413.15548371989303</v>
      </c>
      <c r="R17">
        <f t="shared" ref="R17:R32" si="5">Q17*(CT17+CU17)/1000</f>
        <v>42.011446410232082</v>
      </c>
      <c r="S17">
        <f t="shared" ref="S17:S32" si="6">(CM17 - IF(AX17&gt;1, O17*CG17*100/(AZ17*DA17), 0))*(CT17+CU17)/1000</f>
        <v>41.680801067923312</v>
      </c>
      <c r="T17">
        <f t="shared" ref="T17:T32" si="7">2/((1/V17-1/U17)+SIGN(V17)*SQRT((1/V17-1/U17)*(1/V17-1/U17) + 4*CH17/((CH17+1)*(CH17+1))*(2*1/V17*1/U17-1/U17*1/U17)))</f>
        <v>0.27219833547360234</v>
      </c>
      <c r="U17">
        <f t="shared" ref="U17:U32" si="8">IF(LEFT(CI17,1)&lt;&gt;"0",IF(LEFT(CI17,1)="1",3,CJ17),$D$5+$E$5*(DA17*CT17/($K$5*1000))+$F$5*(DA17*CT17/($K$5*1000))*MAX(MIN(CG17,$J$5),$I$5)*MAX(MIN(CG17,$J$5),$I$5)+$G$5*MAX(MIN(CG17,$J$5),$I$5)*(DA17*CT17/($K$5*1000))+$H$5*(DA17*CT17/($K$5*1000))*(DA17*CT17/($K$5*1000)))</f>
        <v>2.9573919390827612</v>
      </c>
      <c r="V17">
        <f t="shared" ref="V17:V32" si="9">M17*(1000-(1000*0.61365*EXP(17.502*Z17/(240.97+Z17))/(CT17+CU17)+CO17)/2)/(1000*0.61365*EXP(17.502*Z17/(240.97+Z17))/(CT17+CU17)-CO17)</f>
        <v>0.25900651697118199</v>
      </c>
      <c r="W17">
        <f t="shared" ref="W17:W32" si="10">1/((CH17+1)/(T17/1.6)+1/(U17/1.37)) + CH17/((CH17+1)/(T17/1.6) + CH17/(U17/1.37))</f>
        <v>0.16301101512186339</v>
      </c>
      <c r="X17">
        <f t="shared" ref="X17:X32" si="11">(CC17*CF17)</f>
        <v>3.9903511277246398E-5</v>
      </c>
      <c r="Y17">
        <f t="shared" ref="Y17:Y32" si="12">(CV17+(X17+2*0.95*0.0000000567*(((CV17+$B$7)+273)^4-(CV17+273)^4)-44100*M17)/(1.84*29.3*U17+8*0.95*0.0000000567*(CV17+273)^3))</f>
        <v>22.08656462565957</v>
      </c>
      <c r="Z17">
        <f t="shared" ref="Z17:Z32" si="13">($C$7*CW17+$D$7*CX17+$E$7*Y17)</f>
        <v>21.950726666666661</v>
      </c>
      <c r="AA17">
        <f t="shared" ref="AA17:AA32" si="14">0.61365*EXP(17.502*Z17/(240.97+Z17))</f>
        <v>2.6455434284728718</v>
      </c>
      <c r="AB17">
        <f t="shared" ref="AB17:AB32" si="15">(AC17/AD17*100)</f>
        <v>47.717390585490698</v>
      </c>
      <c r="AC17">
        <f t="shared" ref="AC17:AC32" si="16">CO17*(CT17+CU17)/1000</f>
        <v>1.3423839000325644</v>
      </c>
      <c r="AD17">
        <f t="shared" ref="AD17:AD32" si="17">0.61365*EXP(17.502*CV17/(240.97+CV17))</f>
        <v>2.813196370466954</v>
      </c>
      <c r="AE17">
        <f t="shared" ref="AE17:AE32" si="18">(AA17-CO17*(CT17+CU17)/1000)</f>
        <v>1.3031595284403075</v>
      </c>
      <c r="AF17">
        <f t="shared" ref="AF17:AF32" si="19">(-M17*44100)</f>
        <v>-149.31161404666466</v>
      </c>
      <c r="AG17">
        <f t="shared" ref="AG17:AG32" si="20">2*29.3*U17*0.92*(CV17-Z17)</f>
        <v>161.19274227624783</v>
      </c>
      <c r="AH17">
        <f t="shared" ref="AH17:AH32" si="21">2*0.95*0.0000000567*(((CV17+$B$7)+273)^4-(Z17+273)^4)</f>
        <v>11.236434362863479</v>
      </c>
      <c r="AI17">
        <f t="shared" ref="AI17:AI32" si="22">X17+AH17+AF17+AG17</f>
        <v>23.117602495957925</v>
      </c>
      <c r="AJ17">
        <f t="shared" ref="AJ17:AJ32" si="23">CS17*AX17*(CN17-CM17*(1000-AX17*CP17)/(1000-AX17*CO17))/(100*CG17)</f>
        <v>-1.9233971133355521</v>
      </c>
      <c r="AK17">
        <f t="shared" ref="AK17:AK32" si="24">1000*CS17*AX17*(CO17-CP17)/(100*CG17*(1000-AX17*CO17))</f>
        <v>3.3857508854118969</v>
      </c>
      <c r="AL17">
        <f t="shared" ref="AL17:AL32" si="25">(AM17 - AN17 - CT17*1000/(8.314*(CV17+273.15)) * AP17/CS17 * AO17) * CS17/(100*CG17) * (1000 - CP17)/1000</f>
        <v>-1.3816521299982203</v>
      </c>
      <c r="AM17">
        <v>413.462141825309</v>
      </c>
      <c r="AN17">
        <v>414.91835151515153</v>
      </c>
      <c r="AO17">
        <v>-1.3162484313229861E-2</v>
      </c>
      <c r="AP17">
        <v>67.259789691600758</v>
      </c>
      <c r="AQ17">
        <f t="shared" ref="AQ17:AQ32" si="26">(AS17 - AR17 + CT17*1000/(8.314*(CV17+273.15)) * AU17/CS17 * AT17) * CS17/(100*CG17) * 1000/(1000 - AS17)</f>
        <v>3.4553871455268141</v>
      </c>
      <c r="AR17">
        <v>9.8553282149581314</v>
      </c>
      <c r="AS17">
        <v>13.26467757575757</v>
      </c>
      <c r="AT17">
        <v>3.4238252937656818E-7</v>
      </c>
      <c r="AU17">
        <v>78.455195599586773</v>
      </c>
      <c r="AV17">
        <v>16</v>
      </c>
      <c r="AW17">
        <v>3</v>
      </c>
      <c r="AX17">
        <f t="shared" ref="AX17:AX32" si="27">IF(AV17*$H$13&gt;=AZ17,1,(AZ17/(AZ17-AV17*$H$13)))</f>
        <v>1</v>
      </c>
      <c r="AY17">
        <f t="shared" ref="AY17:AY32" si="28">(AX17-1)*100</f>
        <v>0</v>
      </c>
      <c r="AZ17">
        <f t="shared" ref="AZ17:AZ32" si="29">MAX(0,($B$13+$C$13*DA17)/(1+$D$13*DA17)*CT17/(CV17+273)*$E$13)</f>
        <v>54453.740518171406</v>
      </c>
      <c r="BA17" t="s">
        <v>281</v>
      </c>
      <c r="BB17">
        <v>8137.72</v>
      </c>
      <c r="BC17">
        <v>552.36799999999994</v>
      </c>
      <c r="BD17">
        <v>3024.52</v>
      </c>
      <c r="BE17">
        <f t="shared" ref="BE17:BE32" si="30">1-BC17/BD17</f>
        <v>0.81737002896327349</v>
      </c>
      <c r="BF17">
        <v>-1.9233971133356089</v>
      </c>
      <c r="BG17" t="s">
        <v>282</v>
      </c>
      <c r="BH17" t="s">
        <v>282</v>
      </c>
      <c r="BI17">
        <v>0</v>
      </c>
      <c r="BJ17">
        <v>0</v>
      </c>
      <c r="BK17" t="e">
        <f t="shared" ref="BK17:BK32" si="31">1-BI17/BJ17</f>
        <v>#DIV/0!</v>
      </c>
      <c r="BL17">
        <v>0.5</v>
      </c>
      <c r="BM17">
        <f t="shared" ref="BM17:BM32" si="32">CD17</f>
        <v>2.1001848040655996E-4</v>
      </c>
      <c r="BN17">
        <f t="shared" ref="BN17:BN32" si="33">O17</f>
        <v>-1.9233971133355521</v>
      </c>
      <c r="BO17" t="e">
        <f t="shared" ref="BO17:BO32" si="34">BK17*BL17*BM17</f>
        <v>#DIV/0!</v>
      </c>
      <c r="BP17">
        <f t="shared" ref="BP17:BP32" si="35">(BN17-BF17)/BM17</f>
        <v>2.7065912842893087E-10</v>
      </c>
      <c r="BQ17" t="e">
        <f t="shared" ref="BQ17:BQ32" si="36">(BD17-BJ17)/BJ17</f>
        <v>#DIV/0!</v>
      </c>
      <c r="BR17" t="e">
        <f t="shared" ref="BR17:BR32" si="37">BC17/(BE17+BC17/BJ17)</f>
        <v>#DIV/0!</v>
      </c>
      <c r="BS17" t="s">
        <v>282</v>
      </c>
      <c r="BT17">
        <v>0</v>
      </c>
      <c r="BU17" t="e">
        <f t="shared" ref="BU17:BU32" si="38">IF(BT17&lt;&gt;0, BT17, BR17)</f>
        <v>#DIV/0!</v>
      </c>
      <c r="BV17" t="e">
        <f t="shared" ref="BV17:BV32" si="39">1-BU17/BJ17</f>
        <v>#DIV/0!</v>
      </c>
      <c r="BW17" t="e">
        <f t="shared" ref="BW17:BW32" si="40">(BJ17-BI17)/(BJ17-BU17)</f>
        <v>#DIV/0!</v>
      </c>
      <c r="BX17" t="e">
        <f t="shared" ref="BX17:BX32" si="41">(BD17-BJ17)/(BD17-BU17)</f>
        <v>#DIV/0!</v>
      </c>
      <c r="BY17">
        <f t="shared" ref="BY17:BY32" si="42">(BJ17-BI17)/(BJ17-BC17)</f>
        <v>0</v>
      </c>
      <c r="BZ17">
        <f t="shared" ref="BZ17:BZ32" si="43">(BD17-BJ17)/(BD17-BC17)</f>
        <v>1.2234360993984188</v>
      </c>
      <c r="CA17" t="e">
        <f t="shared" ref="CA17:CA32" si="44">(BW17*BU17/BI17)</f>
        <v>#DIV/0!</v>
      </c>
      <c r="CB17" t="e">
        <f t="shared" ref="CB17:CB32" si="45">(1-CA17)</f>
        <v>#DIV/0!</v>
      </c>
      <c r="CC17">
        <f t="shared" ref="CC17:CC32" si="46">$B$11*DB17+$C$11*DC17+$F$11*DD17*(1-DG17)</f>
        <v>5.0002199999999997E-3</v>
      </c>
      <c r="CD17">
        <f t="shared" ref="CD17:CD32" si="47">CC17*CE17</f>
        <v>2.1001848040655996E-4</v>
      </c>
      <c r="CE17">
        <f t="shared" ref="CE17:CE32" si="48">($B$11*$D$9+$C$11*$D$9+$F$11*((DQ17+DI17)/MAX(DQ17+DI17+DR17, 0.1)*$I$9+DR17/MAX(DQ17+DI17+DR17, 0.1)*$J$9))/($B$11+$C$11+$F$11)</f>
        <v>4.2001847999999994E-2</v>
      </c>
      <c r="CF17">
        <f t="shared" ref="CF17:CF32" si="49">($B$11*$K$9+$C$11*$K$9+$F$11*((DQ17+DI17)/MAX(DQ17+DI17+DR17, 0.1)*$P$9+DR17/MAX(DQ17+DI17+DR17, 0.1)*$Q$9))/($B$11+$C$11+$F$11)</f>
        <v>7.9803511199999996E-3</v>
      </c>
      <c r="CG17">
        <v>6</v>
      </c>
      <c r="CH17">
        <v>0.5</v>
      </c>
      <c r="CI17" t="s">
        <v>283</v>
      </c>
      <c r="CJ17">
        <v>2</v>
      </c>
      <c r="CK17" t="b">
        <v>0</v>
      </c>
      <c r="CL17">
        <v>1693327964.75</v>
      </c>
      <c r="CM17">
        <v>409.90379999999999</v>
      </c>
      <c r="CN17">
        <v>409.36826666666661</v>
      </c>
      <c r="CO17">
        <v>13.20148</v>
      </c>
      <c r="CP17">
        <v>9.8606233333333311</v>
      </c>
      <c r="CQ17">
        <v>410.44580000000002</v>
      </c>
      <c r="CR17">
        <v>13.23748</v>
      </c>
      <c r="CS17">
        <v>600.03543333333323</v>
      </c>
      <c r="CT17">
        <v>101.5842</v>
      </c>
      <c r="CU17">
        <v>0.10014903</v>
      </c>
      <c r="CV17">
        <v>22.96172666666666</v>
      </c>
      <c r="CW17">
        <v>21.950726666666661</v>
      </c>
      <c r="CX17">
        <v>999.9000000000002</v>
      </c>
      <c r="CY17">
        <v>0</v>
      </c>
      <c r="CZ17">
        <v>0</v>
      </c>
      <c r="DA17">
        <v>10001.14366666667</v>
      </c>
      <c r="DB17">
        <v>0</v>
      </c>
      <c r="DC17">
        <v>282.84640000000002</v>
      </c>
      <c r="DD17">
        <v>5.0002199999999997E-3</v>
      </c>
      <c r="DE17">
        <v>0</v>
      </c>
      <c r="DF17">
        <v>0</v>
      </c>
      <c r="DG17">
        <v>0</v>
      </c>
      <c r="DH17">
        <v>552.31999999999994</v>
      </c>
      <c r="DI17">
        <v>5.0002199999999997E-3</v>
      </c>
      <c r="DJ17">
        <v>124.4266666666667</v>
      </c>
      <c r="DK17">
        <v>-1.6833333333333329</v>
      </c>
      <c r="DL17">
        <v>31.312000000000001</v>
      </c>
      <c r="DM17">
        <v>37.035133333333327</v>
      </c>
      <c r="DN17">
        <v>34.285133333333327</v>
      </c>
      <c r="DO17">
        <v>31.308</v>
      </c>
      <c r="DP17">
        <v>33.087166666666668</v>
      </c>
      <c r="DQ17">
        <v>0</v>
      </c>
      <c r="DR17">
        <v>0</v>
      </c>
      <c r="DS17">
        <v>0</v>
      </c>
      <c r="DT17">
        <v>1693327972.8</v>
      </c>
      <c r="DU17">
        <v>0</v>
      </c>
      <c r="DV17">
        <v>552.36799999999994</v>
      </c>
      <c r="DW17">
        <v>-19.261538536310109</v>
      </c>
      <c r="DX17">
        <v>24.069230727871879</v>
      </c>
      <c r="DY17">
        <v>124.68</v>
      </c>
      <c r="DZ17">
        <v>15</v>
      </c>
      <c r="EA17">
        <v>1693328000</v>
      </c>
      <c r="EB17" t="s">
        <v>284</v>
      </c>
      <c r="EC17">
        <v>1693327991</v>
      </c>
      <c r="ED17">
        <v>1693328000</v>
      </c>
      <c r="EE17">
        <v>1</v>
      </c>
      <c r="EF17">
        <v>0.47499999999999998</v>
      </c>
      <c r="EG17">
        <v>-1.2999999999999999E-2</v>
      </c>
      <c r="EH17">
        <v>-0.54200000000000004</v>
      </c>
      <c r="EI17">
        <v>-3.5999999999999997E-2</v>
      </c>
      <c r="EJ17">
        <v>408</v>
      </c>
      <c r="EK17">
        <v>10</v>
      </c>
      <c r="EL17">
        <v>0.67</v>
      </c>
      <c r="EM17">
        <v>0.04</v>
      </c>
      <c r="EN17">
        <v>100</v>
      </c>
      <c r="EO17">
        <v>100</v>
      </c>
      <c r="EP17">
        <v>-0.54200000000000004</v>
      </c>
      <c r="EQ17">
        <v>-3.5999999999999997E-2</v>
      </c>
      <c r="ER17">
        <v>-1.403885260892489</v>
      </c>
      <c r="ES17">
        <v>-1.5763494849013591E-5</v>
      </c>
      <c r="ET17">
        <v>2.5737299311383258E-6</v>
      </c>
      <c r="EU17">
        <v>-5.4755643384777521E-10</v>
      </c>
      <c r="EV17">
        <v>-5.64262742043087E-2</v>
      </c>
      <c r="EW17">
        <v>-1.018517929758264E-2</v>
      </c>
      <c r="EX17">
        <v>1.6585272268036431E-3</v>
      </c>
      <c r="EY17">
        <v>-2.829097221525108E-5</v>
      </c>
      <c r="EZ17">
        <v>21</v>
      </c>
      <c r="FA17">
        <v>1995</v>
      </c>
      <c r="FB17">
        <v>1</v>
      </c>
      <c r="FC17">
        <v>16</v>
      </c>
      <c r="FD17">
        <v>799.5</v>
      </c>
      <c r="FE17">
        <v>799.6</v>
      </c>
      <c r="FF17">
        <v>1.03271</v>
      </c>
      <c r="FG17">
        <v>2.5817899999999998</v>
      </c>
      <c r="FH17">
        <v>1.39771</v>
      </c>
      <c r="FI17">
        <v>2.2705099999999998</v>
      </c>
      <c r="FJ17">
        <v>1.3952599999999999</v>
      </c>
      <c r="FK17">
        <v>2.4023400000000001</v>
      </c>
      <c r="FL17">
        <v>30.566199999999998</v>
      </c>
      <c r="FM17">
        <v>15.997</v>
      </c>
      <c r="FN17">
        <v>18</v>
      </c>
      <c r="FO17">
        <v>582.23299999999995</v>
      </c>
      <c r="FP17">
        <v>397.89699999999999</v>
      </c>
      <c r="FQ17">
        <v>22.773900000000001</v>
      </c>
      <c r="FR17">
        <v>24.275099999999998</v>
      </c>
      <c r="FS17">
        <v>30.0001</v>
      </c>
      <c r="FT17">
        <v>24.070499999999999</v>
      </c>
      <c r="FU17">
        <v>24.416599999999999</v>
      </c>
      <c r="FV17">
        <v>20.7012</v>
      </c>
      <c r="FW17">
        <v>25.654599999999999</v>
      </c>
      <c r="FX17">
        <v>83.555700000000002</v>
      </c>
      <c r="FY17">
        <v>-999.9</v>
      </c>
      <c r="FZ17">
        <v>410</v>
      </c>
      <c r="GA17">
        <v>9.9200800000000005</v>
      </c>
      <c r="GB17">
        <v>99.149600000000007</v>
      </c>
      <c r="GC17">
        <v>93.768600000000006</v>
      </c>
    </row>
    <row r="18" spans="1:185" x14ac:dyDescent="0.2">
      <c r="A18">
        <v>2</v>
      </c>
      <c r="B18">
        <v>1693328168.5</v>
      </c>
      <c r="C18">
        <v>196</v>
      </c>
      <c r="D18" t="s">
        <v>285</v>
      </c>
      <c r="E18" t="s">
        <v>286</v>
      </c>
      <c r="F18">
        <v>5</v>
      </c>
      <c r="H18" t="s">
        <v>279</v>
      </c>
      <c r="I18" s="1" t="s">
        <v>287</v>
      </c>
      <c r="L18">
        <v>1693328160.75</v>
      </c>
      <c r="M18">
        <f t="shared" si="0"/>
        <v>3.52935050169497E-3</v>
      </c>
      <c r="N18">
        <f t="shared" si="1"/>
        <v>3.52935050169497</v>
      </c>
      <c r="O18">
        <f t="shared" si="2"/>
        <v>-1.2785890655306551</v>
      </c>
      <c r="P18">
        <f t="shared" si="3"/>
        <v>409.63016666666658</v>
      </c>
      <c r="Q18">
        <f t="shared" si="4"/>
        <v>408.65946950466412</v>
      </c>
      <c r="R18">
        <f t="shared" si="5"/>
        <v>41.554343645571862</v>
      </c>
      <c r="S18">
        <f t="shared" si="6"/>
        <v>41.653048524464118</v>
      </c>
      <c r="T18">
        <f t="shared" si="7"/>
        <v>0.28513732243891976</v>
      </c>
      <c r="U18">
        <f t="shared" si="8"/>
        <v>2.9565862418104092</v>
      </c>
      <c r="V18">
        <f t="shared" si="9"/>
        <v>0.27069356254797877</v>
      </c>
      <c r="W18">
        <f t="shared" si="10"/>
        <v>0.17042019892652865</v>
      </c>
      <c r="X18">
        <f t="shared" si="11"/>
        <v>3.9903511277246398E-5</v>
      </c>
      <c r="Y18">
        <f t="shared" si="12"/>
        <v>21.86380190730317</v>
      </c>
      <c r="Z18">
        <f t="shared" si="13"/>
        <v>21.801046666666661</v>
      </c>
      <c r="AA18">
        <f t="shared" si="14"/>
        <v>2.6214807266373406</v>
      </c>
      <c r="AB18">
        <f t="shared" si="15"/>
        <v>47.501923720924978</v>
      </c>
      <c r="AC18">
        <f t="shared" si="16"/>
        <v>1.3214039476630706</v>
      </c>
      <c r="AD18">
        <f t="shared" si="17"/>
        <v>2.7817903869038076</v>
      </c>
      <c r="AE18">
        <f t="shared" si="18"/>
        <v>1.30007677897427</v>
      </c>
      <c r="AF18">
        <f t="shared" si="19"/>
        <v>-155.64435712474818</v>
      </c>
      <c r="AG18">
        <f t="shared" si="20"/>
        <v>155.47116081321008</v>
      </c>
      <c r="AH18">
        <f t="shared" si="21"/>
        <v>10.822119554256034</v>
      </c>
      <c r="AI18">
        <f t="shared" si="22"/>
        <v>10.648963146229192</v>
      </c>
      <c r="AJ18">
        <f t="shared" si="23"/>
        <v>-1.2785890655306551</v>
      </c>
      <c r="AK18">
        <f t="shared" si="24"/>
        <v>3.52935050169497</v>
      </c>
      <c r="AL18">
        <f t="shared" si="25"/>
        <v>-0.9875611225344052</v>
      </c>
      <c r="AM18">
        <v>413.76881125541132</v>
      </c>
      <c r="AN18">
        <v>414.94313333333298</v>
      </c>
      <c r="AO18">
        <v>-3.8310476190586612E-2</v>
      </c>
      <c r="AP18">
        <v>67.260000000000005</v>
      </c>
      <c r="AQ18">
        <f t="shared" si="26"/>
        <v>3.5441122194954668</v>
      </c>
      <c r="AR18">
        <v>9.4944891828312983</v>
      </c>
      <c r="AS18">
        <v>13.012741818181819</v>
      </c>
      <c r="AT18">
        <v>-3.775875954295052E-3</v>
      </c>
      <c r="AU18">
        <v>78.457318558505619</v>
      </c>
      <c r="AV18">
        <v>50</v>
      </c>
      <c r="AW18">
        <v>8</v>
      </c>
      <c r="AX18">
        <f t="shared" si="27"/>
        <v>1</v>
      </c>
      <c r="AY18">
        <f t="shared" si="28"/>
        <v>0</v>
      </c>
      <c r="AZ18">
        <f t="shared" si="29"/>
        <v>54463.979962164056</v>
      </c>
      <c r="BA18" t="s">
        <v>288</v>
      </c>
      <c r="BB18">
        <v>8143.56</v>
      </c>
      <c r="BC18">
        <v>605.404</v>
      </c>
      <c r="BD18">
        <v>3233.43</v>
      </c>
      <c r="BE18">
        <f t="shared" si="30"/>
        <v>0.81276724716477544</v>
      </c>
      <c r="BF18">
        <v>-1.2785890655307119</v>
      </c>
      <c r="BG18" t="s">
        <v>282</v>
      </c>
      <c r="BH18" t="s">
        <v>282</v>
      </c>
      <c r="BI18">
        <v>0</v>
      </c>
      <c r="BJ18">
        <v>0</v>
      </c>
      <c r="BK18" t="e">
        <f t="shared" si="31"/>
        <v>#DIV/0!</v>
      </c>
      <c r="BL18">
        <v>0.5</v>
      </c>
      <c r="BM18">
        <f t="shared" si="32"/>
        <v>2.1001848040655996E-4</v>
      </c>
      <c r="BN18">
        <f t="shared" si="33"/>
        <v>-1.2785890655306551</v>
      </c>
      <c r="BO18" t="e">
        <f t="shared" si="34"/>
        <v>#DIV/0!</v>
      </c>
      <c r="BP18">
        <f t="shared" si="35"/>
        <v>2.7065912842893087E-10</v>
      </c>
      <c r="BQ18" t="e">
        <f t="shared" si="36"/>
        <v>#DIV/0!</v>
      </c>
      <c r="BR18" t="e">
        <f t="shared" si="37"/>
        <v>#DIV/0!</v>
      </c>
      <c r="BS18" t="s">
        <v>282</v>
      </c>
      <c r="BT18">
        <v>0</v>
      </c>
      <c r="BU18" t="e">
        <f t="shared" si="38"/>
        <v>#DIV/0!</v>
      </c>
      <c r="BV18" t="e">
        <f t="shared" si="39"/>
        <v>#DIV/0!</v>
      </c>
      <c r="BW18" t="e">
        <f t="shared" si="40"/>
        <v>#DIV/0!</v>
      </c>
      <c r="BX18" t="e">
        <f t="shared" si="41"/>
        <v>#DIV/0!</v>
      </c>
      <c r="BY18">
        <f t="shared" si="42"/>
        <v>0</v>
      </c>
      <c r="BZ18">
        <f t="shared" si="43"/>
        <v>1.2303645397724376</v>
      </c>
      <c r="CA18" t="e">
        <f t="shared" si="44"/>
        <v>#DIV/0!</v>
      </c>
      <c r="CB18" t="e">
        <f t="shared" si="45"/>
        <v>#DIV/0!</v>
      </c>
      <c r="CC18">
        <f t="shared" si="46"/>
        <v>5.0002199999999997E-3</v>
      </c>
      <c r="CD18">
        <f t="shared" si="47"/>
        <v>2.1001848040655996E-4</v>
      </c>
      <c r="CE18">
        <f t="shared" si="48"/>
        <v>4.2001847999999994E-2</v>
      </c>
      <c r="CF18">
        <f t="shared" si="49"/>
        <v>7.9803511199999996E-3</v>
      </c>
      <c r="CG18">
        <v>6</v>
      </c>
      <c r="CH18">
        <v>0.5</v>
      </c>
      <c r="CI18" t="s">
        <v>283</v>
      </c>
      <c r="CJ18">
        <v>2</v>
      </c>
      <c r="CK18" t="b">
        <v>0</v>
      </c>
      <c r="CL18">
        <v>1693328160.75</v>
      </c>
      <c r="CM18">
        <v>409.63016666666658</v>
      </c>
      <c r="CN18">
        <v>409.79730000000001</v>
      </c>
      <c r="CO18">
        <v>12.995133333333341</v>
      </c>
      <c r="CP18">
        <v>9.5117729999999998</v>
      </c>
      <c r="CQ18">
        <v>410.11016666666671</v>
      </c>
      <c r="CR18">
        <v>13.03713333333334</v>
      </c>
      <c r="CS18">
        <v>600.02166666666665</v>
      </c>
      <c r="CT18">
        <v>101.5845333333333</v>
      </c>
      <c r="CU18">
        <v>9.9990693333333353E-2</v>
      </c>
      <c r="CV18">
        <v>22.776426666666669</v>
      </c>
      <c r="CW18">
        <v>21.801046666666661</v>
      </c>
      <c r="CX18">
        <v>999.9000000000002</v>
      </c>
      <c r="CY18">
        <v>0</v>
      </c>
      <c r="CZ18">
        <v>0</v>
      </c>
      <c r="DA18">
        <v>9996.5406666666677</v>
      </c>
      <c r="DB18">
        <v>0</v>
      </c>
      <c r="DC18">
        <v>282.92713333333342</v>
      </c>
      <c r="DD18">
        <v>5.0002199999999997E-3</v>
      </c>
      <c r="DE18">
        <v>0</v>
      </c>
      <c r="DF18">
        <v>0</v>
      </c>
      <c r="DG18">
        <v>0</v>
      </c>
      <c r="DH18">
        <v>605.68333333333328</v>
      </c>
      <c r="DI18">
        <v>5.0002199999999997E-3</v>
      </c>
      <c r="DJ18">
        <v>129.71333333333331</v>
      </c>
      <c r="DK18">
        <v>-1.5366666666666671</v>
      </c>
      <c r="DL18">
        <v>31.062000000000001</v>
      </c>
      <c r="DM18">
        <v>36.445399999999999</v>
      </c>
      <c r="DN18">
        <v>33.75</v>
      </c>
      <c r="DO18">
        <v>32.1248</v>
      </c>
      <c r="DP18">
        <v>32.991599999999998</v>
      </c>
      <c r="DQ18">
        <v>0</v>
      </c>
      <c r="DR18">
        <v>0</v>
      </c>
      <c r="DS18">
        <v>0</v>
      </c>
      <c r="DT18">
        <v>195.39999985694891</v>
      </c>
      <c r="DU18">
        <v>0</v>
      </c>
      <c r="DV18">
        <v>605.404</v>
      </c>
      <c r="DW18">
        <v>-22.753846194052439</v>
      </c>
      <c r="DX18">
        <v>-0.11538444211971451</v>
      </c>
      <c r="DY18">
        <v>129.30799999999999</v>
      </c>
      <c r="DZ18">
        <v>15</v>
      </c>
      <c r="EA18">
        <v>1693328205</v>
      </c>
      <c r="EB18" t="s">
        <v>289</v>
      </c>
      <c r="EC18">
        <v>1693328198.5</v>
      </c>
      <c r="ED18">
        <v>1693328205</v>
      </c>
      <c r="EE18">
        <v>2</v>
      </c>
      <c r="EF18">
        <v>0.06</v>
      </c>
      <c r="EG18">
        <v>0</v>
      </c>
      <c r="EH18">
        <v>-0.48</v>
      </c>
      <c r="EI18">
        <v>-4.2000000000000003E-2</v>
      </c>
      <c r="EJ18">
        <v>409</v>
      </c>
      <c r="EK18">
        <v>9</v>
      </c>
      <c r="EL18">
        <v>1.06</v>
      </c>
      <c r="EM18">
        <v>0.03</v>
      </c>
      <c r="EN18">
        <v>100</v>
      </c>
      <c r="EO18">
        <v>100</v>
      </c>
      <c r="EP18">
        <v>-0.48</v>
      </c>
      <c r="EQ18">
        <v>-4.2000000000000003E-2</v>
      </c>
      <c r="ER18">
        <v>-0.9285341583609148</v>
      </c>
      <c r="ES18">
        <v>-1.5763494849013591E-5</v>
      </c>
      <c r="ET18">
        <v>2.5737299311383258E-6</v>
      </c>
      <c r="EU18">
        <v>-5.4755643384777521E-10</v>
      </c>
      <c r="EV18">
        <v>-6.9733371971848562E-2</v>
      </c>
      <c r="EW18">
        <v>-1.018517929758264E-2</v>
      </c>
      <c r="EX18">
        <v>1.6585272268036431E-3</v>
      </c>
      <c r="EY18">
        <v>-2.829097221525108E-5</v>
      </c>
      <c r="EZ18">
        <v>21</v>
      </c>
      <c r="FA18">
        <v>1995</v>
      </c>
      <c r="FB18">
        <v>1</v>
      </c>
      <c r="FC18">
        <v>16</v>
      </c>
      <c r="FD18">
        <v>3</v>
      </c>
      <c r="FE18">
        <v>2.8</v>
      </c>
      <c r="FF18">
        <v>1.0546899999999999</v>
      </c>
      <c r="FG18">
        <v>2.5781200000000002</v>
      </c>
      <c r="FH18">
        <v>1.39771</v>
      </c>
      <c r="FI18">
        <v>2.2705099999999998</v>
      </c>
      <c r="FJ18">
        <v>1.3952599999999999</v>
      </c>
      <c r="FK18">
        <v>2.63062</v>
      </c>
      <c r="FL18">
        <v>30.587700000000002</v>
      </c>
      <c r="FM18">
        <v>16.005800000000001</v>
      </c>
      <c r="FN18">
        <v>18</v>
      </c>
      <c r="FO18">
        <v>544.54100000000005</v>
      </c>
      <c r="FP18">
        <v>396.83199999999999</v>
      </c>
      <c r="FQ18">
        <v>22.5489</v>
      </c>
      <c r="FR18">
        <v>24.2545</v>
      </c>
      <c r="FS18">
        <v>30.000399999999999</v>
      </c>
      <c r="FT18">
        <v>24.089099999999998</v>
      </c>
      <c r="FU18">
        <v>24.443200000000001</v>
      </c>
      <c r="FV18">
        <v>21.126000000000001</v>
      </c>
      <c r="FW18">
        <v>26.545000000000002</v>
      </c>
      <c r="FX18">
        <v>74.620599999999996</v>
      </c>
      <c r="FY18">
        <v>-999.9</v>
      </c>
      <c r="FZ18">
        <v>410</v>
      </c>
      <c r="GA18">
        <v>9.5490399999999998</v>
      </c>
      <c r="GB18">
        <v>99.124300000000005</v>
      </c>
      <c r="GC18">
        <v>93.783500000000004</v>
      </c>
    </row>
    <row r="19" spans="1:185" x14ac:dyDescent="0.2">
      <c r="A19">
        <v>3</v>
      </c>
      <c r="B19">
        <v>1693328415.5</v>
      </c>
      <c r="C19">
        <v>443</v>
      </c>
      <c r="D19" t="s">
        <v>290</v>
      </c>
      <c r="E19" t="s">
        <v>291</v>
      </c>
      <c r="F19">
        <v>5</v>
      </c>
      <c r="H19" t="s">
        <v>279</v>
      </c>
      <c r="I19" s="2" t="s">
        <v>292</v>
      </c>
      <c r="L19">
        <v>1693328407.75</v>
      </c>
      <c r="M19">
        <f t="shared" si="0"/>
        <v>2.2238683060432419E-3</v>
      </c>
      <c r="N19">
        <f t="shared" si="1"/>
        <v>2.2238683060432418</v>
      </c>
      <c r="O19">
        <f t="shared" si="2"/>
        <v>-1.3618399517179922</v>
      </c>
      <c r="P19">
        <f t="shared" si="3"/>
        <v>410.40416666666658</v>
      </c>
      <c r="Q19">
        <f t="shared" si="4"/>
        <v>414.52278892971663</v>
      </c>
      <c r="R19">
        <f t="shared" si="5"/>
        <v>42.156719741233928</v>
      </c>
      <c r="S19">
        <f t="shared" si="6"/>
        <v>41.737858320100223</v>
      </c>
      <c r="T19">
        <f t="shared" si="7"/>
        <v>0.17763175545304744</v>
      </c>
      <c r="U19">
        <f t="shared" si="8"/>
        <v>2.9575516017107506</v>
      </c>
      <c r="V19">
        <f t="shared" si="9"/>
        <v>0.17191054816884649</v>
      </c>
      <c r="W19">
        <f t="shared" si="10"/>
        <v>0.10794277009346057</v>
      </c>
      <c r="X19">
        <f t="shared" si="11"/>
        <v>3.9903511277246398E-5</v>
      </c>
      <c r="Y19">
        <f t="shared" si="12"/>
        <v>22.415835989375989</v>
      </c>
      <c r="Z19">
        <f t="shared" si="13"/>
        <v>22.27564666666667</v>
      </c>
      <c r="AA19">
        <f t="shared" si="14"/>
        <v>2.6984442413071292</v>
      </c>
      <c r="AB19">
        <f t="shared" si="15"/>
        <v>50.012402040503055</v>
      </c>
      <c r="AC19">
        <f t="shared" si="16"/>
        <v>1.4094109932820214</v>
      </c>
      <c r="AD19">
        <f t="shared" si="17"/>
        <v>2.8181229770579614</v>
      </c>
      <c r="AE19">
        <f t="shared" si="18"/>
        <v>1.2890332480251079</v>
      </c>
      <c r="AF19">
        <f t="shared" si="19"/>
        <v>-98.072592296506969</v>
      </c>
      <c r="AG19">
        <f t="shared" si="20"/>
        <v>114.00232073657257</v>
      </c>
      <c r="AH19">
        <f t="shared" si="21"/>
        <v>7.9607236067760114</v>
      </c>
      <c r="AI19">
        <f t="shared" si="22"/>
        <v>23.890491950352896</v>
      </c>
      <c r="AJ19">
        <f t="shared" si="23"/>
        <v>-1.3618399517179922</v>
      </c>
      <c r="AK19">
        <f t="shared" si="24"/>
        <v>2.2238683060432418</v>
      </c>
      <c r="AL19">
        <f t="shared" si="25"/>
        <v>-1.8699928190317459</v>
      </c>
      <c r="AM19">
        <v>414.78259781471883</v>
      </c>
      <c r="AN19">
        <v>416.52290909090908</v>
      </c>
      <c r="AO19">
        <v>3.2731774891765257E-2</v>
      </c>
      <c r="AP19">
        <v>67.260000000000005</v>
      </c>
      <c r="AQ19">
        <f t="shared" si="26"/>
        <v>2.3327263837862469</v>
      </c>
      <c r="AR19">
        <v>11.5610653719531</v>
      </c>
      <c r="AS19">
        <v>13.900426060606049</v>
      </c>
      <c r="AT19">
        <v>-7.3242931632561551E-3</v>
      </c>
      <c r="AU19">
        <v>78.456748145252675</v>
      </c>
      <c r="AV19">
        <v>74</v>
      </c>
      <c r="AW19">
        <v>12</v>
      </c>
      <c r="AX19">
        <f t="shared" si="27"/>
        <v>1</v>
      </c>
      <c r="AY19">
        <f t="shared" si="28"/>
        <v>0</v>
      </c>
      <c r="AZ19">
        <f t="shared" si="29"/>
        <v>54453.489119040016</v>
      </c>
      <c r="BA19" t="s">
        <v>293</v>
      </c>
      <c r="BB19">
        <v>8163.34</v>
      </c>
      <c r="BC19">
        <v>639.77199999999993</v>
      </c>
      <c r="BD19">
        <v>3377.1</v>
      </c>
      <c r="BE19">
        <f t="shared" si="30"/>
        <v>0.81055580231559621</v>
      </c>
      <c r="BF19">
        <v>-1.3618399517180491</v>
      </c>
      <c r="BG19" t="s">
        <v>282</v>
      </c>
      <c r="BH19" t="s">
        <v>282</v>
      </c>
      <c r="BI19">
        <v>0</v>
      </c>
      <c r="BJ19">
        <v>0</v>
      </c>
      <c r="BK19" t="e">
        <f t="shared" si="31"/>
        <v>#DIV/0!</v>
      </c>
      <c r="BL19">
        <v>0.5</v>
      </c>
      <c r="BM19">
        <f t="shared" si="32"/>
        <v>2.1001848040655996E-4</v>
      </c>
      <c r="BN19">
        <f t="shared" si="33"/>
        <v>-1.3618399517179922</v>
      </c>
      <c r="BO19" t="e">
        <f t="shared" si="34"/>
        <v>#DIV/0!</v>
      </c>
      <c r="BP19">
        <f t="shared" si="35"/>
        <v>2.7065912842893087E-10</v>
      </c>
      <c r="BQ19" t="e">
        <f t="shared" si="36"/>
        <v>#DIV/0!</v>
      </c>
      <c r="BR19" t="e">
        <f t="shared" si="37"/>
        <v>#DIV/0!</v>
      </c>
      <c r="BS19" t="s">
        <v>282</v>
      </c>
      <c r="BT19">
        <v>0</v>
      </c>
      <c r="BU19" t="e">
        <f t="shared" si="38"/>
        <v>#DIV/0!</v>
      </c>
      <c r="BV19" t="e">
        <f t="shared" si="39"/>
        <v>#DIV/0!</v>
      </c>
      <c r="BW19" t="e">
        <f t="shared" si="40"/>
        <v>#DIV/0!</v>
      </c>
      <c r="BX19" t="e">
        <f t="shared" si="41"/>
        <v>#DIV/0!</v>
      </c>
      <c r="BY19">
        <f t="shared" si="42"/>
        <v>0</v>
      </c>
      <c r="BZ19">
        <f t="shared" si="43"/>
        <v>1.2337213516246499</v>
      </c>
      <c r="CA19" t="e">
        <f t="shared" si="44"/>
        <v>#DIV/0!</v>
      </c>
      <c r="CB19" t="e">
        <f t="shared" si="45"/>
        <v>#DIV/0!</v>
      </c>
      <c r="CC19">
        <f t="shared" si="46"/>
        <v>5.0002199999999997E-3</v>
      </c>
      <c r="CD19">
        <f t="shared" si="47"/>
        <v>2.1001848040655996E-4</v>
      </c>
      <c r="CE19">
        <f t="shared" si="48"/>
        <v>4.2001847999999994E-2</v>
      </c>
      <c r="CF19">
        <f t="shared" si="49"/>
        <v>7.9803511199999996E-3</v>
      </c>
      <c r="CG19">
        <v>6</v>
      </c>
      <c r="CH19">
        <v>0.5</v>
      </c>
      <c r="CI19" t="s">
        <v>283</v>
      </c>
      <c r="CJ19">
        <v>2</v>
      </c>
      <c r="CK19" t="b">
        <v>0</v>
      </c>
      <c r="CL19">
        <v>1693328407.75</v>
      </c>
      <c r="CM19">
        <v>410.40416666666658</v>
      </c>
      <c r="CN19">
        <v>409.95510000000002</v>
      </c>
      <c r="CO19">
        <v>13.858596666666671</v>
      </c>
      <c r="CP19">
        <v>11.665979999999999</v>
      </c>
      <c r="CQ19">
        <v>411.05216666666672</v>
      </c>
      <c r="CR19">
        <v>13.874596666666671</v>
      </c>
      <c r="CS19">
        <v>600.11820000000012</v>
      </c>
      <c r="CT19">
        <v>101.5995333333333</v>
      </c>
      <c r="CU19">
        <v>9.9868646666666686E-2</v>
      </c>
      <c r="CV19">
        <v>22.990629999999999</v>
      </c>
      <c r="CW19">
        <v>22.27564666666667</v>
      </c>
      <c r="CX19">
        <v>999.9000000000002</v>
      </c>
      <c r="CY19">
        <v>0</v>
      </c>
      <c r="CZ19">
        <v>0</v>
      </c>
      <c r="DA19">
        <v>10000.540000000001</v>
      </c>
      <c r="DB19">
        <v>0</v>
      </c>
      <c r="DC19">
        <v>431.72296666666671</v>
      </c>
      <c r="DD19">
        <v>5.0002199999999997E-3</v>
      </c>
      <c r="DE19">
        <v>0</v>
      </c>
      <c r="DF19">
        <v>0</v>
      </c>
      <c r="DG19">
        <v>0</v>
      </c>
      <c r="DH19">
        <v>639.90000000000009</v>
      </c>
      <c r="DI19">
        <v>5.0002199999999997E-3</v>
      </c>
      <c r="DJ19">
        <v>97.31</v>
      </c>
      <c r="DK19">
        <v>-1.903333333333334</v>
      </c>
      <c r="DL19">
        <v>31.099799999999998</v>
      </c>
      <c r="DM19">
        <v>36.899799999999999</v>
      </c>
      <c r="DN19">
        <v>33.9664</v>
      </c>
      <c r="DO19">
        <v>32.658066666666663</v>
      </c>
      <c r="DP19">
        <v>33.186999999999998</v>
      </c>
      <c r="DQ19">
        <v>0</v>
      </c>
      <c r="DR19">
        <v>0</v>
      </c>
      <c r="DS19">
        <v>0</v>
      </c>
      <c r="DT19">
        <v>246.39999985694891</v>
      </c>
      <c r="DU19">
        <v>0</v>
      </c>
      <c r="DV19">
        <v>639.77199999999993</v>
      </c>
      <c r="DW19">
        <v>-9.8076923554000039</v>
      </c>
      <c r="DX19">
        <v>5.6692308697005789</v>
      </c>
      <c r="DY19">
        <v>96.72</v>
      </c>
      <c r="DZ19">
        <v>15</v>
      </c>
      <c r="EA19">
        <v>1693328440.5</v>
      </c>
      <c r="EB19" t="s">
        <v>294</v>
      </c>
      <c r="EC19">
        <v>1693328435.5</v>
      </c>
      <c r="ED19">
        <v>1693328440.5</v>
      </c>
      <c r="EE19">
        <v>3</v>
      </c>
      <c r="EF19">
        <v>-0.16900000000000001</v>
      </c>
      <c r="EG19">
        <v>-3.0000000000000001E-3</v>
      </c>
      <c r="EH19">
        <v>-0.64800000000000002</v>
      </c>
      <c r="EI19">
        <v>-1.6E-2</v>
      </c>
      <c r="EJ19">
        <v>410</v>
      </c>
      <c r="EK19">
        <v>11</v>
      </c>
      <c r="EL19">
        <v>1.39</v>
      </c>
      <c r="EM19">
        <v>7.0000000000000007E-2</v>
      </c>
      <c r="EN19">
        <v>100</v>
      </c>
      <c r="EO19">
        <v>100</v>
      </c>
      <c r="EP19">
        <v>-0.64800000000000002</v>
      </c>
      <c r="EQ19">
        <v>-1.6E-2</v>
      </c>
      <c r="ER19">
        <v>-0.86825926886838167</v>
      </c>
      <c r="ES19">
        <v>-1.5763494849013591E-5</v>
      </c>
      <c r="ET19">
        <v>2.5737299311383258E-6</v>
      </c>
      <c r="EU19">
        <v>-5.4755643384777521E-10</v>
      </c>
      <c r="EV19">
        <v>-7.0167724186283337E-2</v>
      </c>
      <c r="EW19">
        <v>-1.018517929758264E-2</v>
      </c>
      <c r="EX19">
        <v>1.6585272268036431E-3</v>
      </c>
      <c r="EY19">
        <v>-2.829097221525108E-5</v>
      </c>
      <c r="EZ19">
        <v>21</v>
      </c>
      <c r="FA19">
        <v>1995</v>
      </c>
      <c r="FB19">
        <v>1</v>
      </c>
      <c r="FC19">
        <v>16</v>
      </c>
      <c r="FD19">
        <v>3.6</v>
      </c>
      <c r="FE19">
        <v>3.5</v>
      </c>
      <c r="FF19">
        <v>1.0656699999999999</v>
      </c>
      <c r="FG19">
        <v>2.5854499999999998</v>
      </c>
      <c r="FH19">
        <v>1.39771</v>
      </c>
      <c r="FI19">
        <v>2.2705099999999998</v>
      </c>
      <c r="FJ19">
        <v>1.3952599999999999</v>
      </c>
      <c r="FK19">
        <v>2.63306</v>
      </c>
      <c r="FL19">
        <v>30.673999999999999</v>
      </c>
      <c r="FM19">
        <v>15.988300000000001</v>
      </c>
      <c r="FN19">
        <v>18</v>
      </c>
      <c r="FO19">
        <v>518.04</v>
      </c>
      <c r="FP19">
        <v>397.92500000000001</v>
      </c>
      <c r="FQ19">
        <v>22.638999999999999</v>
      </c>
      <c r="FR19">
        <v>24.4434</v>
      </c>
      <c r="FS19">
        <v>30.000399999999999</v>
      </c>
      <c r="FT19">
        <v>24.252500000000001</v>
      </c>
      <c r="FU19">
        <v>24.605499999999999</v>
      </c>
      <c r="FV19">
        <v>21.338999999999999</v>
      </c>
      <c r="FW19">
        <v>16.822700000000001</v>
      </c>
      <c r="FX19">
        <v>66.376599999999996</v>
      </c>
      <c r="FY19">
        <v>-999.9</v>
      </c>
      <c r="FZ19">
        <v>410</v>
      </c>
      <c r="GA19">
        <v>11.377599999999999</v>
      </c>
      <c r="GB19">
        <v>99.113299999999995</v>
      </c>
      <c r="GC19">
        <v>93.727099999999993</v>
      </c>
    </row>
    <row r="20" spans="1:185" x14ac:dyDescent="0.2">
      <c r="A20">
        <v>4</v>
      </c>
      <c r="B20">
        <v>1693328577</v>
      </c>
      <c r="C20">
        <v>604.5</v>
      </c>
      <c r="D20" t="s">
        <v>295</v>
      </c>
      <c r="E20" t="s">
        <v>296</v>
      </c>
      <c r="F20">
        <v>5</v>
      </c>
      <c r="H20" t="s">
        <v>279</v>
      </c>
      <c r="I20" s="2" t="s">
        <v>297</v>
      </c>
      <c r="L20">
        <v>1693328569.25</v>
      </c>
      <c r="M20">
        <f t="shared" si="0"/>
        <v>1.5482184651094751E-3</v>
      </c>
      <c r="N20">
        <f t="shared" si="1"/>
        <v>1.548218465109475</v>
      </c>
      <c r="O20">
        <f t="shared" si="2"/>
        <v>-0.82626296461320203</v>
      </c>
      <c r="P20">
        <f t="shared" si="3"/>
        <v>410.1794666666666</v>
      </c>
      <c r="Q20">
        <f t="shared" si="4"/>
        <v>412.75436631205542</v>
      </c>
      <c r="R20">
        <f t="shared" si="5"/>
        <v>41.976954353937096</v>
      </c>
      <c r="S20">
        <f t="shared" si="6"/>
        <v>41.715088087454674</v>
      </c>
      <c r="T20">
        <f t="shared" si="7"/>
        <v>0.11984355967905351</v>
      </c>
      <c r="U20">
        <f t="shared" si="8"/>
        <v>2.9562752786871966</v>
      </c>
      <c r="V20">
        <f t="shared" si="9"/>
        <v>0.11720851978179644</v>
      </c>
      <c r="W20">
        <f t="shared" si="10"/>
        <v>7.3487247187121463E-2</v>
      </c>
      <c r="X20">
        <f t="shared" si="11"/>
        <v>3.9903511277246398E-5</v>
      </c>
      <c r="Y20">
        <f t="shared" si="12"/>
        <v>22.690196915108487</v>
      </c>
      <c r="Z20">
        <f t="shared" si="13"/>
        <v>22.364269999999991</v>
      </c>
      <c r="AA20">
        <f t="shared" si="14"/>
        <v>2.7130328856958466</v>
      </c>
      <c r="AB20">
        <f t="shared" si="15"/>
        <v>49.266910720708395</v>
      </c>
      <c r="AC20">
        <f t="shared" si="16"/>
        <v>1.3968168994751411</v>
      </c>
      <c r="AD20">
        <f t="shared" si="17"/>
        <v>2.8352029364975304</v>
      </c>
      <c r="AE20">
        <f t="shared" si="18"/>
        <v>1.3162159862207055</v>
      </c>
      <c r="AF20">
        <f t="shared" si="19"/>
        <v>-68.276434311327847</v>
      </c>
      <c r="AG20">
        <f t="shared" si="20"/>
        <v>115.74454008984675</v>
      </c>
      <c r="AH20">
        <f t="shared" si="21"/>
        <v>8.0936071156884459</v>
      </c>
      <c r="AI20">
        <f t="shared" si="22"/>
        <v>55.561752797718626</v>
      </c>
      <c r="AJ20">
        <f t="shared" si="23"/>
        <v>-0.82626296461320203</v>
      </c>
      <c r="AK20">
        <f t="shared" si="24"/>
        <v>1.548218465109475</v>
      </c>
      <c r="AL20">
        <f t="shared" si="25"/>
        <v>-0.86883486156900569</v>
      </c>
      <c r="AM20">
        <v>415.06039522633961</v>
      </c>
      <c r="AN20">
        <v>415.9259636363638</v>
      </c>
      <c r="AO20">
        <v>3.0132455198538569E-3</v>
      </c>
      <c r="AP20">
        <v>67.258923379622232</v>
      </c>
      <c r="AQ20">
        <f t="shared" si="26"/>
        <v>1.5553011683062219</v>
      </c>
      <c r="AR20">
        <v>12.18860594027416</v>
      </c>
      <c r="AS20">
        <v>13.728975151515151</v>
      </c>
      <c r="AT20">
        <v>-1.213679101650416E-3</v>
      </c>
      <c r="AU20">
        <v>78.44789560663132</v>
      </c>
      <c r="AV20">
        <v>19</v>
      </c>
      <c r="AW20">
        <v>3</v>
      </c>
      <c r="AX20">
        <f t="shared" si="27"/>
        <v>1</v>
      </c>
      <c r="AY20">
        <f t="shared" si="28"/>
        <v>0</v>
      </c>
      <c r="AZ20">
        <f t="shared" si="29"/>
        <v>54397.331377145398</v>
      </c>
      <c r="BA20" t="s">
        <v>298</v>
      </c>
      <c r="BB20">
        <v>8194.6299999999992</v>
      </c>
      <c r="BC20">
        <v>600.024</v>
      </c>
      <c r="BD20">
        <v>2838.97</v>
      </c>
      <c r="BE20">
        <f t="shared" si="30"/>
        <v>0.78864729109500975</v>
      </c>
      <c r="BF20">
        <v>-0.82626296461320203</v>
      </c>
      <c r="BG20" t="s">
        <v>282</v>
      </c>
      <c r="BH20" t="s">
        <v>282</v>
      </c>
      <c r="BI20">
        <v>0</v>
      </c>
      <c r="BJ20">
        <v>0</v>
      </c>
      <c r="BK20" t="e">
        <f t="shared" si="31"/>
        <v>#DIV/0!</v>
      </c>
      <c r="BL20">
        <v>0.5</v>
      </c>
      <c r="BM20">
        <f t="shared" si="32"/>
        <v>2.1001848040655996E-4</v>
      </c>
      <c r="BN20">
        <f t="shared" si="33"/>
        <v>-0.82626296461320203</v>
      </c>
      <c r="BO20" t="e">
        <f t="shared" si="34"/>
        <v>#DIV/0!</v>
      </c>
      <c r="BP20">
        <f t="shared" si="35"/>
        <v>0</v>
      </c>
      <c r="BQ20" t="e">
        <f t="shared" si="36"/>
        <v>#DIV/0!</v>
      </c>
      <c r="BR20" t="e">
        <f t="shared" si="37"/>
        <v>#DIV/0!</v>
      </c>
      <c r="BS20" t="s">
        <v>282</v>
      </c>
      <c r="BT20">
        <v>0</v>
      </c>
      <c r="BU20" t="e">
        <f t="shared" si="38"/>
        <v>#DIV/0!</v>
      </c>
      <c r="BV20" t="e">
        <f t="shared" si="39"/>
        <v>#DIV/0!</v>
      </c>
      <c r="BW20" t="e">
        <f t="shared" si="40"/>
        <v>#DIV/0!</v>
      </c>
      <c r="BX20" t="e">
        <f t="shared" si="41"/>
        <v>#DIV/0!</v>
      </c>
      <c r="BY20">
        <f t="shared" si="42"/>
        <v>0</v>
      </c>
      <c r="BZ20">
        <f t="shared" si="43"/>
        <v>1.2679939578712482</v>
      </c>
      <c r="CA20" t="e">
        <f t="shared" si="44"/>
        <v>#DIV/0!</v>
      </c>
      <c r="CB20" t="e">
        <f t="shared" si="45"/>
        <v>#DIV/0!</v>
      </c>
      <c r="CC20">
        <f t="shared" si="46"/>
        <v>5.0002199999999997E-3</v>
      </c>
      <c r="CD20">
        <f t="shared" si="47"/>
        <v>2.1001848040655996E-4</v>
      </c>
      <c r="CE20">
        <f t="shared" si="48"/>
        <v>4.2001847999999994E-2</v>
      </c>
      <c r="CF20">
        <f t="shared" si="49"/>
        <v>7.9803511199999996E-3</v>
      </c>
      <c r="CG20">
        <v>6</v>
      </c>
      <c r="CH20">
        <v>0.5</v>
      </c>
      <c r="CI20" t="s">
        <v>283</v>
      </c>
      <c r="CJ20">
        <v>2</v>
      </c>
      <c r="CK20" t="b">
        <v>0</v>
      </c>
      <c r="CL20">
        <v>1693328569.25</v>
      </c>
      <c r="CM20">
        <v>410.1794666666666</v>
      </c>
      <c r="CN20">
        <v>409.98826666666662</v>
      </c>
      <c r="CO20">
        <v>13.73473333333334</v>
      </c>
      <c r="CP20">
        <v>12.207903333333331</v>
      </c>
      <c r="CQ20">
        <v>410.88646666666659</v>
      </c>
      <c r="CR20">
        <v>13.732733333333339</v>
      </c>
      <c r="CS20">
        <v>600.04876666666667</v>
      </c>
      <c r="CT20">
        <v>101.5996</v>
      </c>
      <c r="CU20">
        <v>0.1000009733333333</v>
      </c>
      <c r="CV20">
        <v>23.090493333333331</v>
      </c>
      <c r="CW20">
        <v>22.364269999999991</v>
      </c>
      <c r="CX20">
        <v>999.9000000000002</v>
      </c>
      <c r="CY20">
        <v>0</v>
      </c>
      <c r="CZ20">
        <v>0</v>
      </c>
      <c r="DA20">
        <v>9993.2950000000001</v>
      </c>
      <c r="DB20">
        <v>0</v>
      </c>
      <c r="DC20">
        <v>352.62209999999999</v>
      </c>
      <c r="DD20">
        <v>5.0002199999999997E-3</v>
      </c>
      <c r="DE20">
        <v>0</v>
      </c>
      <c r="DF20">
        <v>0</v>
      </c>
      <c r="DG20">
        <v>0</v>
      </c>
      <c r="DH20">
        <v>600.45666666666671</v>
      </c>
      <c r="DI20">
        <v>5.0002199999999997E-3</v>
      </c>
      <c r="DJ20">
        <v>135.16666666666671</v>
      </c>
      <c r="DK20">
        <v>-1.6133333333333331</v>
      </c>
      <c r="DL20">
        <v>31.437000000000001</v>
      </c>
      <c r="DM20">
        <v>37.393599999999992</v>
      </c>
      <c r="DN20">
        <v>33.933233333333327</v>
      </c>
      <c r="DO20">
        <v>34.278833333333331</v>
      </c>
      <c r="DP20">
        <v>33.676666666666669</v>
      </c>
      <c r="DQ20">
        <v>0</v>
      </c>
      <c r="DR20">
        <v>0</v>
      </c>
      <c r="DS20">
        <v>0</v>
      </c>
      <c r="DT20">
        <v>161.20000004768369</v>
      </c>
      <c r="DU20">
        <v>0</v>
      </c>
      <c r="DV20">
        <v>600.024</v>
      </c>
      <c r="DW20">
        <v>-15.4230768967176</v>
      </c>
      <c r="DX20">
        <v>0.36153831799398228</v>
      </c>
      <c r="DY20">
        <v>134.76400000000001</v>
      </c>
      <c r="DZ20">
        <v>15</v>
      </c>
      <c r="EA20">
        <v>1693328599.5999999</v>
      </c>
      <c r="EB20" t="s">
        <v>299</v>
      </c>
      <c r="EC20">
        <v>1693328594.0999999</v>
      </c>
      <c r="ED20">
        <v>1693328599.5999999</v>
      </c>
      <c r="EE20">
        <v>4</v>
      </c>
      <c r="EF20">
        <v>-0.06</v>
      </c>
      <c r="EG20">
        <v>3.0000000000000001E-3</v>
      </c>
      <c r="EH20">
        <v>-0.70699999999999996</v>
      </c>
      <c r="EI20">
        <v>2E-3</v>
      </c>
      <c r="EJ20">
        <v>410</v>
      </c>
      <c r="EK20">
        <v>12</v>
      </c>
      <c r="EL20">
        <v>1.48</v>
      </c>
      <c r="EM20">
        <v>7.0000000000000007E-2</v>
      </c>
      <c r="EN20">
        <v>100</v>
      </c>
      <c r="EO20">
        <v>100</v>
      </c>
      <c r="EP20">
        <v>-0.70699999999999996</v>
      </c>
      <c r="EQ20">
        <v>2E-3</v>
      </c>
      <c r="ER20">
        <v>-1.037025022389505</v>
      </c>
      <c r="ES20">
        <v>-1.5763494849013591E-5</v>
      </c>
      <c r="ET20">
        <v>2.5737299311383258E-6</v>
      </c>
      <c r="EU20">
        <v>-5.4755643384777521E-10</v>
      </c>
      <c r="EV20">
        <v>-7.3584966219125747E-2</v>
      </c>
      <c r="EW20">
        <v>-1.018517929758264E-2</v>
      </c>
      <c r="EX20">
        <v>1.6585272268036431E-3</v>
      </c>
      <c r="EY20">
        <v>-2.829097221525108E-5</v>
      </c>
      <c r="EZ20">
        <v>21</v>
      </c>
      <c r="FA20">
        <v>1995</v>
      </c>
      <c r="FB20">
        <v>1</v>
      </c>
      <c r="FC20">
        <v>16</v>
      </c>
      <c r="FD20">
        <v>2.4</v>
      </c>
      <c r="FE20">
        <v>2.2999999999999998</v>
      </c>
      <c r="FF20">
        <v>1.06812</v>
      </c>
      <c r="FG20">
        <v>2.5866699999999998</v>
      </c>
      <c r="FH20">
        <v>1.39771</v>
      </c>
      <c r="FI20">
        <v>2.2717299999999998</v>
      </c>
      <c r="FJ20">
        <v>1.3952599999999999</v>
      </c>
      <c r="FK20">
        <v>2.6000999999999999</v>
      </c>
      <c r="FL20">
        <v>30.825299999999999</v>
      </c>
      <c r="FM20">
        <v>15.988300000000001</v>
      </c>
      <c r="FN20">
        <v>18</v>
      </c>
      <c r="FO20">
        <v>578.98699999999997</v>
      </c>
      <c r="FP20">
        <v>397.68299999999999</v>
      </c>
      <c r="FQ20">
        <v>22.776</v>
      </c>
      <c r="FR20">
        <v>24.5915</v>
      </c>
      <c r="FS20">
        <v>30.000399999999999</v>
      </c>
      <c r="FT20">
        <v>24.386099999999999</v>
      </c>
      <c r="FU20">
        <v>24.737500000000001</v>
      </c>
      <c r="FV20">
        <v>21.396999999999998</v>
      </c>
      <c r="FW20">
        <v>11.8192</v>
      </c>
      <c r="FX20">
        <v>60.213900000000002</v>
      </c>
      <c r="FY20">
        <v>-999.9</v>
      </c>
      <c r="FZ20">
        <v>410</v>
      </c>
      <c r="GA20">
        <v>12.351100000000001</v>
      </c>
      <c r="GB20">
        <v>99.106999999999999</v>
      </c>
      <c r="GC20">
        <v>93.720799999999997</v>
      </c>
    </row>
    <row r="21" spans="1:185" x14ac:dyDescent="0.2">
      <c r="A21">
        <v>5</v>
      </c>
      <c r="B21">
        <v>1693328711.0999999</v>
      </c>
      <c r="C21">
        <v>738.59999990463257</v>
      </c>
      <c r="D21" t="s">
        <v>300</v>
      </c>
      <c r="E21" t="s">
        <v>301</v>
      </c>
      <c r="F21">
        <v>5</v>
      </c>
      <c r="H21" t="s">
        <v>279</v>
      </c>
      <c r="I21" s="2" t="s">
        <v>302</v>
      </c>
      <c r="L21">
        <v>1693328703.349999</v>
      </c>
      <c r="M21">
        <f t="shared" si="0"/>
        <v>1.1722855108968269E-3</v>
      </c>
      <c r="N21">
        <f t="shared" si="1"/>
        <v>1.1722855108968269</v>
      </c>
      <c r="O21">
        <f t="shared" si="2"/>
        <v>-0.83259446861509456</v>
      </c>
      <c r="P21">
        <f t="shared" si="3"/>
        <v>410.32630000000012</v>
      </c>
      <c r="Q21">
        <f t="shared" si="4"/>
        <v>416.53136645901748</v>
      </c>
      <c r="R21">
        <f t="shared" si="5"/>
        <v>42.361974924593802</v>
      </c>
      <c r="S21">
        <f t="shared" si="6"/>
        <v>41.730908717078805</v>
      </c>
      <c r="T21">
        <f t="shared" si="7"/>
        <v>9.102907115797032E-2</v>
      </c>
      <c r="U21">
        <f t="shared" si="8"/>
        <v>2.9577030041016776</v>
      </c>
      <c r="V21">
        <f t="shared" si="9"/>
        <v>8.9500823843663951E-2</v>
      </c>
      <c r="W21">
        <f t="shared" si="10"/>
        <v>5.6073184700146397E-2</v>
      </c>
      <c r="X21">
        <f t="shared" si="11"/>
        <v>3.9903511277246398E-5</v>
      </c>
      <c r="Y21">
        <f t="shared" si="12"/>
        <v>22.888065820963988</v>
      </c>
      <c r="Z21">
        <f t="shared" si="13"/>
        <v>22.69188333333334</v>
      </c>
      <c r="AA21">
        <f t="shared" si="14"/>
        <v>2.76756357565398</v>
      </c>
      <c r="AB21">
        <f t="shared" si="15"/>
        <v>51.294805006211689</v>
      </c>
      <c r="AC21">
        <f t="shared" si="16"/>
        <v>1.4631768442701836</v>
      </c>
      <c r="AD21">
        <f t="shared" si="17"/>
        <v>2.8524854399836324</v>
      </c>
      <c r="AE21">
        <f t="shared" si="18"/>
        <v>1.3043867313837965</v>
      </c>
      <c r="AF21">
        <f t="shared" si="19"/>
        <v>-51.697791030550064</v>
      </c>
      <c r="AG21">
        <f t="shared" si="20"/>
        <v>79.588052695277852</v>
      </c>
      <c r="AH21">
        <f t="shared" si="21"/>
        <v>5.5747090121119935</v>
      </c>
      <c r="AI21">
        <f t="shared" si="22"/>
        <v>33.465010580351063</v>
      </c>
      <c r="AJ21">
        <f t="shared" si="23"/>
        <v>-0.83259446861509456</v>
      </c>
      <c r="AK21">
        <f t="shared" si="24"/>
        <v>1.1722855108968269</v>
      </c>
      <c r="AL21">
        <f t="shared" si="25"/>
        <v>-1.1971119031718696</v>
      </c>
      <c r="AM21">
        <v>415.46625245079201</v>
      </c>
      <c r="AN21">
        <v>416.56227272727273</v>
      </c>
      <c r="AO21">
        <v>2.5312545579970699E-2</v>
      </c>
      <c r="AP21">
        <v>67.259668352484894</v>
      </c>
      <c r="AQ21">
        <f t="shared" si="26"/>
        <v>1.2174909099997882</v>
      </c>
      <c r="AR21">
        <v>13.24244139615687</v>
      </c>
      <c r="AS21">
        <v>14.435227272727269</v>
      </c>
      <c r="AT21">
        <v>1.296233257793987E-3</v>
      </c>
      <c r="AU21">
        <v>78.451281808444037</v>
      </c>
      <c r="AV21">
        <v>37</v>
      </c>
      <c r="AW21">
        <v>6</v>
      </c>
      <c r="AX21">
        <f t="shared" si="27"/>
        <v>1</v>
      </c>
      <c r="AY21">
        <f t="shared" si="28"/>
        <v>0</v>
      </c>
      <c r="AZ21">
        <f t="shared" si="29"/>
        <v>54421.181330549727</v>
      </c>
      <c r="BA21" t="s">
        <v>303</v>
      </c>
      <c r="BB21">
        <v>8203</v>
      </c>
      <c r="BC21">
        <v>666.52692307692314</v>
      </c>
      <c r="BD21">
        <v>2603.65</v>
      </c>
      <c r="BE21">
        <f t="shared" si="30"/>
        <v>0.74400287170820845</v>
      </c>
      <c r="BF21">
        <v>-0.83259446861509456</v>
      </c>
      <c r="BG21" t="s">
        <v>282</v>
      </c>
      <c r="BH21" t="s">
        <v>282</v>
      </c>
      <c r="BI21">
        <v>0</v>
      </c>
      <c r="BJ21">
        <v>0</v>
      </c>
      <c r="BK21" t="e">
        <f t="shared" si="31"/>
        <v>#DIV/0!</v>
      </c>
      <c r="BL21">
        <v>0.5</v>
      </c>
      <c r="BM21">
        <f t="shared" si="32"/>
        <v>2.1001848040655996E-4</v>
      </c>
      <c r="BN21">
        <f t="shared" si="33"/>
        <v>-0.83259446861509456</v>
      </c>
      <c r="BO21" t="e">
        <f t="shared" si="34"/>
        <v>#DIV/0!</v>
      </c>
      <c r="BP21">
        <f t="shared" si="35"/>
        <v>0</v>
      </c>
      <c r="BQ21" t="e">
        <f t="shared" si="36"/>
        <v>#DIV/0!</v>
      </c>
      <c r="BR21" t="e">
        <f t="shared" si="37"/>
        <v>#DIV/0!</v>
      </c>
      <c r="BS21" t="s">
        <v>282</v>
      </c>
      <c r="BT21">
        <v>0</v>
      </c>
      <c r="BU21" t="e">
        <f t="shared" si="38"/>
        <v>#DIV/0!</v>
      </c>
      <c r="BV21" t="e">
        <f t="shared" si="39"/>
        <v>#DIV/0!</v>
      </c>
      <c r="BW21" t="e">
        <f t="shared" si="40"/>
        <v>#DIV/0!</v>
      </c>
      <c r="BX21" t="e">
        <f t="shared" si="41"/>
        <v>#DIV/0!</v>
      </c>
      <c r="BY21">
        <f t="shared" si="42"/>
        <v>0</v>
      </c>
      <c r="BZ21">
        <f t="shared" si="43"/>
        <v>1.344080833591448</v>
      </c>
      <c r="CA21" t="e">
        <f t="shared" si="44"/>
        <v>#DIV/0!</v>
      </c>
      <c r="CB21" t="e">
        <f t="shared" si="45"/>
        <v>#DIV/0!</v>
      </c>
      <c r="CC21">
        <f t="shared" si="46"/>
        <v>5.0002199999999997E-3</v>
      </c>
      <c r="CD21">
        <f t="shared" si="47"/>
        <v>2.1001848040655996E-4</v>
      </c>
      <c r="CE21">
        <f t="shared" si="48"/>
        <v>4.2001847999999994E-2</v>
      </c>
      <c r="CF21">
        <f t="shared" si="49"/>
        <v>7.9803511199999996E-3</v>
      </c>
      <c r="CG21">
        <v>6</v>
      </c>
      <c r="CH21">
        <v>0.5</v>
      </c>
      <c r="CI21" t="s">
        <v>283</v>
      </c>
      <c r="CJ21">
        <v>2</v>
      </c>
      <c r="CK21" t="b">
        <v>0</v>
      </c>
      <c r="CL21">
        <v>1693328703.349999</v>
      </c>
      <c r="CM21">
        <v>410.32630000000012</v>
      </c>
      <c r="CN21">
        <v>409.97476666666671</v>
      </c>
      <c r="CO21">
        <v>14.386936666666671</v>
      </c>
      <c r="CP21">
        <v>13.23165333333333</v>
      </c>
      <c r="CQ21">
        <v>411.07530000000008</v>
      </c>
      <c r="CR21">
        <v>14.366936666666669</v>
      </c>
      <c r="CS21">
        <v>600.0709333333333</v>
      </c>
      <c r="CT21">
        <v>101.6017333333333</v>
      </c>
      <c r="CU21">
        <v>0.1000311333333333</v>
      </c>
      <c r="CV21">
        <v>23.19100666666667</v>
      </c>
      <c r="CW21">
        <v>22.69188333333334</v>
      </c>
      <c r="CX21">
        <v>999.9000000000002</v>
      </c>
      <c r="CY21">
        <v>0</v>
      </c>
      <c r="CZ21">
        <v>0</v>
      </c>
      <c r="DA21">
        <v>10001.18233333333</v>
      </c>
      <c r="DB21">
        <v>0</v>
      </c>
      <c r="DC21">
        <v>480.20429999999999</v>
      </c>
      <c r="DD21">
        <v>5.0002199999999997E-3</v>
      </c>
      <c r="DE21">
        <v>0</v>
      </c>
      <c r="DF21">
        <v>0</v>
      </c>
      <c r="DG21">
        <v>0</v>
      </c>
      <c r="DH21">
        <v>666.64333333333343</v>
      </c>
      <c r="DI21">
        <v>5.0002199999999997E-3</v>
      </c>
      <c r="DJ21">
        <v>122.1066666666667</v>
      </c>
      <c r="DK21">
        <v>-1.82</v>
      </c>
      <c r="DL21">
        <v>30.883266666666671</v>
      </c>
      <c r="DM21">
        <v>37.41013333333332</v>
      </c>
      <c r="DN21">
        <v>33.460266666666669</v>
      </c>
      <c r="DO21">
        <v>35.551733333333331</v>
      </c>
      <c r="DP21">
        <v>33.589300000000001</v>
      </c>
      <c r="DQ21">
        <v>0</v>
      </c>
      <c r="DR21">
        <v>0</v>
      </c>
      <c r="DS21">
        <v>0</v>
      </c>
      <c r="DT21">
        <v>133.20000004768369</v>
      </c>
      <c r="DU21">
        <v>0</v>
      </c>
      <c r="DV21">
        <v>666.52692307692314</v>
      </c>
      <c r="DW21">
        <v>8.6324787104374643</v>
      </c>
      <c r="DX21">
        <v>0.93675207125099558</v>
      </c>
      <c r="DY21">
        <v>122.1769230769231</v>
      </c>
      <c r="DZ21">
        <v>15</v>
      </c>
      <c r="EA21">
        <v>1693328731.0999999</v>
      </c>
      <c r="EB21" t="s">
        <v>304</v>
      </c>
      <c r="EC21">
        <v>1693328726.5999999</v>
      </c>
      <c r="ED21">
        <v>1693328731.0999999</v>
      </c>
      <c r="EE21">
        <v>5</v>
      </c>
      <c r="EF21">
        <v>-4.2000000000000003E-2</v>
      </c>
      <c r="EG21">
        <v>1E-3</v>
      </c>
      <c r="EH21">
        <v>-0.749</v>
      </c>
      <c r="EI21">
        <v>0.02</v>
      </c>
      <c r="EJ21">
        <v>410</v>
      </c>
      <c r="EK21">
        <v>13</v>
      </c>
      <c r="EL21">
        <v>1</v>
      </c>
      <c r="EM21">
        <v>0.09</v>
      </c>
      <c r="EN21">
        <v>100</v>
      </c>
      <c r="EO21">
        <v>100</v>
      </c>
      <c r="EP21">
        <v>-0.749</v>
      </c>
      <c r="EQ21">
        <v>0.02</v>
      </c>
      <c r="ER21">
        <v>-1.0968172320211851</v>
      </c>
      <c r="ES21">
        <v>-1.5763494849013591E-5</v>
      </c>
      <c r="ET21">
        <v>2.5737299311383258E-6</v>
      </c>
      <c r="EU21">
        <v>-5.4755643384777521E-10</v>
      </c>
      <c r="EV21">
        <v>-7.0166446100223934E-2</v>
      </c>
      <c r="EW21">
        <v>-1.018517929758264E-2</v>
      </c>
      <c r="EX21">
        <v>1.6585272268036431E-3</v>
      </c>
      <c r="EY21">
        <v>-2.829097221525108E-5</v>
      </c>
      <c r="EZ21">
        <v>21</v>
      </c>
      <c r="FA21">
        <v>1995</v>
      </c>
      <c r="FB21">
        <v>1</v>
      </c>
      <c r="FC21">
        <v>16</v>
      </c>
      <c r="FD21">
        <v>1.9</v>
      </c>
      <c r="FE21">
        <v>1.9</v>
      </c>
      <c r="FF21">
        <v>1.06934</v>
      </c>
      <c r="FG21">
        <v>2.5793499999999998</v>
      </c>
      <c r="FH21">
        <v>1.39771</v>
      </c>
      <c r="FI21">
        <v>2.2705099999999998</v>
      </c>
      <c r="FJ21">
        <v>1.3952599999999999</v>
      </c>
      <c r="FK21">
        <v>2.47437</v>
      </c>
      <c r="FL21">
        <v>30.933499999999999</v>
      </c>
      <c r="FM21">
        <v>15.970800000000001</v>
      </c>
      <c r="FN21">
        <v>18</v>
      </c>
      <c r="FO21">
        <v>558.37400000000002</v>
      </c>
      <c r="FP21">
        <v>398.09899999999999</v>
      </c>
      <c r="FQ21">
        <v>22.918500000000002</v>
      </c>
      <c r="FR21">
        <v>24.704499999999999</v>
      </c>
      <c r="FS21">
        <v>30.000299999999999</v>
      </c>
      <c r="FT21">
        <v>24.491499999999998</v>
      </c>
      <c r="FU21">
        <v>24.842700000000001</v>
      </c>
      <c r="FV21">
        <v>21.435500000000001</v>
      </c>
      <c r="FW21">
        <v>5.9557500000000001</v>
      </c>
      <c r="FX21">
        <v>57.129800000000003</v>
      </c>
      <c r="FY21">
        <v>-999.9</v>
      </c>
      <c r="FZ21">
        <v>410</v>
      </c>
      <c r="GA21">
        <v>13.262600000000001</v>
      </c>
      <c r="GB21">
        <v>99.085499999999996</v>
      </c>
      <c r="GC21">
        <v>93.690700000000007</v>
      </c>
    </row>
    <row r="22" spans="1:185" x14ac:dyDescent="0.2">
      <c r="A22">
        <v>6</v>
      </c>
      <c r="B22">
        <v>1693328840.0999999</v>
      </c>
      <c r="C22">
        <v>867.59999990463257</v>
      </c>
      <c r="D22" t="s">
        <v>305</v>
      </c>
      <c r="E22" t="s">
        <v>306</v>
      </c>
      <c r="F22">
        <v>5</v>
      </c>
      <c r="H22" t="s">
        <v>279</v>
      </c>
      <c r="I22" s="2" t="s">
        <v>307</v>
      </c>
      <c r="L22">
        <v>1693328832.099999</v>
      </c>
      <c r="M22">
        <f t="shared" si="0"/>
        <v>1.2873918561404644E-3</v>
      </c>
      <c r="N22">
        <f t="shared" si="1"/>
        <v>1.2873918561404645</v>
      </c>
      <c r="O22">
        <f t="shared" si="2"/>
        <v>-0.84392721954377459</v>
      </c>
      <c r="P22">
        <f t="shared" si="3"/>
        <v>410.30296774193539</v>
      </c>
      <c r="Q22">
        <f t="shared" si="4"/>
        <v>415.38564690119739</v>
      </c>
      <c r="R22">
        <f t="shared" si="5"/>
        <v>42.245374266314521</v>
      </c>
      <c r="S22">
        <f t="shared" si="6"/>
        <v>41.72845779372949</v>
      </c>
      <c r="T22">
        <f t="shared" si="7"/>
        <v>9.9931538346352336E-2</v>
      </c>
      <c r="U22">
        <f t="shared" si="8"/>
        <v>2.9577044835235604</v>
      </c>
      <c r="V22">
        <f t="shared" si="9"/>
        <v>9.8093009840472478E-2</v>
      </c>
      <c r="W22">
        <f t="shared" si="10"/>
        <v>6.1470498265604828E-2</v>
      </c>
      <c r="X22">
        <f t="shared" si="11"/>
        <v>3.9903511277246398E-5</v>
      </c>
      <c r="Y22">
        <f t="shared" si="12"/>
        <v>22.896428496789195</v>
      </c>
      <c r="Z22">
        <f t="shared" si="13"/>
        <v>22.684351612903221</v>
      </c>
      <c r="AA22">
        <f t="shared" si="14"/>
        <v>2.7662992442057335</v>
      </c>
      <c r="AB22">
        <f t="shared" si="15"/>
        <v>51.040422073282663</v>
      </c>
      <c r="AC22">
        <f t="shared" si="16"/>
        <v>1.4592765224827917</v>
      </c>
      <c r="AD22">
        <f t="shared" si="17"/>
        <v>2.8590604528849624</v>
      </c>
      <c r="AE22">
        <f t="shared" si="18"/>
        <v>1.3070227217229418</v>
      </c>
      <c r="AF22">
        <f t="shared" si="19"/>
        <v>-56.773980855794484</v>
      </c>
      <c r="AG22">
        <f t="shared" si="20"/>
        <v>86.86429906218882</v>
      </c>
      <c r="AH22">
        <f t="shared" si="21"/>
        <v>6.085310907000685</v>
      </c>
      <c r="AI22">
        <f t="shared" si="22"/>
        <v>36.175669016906298</v>
      </c>
      <c r="AJ22">
        <f t="shared" si="23"/>
        <v>-0.84392721954377459</v>
      </c>
      <c r="AK22">
        <f t="shared" si="24"/>
        <v>1.2873918561404645</v>
      </c>
      <c r="AL22">
        <f t="shared" si="25"/>
        <v>-0.99577977011514074</v>
      </c>
      <c r="AM22">
        <v>415.37460064066181</v>
      </c>
      <c r="AN22">
        <v>416.33495757575753</v>
      </c>
      <c r="AO22">
        <v>1.0520974324865061E-2</v>
      </c>
      <c r="AP22">
        <v>67.259308443680581</v>
      </c>
      <c r="AQ22">
        <f t="shared" si="26"/>
        <v>1.3260684941862502</v>
      </c>
      <c r="AR22">
        <v>13.07465570229175</v>
      </c>
      <c r="AS22">
        <v>14.38118606060606</v>
      </c>
      <c r="AT22">
        <v>8.9177752264396246E-5</v>
      </c>
      <c r="AU22">
        <v>78.448231449540629</v>
      </c>
      <c r="AV22">
        <v>0</v>
      </c>
      <c r="AW22">
        <v>0</v>
      </c>
      <c r="AX22">
        <f t="shared" si="27"/>
        <v>1</v>
      </c>
      <c r="AY22">
        <f t="shared" si="28"/>
        <v>0</v>
      </c>
      <c r="AZ22">
        <f t="shared" si="29"/>
        <v>54414.223056382914</v>
      </c>
      <c r="BA22" t="s">
        <v>308</v>
      </c>
      <c r="BB22">
        <v>8186.64</v>
      </c>
      <c r="BC22">
        <v>649.55600000000004</v>
      </c>
      <c r="BD22">
        <v>3201.53</v>
      </c>
      <c r="BE22">
        <f t="shared" si="30"/>
        <v>0.79711075641958695</v>
      </c>
      <c r="BF22">
        <v>-0.84392721954377459</v>
      </c>
      <c r="BG22" t="s">
        <v>282</v>
      </c>
      <c r="BH22" t="s">
        <v>282</v>
      </c>
      <c r="BI22">
        <v>0</v>
      </c>
      <c r="BJ22">
        <v>0</v>
      </c>
      <c r="BK22" t="e">
        <f t="shared" si="31"/>
        <v>#DIV/0!</v>
      </c>
      <c r="BL22">
        <v>0.5</v>
      </c>
      <c r="BM22">
        <f t="shared" si="32"/>
        <v>2.1001848040655996E-4</v>
      </c>
      <c r="BN22">
        <f t="shared" si="33"/>
        <v>-0.84392721954377459</v>
      </c>
      <c r="BO22" t="e">
        <f t="shared" si="34"/>
        <v>#DIV/0!</v>
      </c>
      <c r="BP22">
        <f t="shared" si="35"/>
        <v>0</v>
      </c>
      <c r="BQ22" t="e">
        <f t="shared" si="36"/>
        <v>#DIV/0!</v>
      </c>
      <c r="BR22" t="e">
        <f t="shared" si="37"/>
        <v>#DIV/0!</v>
      </c>
      <c r="BS22" t="s">
        <v>282</v>
      </c>
      <c r="BT22">
        <v>0</v>
      </c>
      <c r="BU22" t="e">
        <f t="shared" si="38"/>
        <v>#DIV/0!</v>
      </c>
      <c r="BV22" t="e">
        <f t="shared" si="39"/>
        <v>#DIV/0!</v>
      </c>
      <c r="BW22" t="e">
        <f t="shared" si="40"/>
        <v>#DIV/0!</v>
      </c>
      <c r="BX22" t="e">
        <f t="shared" si="41"/>
        <v>#DIV/0!</v>
      </c>
      <c r="BY22">
        <f t="shared" si="42"/>
        <v>0</v>
      </c>
      <c r="BZ22">
        <f t="shared" si="43"/>
        <v>1.2545308063483405</v>
      </c>
      <c r="CA22" t="e">
        <f t="shared" si="44"/>
        <v>#DIV/0!</v>
      </c>
      <c r="CB22" t="e">
        <f t="shared" si="45"/>
        <v>#DIV/0!</v>
      </c>
      <c r="CC22">
        <f t="shared" si="46"/>
        <v>5.0002199999999997E-3</v>
      </c>
      <c r="CD22">
        <f t="shared" si="47"/>
        <v>2.1001848040655996E-4</v>
      </c>
      <c r="CE22">
        <f t="shared" si="48"/>
        <v>4.2001847999999994E-2</v>
      </c>
      <c r="CF22">
        <f t="shared" si="49"/>
        <v>7.9803511199999996E-3</v>
      </c>
      <c r="CG22">
        <v>6</v>
      </c>
      <c r="CH22">
        <v>0.5</v>
      </c>
      <c r="CI22" t="s">
        <v>283</v>
      </c>
      <c r="CJ22">
        <v>2</v>
      </c>
      <c r="CK22" t="b">
        <v>0</v>
      </c>
      <c r="CL22">
        <v>1693328832.099999</v>
      </c>
      <c r="CM22">
        <v>410.30296774193539</v>
      </c>
      <c r="CN22">
        <v>409.98725806451608</v>
      </c>
      <c r="CO22">
        <v>14.34861290322581</v>
      </c>
      <c r="CP22">
        <v>13.079680645161289</v>
      </c>
      <c r="CQ22">
        <v>410.94596774193542</v>
      </c>
      <c r="CR22">
        <v>14.32561290322581</v>
      </c>
      <c r="CS22">
        <v>599.99399999999991</v>
      </c>
      <c r="CT22">
        <v>101.6016129032259</v>
      </c>
      <c r="CU22">
        <v>9.9961480645161319E-2</v>
      </c>
      <c r="CV22">
        <v>23.2291064516129</v>
      </c>
      <c r="CW22">
        <v>22.684351612903221</v>
      </c>
      <c r="CX22">
        <v>999.90000000000032</v>
      </c>
      <c r="CY22">
        <v>0</v>
      </c>
      <c r="CZ22">
        <v>0</v>
      </c>
      <c r="DA22">
        <v>10001.20258064516</v>
      </c>
      <c r="DB22">
        <v>0</v>
      </c>
      <c r="DC22">
        <v>508.1163225806452</v>
      </c>
      <c r="DD22">
        <v>5.0002199999999997E-3</v>
      </c>
      <c r="DE22">
        <v>0</v>
      </c>
      <c r="DF22">
        <v>0</v>
      </c>
      <c r="DG22">
        <v>0</v>
      </c>
      <c r="DH22">
        <v>650.65483870967762</v>
      </c>
      <c r="DI22">
        <v>5.0002199999999997E-3</v>
      </c>
      <c r="DJ22">
        <v>102.82580645161291</v>
      </c>
      <c r="DK22">
        <v>-1.5806451612903221</v>
      </c>
      <c r="DL22">
        <v>31.084354838709679</v>
      </c>
      <c r="DM22">
        <v>37.408999999999978</v>
      </c>
      <c r="DN22">
        <v>34.100612903225802</v>
      </c>
      <c r="DO22">
        <v>33.953322580645157</v>
      </c>
      <c r="DP22">
        <v>33.416999999999987</v>
      </c>
      <c r="DQ22">
        <v>0</v>
      </c>
      <c r="DR22">
        <v>0</v>
      </c>
      <c r="DS22">
        <v>0</v>
      </c>
      <c r="DT22">
        <v>128.60000014305109</v>
      </c>
      <c r="DU22">
        <v>0</v>
      </c>
      <c r="DV22">
        <v>649.55600000000004</v>
      </c>
      <c r="DW22">
        <v>-32.576923060486109</v>
      </c>
      <c r="DX22">
        <v>7.6076921627839962</v>
      </c>
      <c r="DY22">
        <v>103.376</v>
      </c>
      <c r="DZ22">
        <v>15</v>
      </c>
      <c r="EA22">
        <v>1693328871.0999999</v>
      </c>
      <c r="EB22" t="s">
        <v>309</v>
      </c>
      <c r="EC22">
        <v>1693328871.0999999</v>
      </c>
      <c r="ED22">
        <v>1693328870.0999999</v>
      </c>
      <c r="EE22">
        <v>6</v>
      </c>
      <c r="EF22">
        <v>0.107</v>
      </c>
      <c r="EG22">
        <v>5.0000000000000001E-3</v>
      </c>
      <c r="EH22">
        <v>-0.64300000000000002</v>
      </c>
      <c r="EI22">
        <v>2.3E-2</v>
      </c>
      <c r="EJ22">
        <v>410</v>
      </c>
      <c r="EK22">
        <v>13</v>
      </c>
      <c r="EL22">
        <v>0.77</v>
      </c>
      <c r="EM22">
        <v>0.17</v>
      </c>
      <c r="EN22">
        <v>100</v>
      </c>
      <c r="EO22">
        <v>100</v>
      </c>
      <c r="EP22">
        <v>-0.64300000000000002</v>
      </c>
      <c r="EQ22">
        <v>2.3E-2</v>
      </c>
      <c r="ER22">
        <v>-1.138910087211112</v>
      </c>
      <c r="ES22">
        <v>-1.5763494849013591E-5</v>
      </c>
      <c r="ET22">
        <v>2.5737299311383258E-6</v>
      </c>
      <c r="EU22">
        <v>-5.4755643384777521E-10</v>
      </c>
      <c r="EV22">
        <v>-6.9441049044434863E-2</v>
      </c>
      <c r="EW22">
        <v>-1.018517929758264E-2</v>
      </c>
      <c r="EX22">
        <v>1.6585272268036431E-3</v>
      </c>
      <c r="EY22">
        <v>-2.829097221525108E-5</v>
      </c>
      <c r="EZ22">
        <v>21</v>
      </c>
      <c r="FA22">
        <v>1995</v>
      </c>
      <c r="FB22">
        <v>1</v>
      </c>
      <c r="FC22">
        <v>16</v>
      </c>
      <c r="FD22">
        <v>1.9</v>
      </c>
      <c r="FE22">
        <v>1.8</v>
      </c>
      <c r="FF22">
        <v>1.07056</v>
      </c>
      <c r="FG22">
        <v>2.5817899999999998</v>
      </c>
      <c r="FH22">
        <v>1.39771</v>
      </c>
      <c r="FI22">
        <v>2.2717299999999998</v>
      </c>
      <c r="FJ22">
        <v>1.3952599999999999</v>
      </c>
      <c r="FK22">
        <v>2.5781200000000002</v>
      </c>
      <c r="FL22">
        <v>31.020199999999999</v>
      </c>
      <c r="FM22">
        <v>15.9795</v>
      </c>
      <c r="FN22">
        <v>18</v>
      </c>
      <c r="FO22">
        <v>602.33900000000006</v>
      </c>
      <c r="FP22">
        <v>397.29</v>
      </c>
      <c r="FQ22">
        <v>22.956499999999998</v>
      </c>
      <c r="FR22">
        <v>24.787199999999999</v>
      </c>
      <c r="FS22">
        <v>30.000299999999999</v>
      </c>
      <c r="FT22">
        <v>24.575900000000001</v>
      </c>
      <c r="FU22">
        <v>24.925999999999998</v>
      </c>
      <c r="FV22">
        <v>21.444600000000001</v>
      </c>
      <c r="FW22">
        <v>6.1615099999999998</v>
      </c>
      <c r="FX22">
        <v>53.329000000000001</v>
      </c>
      <c r="FY22">
        <v>-999.9</v>
      </c>
      <c r="FZ22">
        <v>410</v>
      </c>
      <c r="GA22">
        <v>13.171799999999999</v>
      </c>
      <c r="GB22">
        <v>99.077100000000002</v>
      </c>
      <c r="GC22">
        <v>93.680400000000006</v>
      </c>
    </row>
    <row r="23" spans="1:185" x14ac:dyDescent="0.2">
      <c r="A23">
        <v>7</v>
      </c>
      <c r="B23">
        <v>1693329081.0999999</v>
      </c>
      <c r="C23">
        <v>1108.599999904633</v>
      </c>
      <c r="D23" t="s">
        <v>310</v>
      </c>
      <c r="E23" t="s">
        <v>311</v>
      </c>
      <c r="F23">
        <v>5</v>
      </c>
      <c r="H23" t="s">
        <v>279</v>
      </c>
      <c r="I23" s="2" t="s">
        <v>312</v>
      </c>
      <c r="L23">
        <v>1693329073.099999</v>
      </c>
      <c r="M23">
        <f t="shared" si="0"/>
        <v>8.9843818406025509E-4</v>
      </c>
      <c r="N23">
        <f t="shared" si="1"/>
        <v>0.89843818406025511</v>
      </c>
      <c r="O23">
        <f t="shared" si="2"/>
        <v>-0.79302378776872373</v>
      </c>
      <c r="P23">
        <f t="shared" si="3"/>
        <v>410.41380645161303</v>
      </c>
      <c r="Q23">
        <f t="shared" si="4"/>
        <v>419.12747542104444</v>
      </c>
      <c r="R23">
        <f t="shared" si="5"/>
        <v>42.621282335148045</v>
      </c>
      <c r="S23">
        <f t="shared" si="6"/>
        <v>41.735184985056485</v>
      </c>
      <c r="T23">
        <f t="shared" si="7"/>
        <v>7.8159342819289448E-2</v>
      </c>
      <c r="U23">
        <f t="shared" si="8"/>
        <v>2.9565701972606888</v>
      </c>
      <c r="V23">
        <f t="shared" si="9"/>
        <v>7.7029359955448143E-2</v>
      </c>
      <c r="W23">
        <f t="shared" si="10"/>
        <v>4.8243513472811014E-2</v>
      </c>
      <c r="X23">
        <f t="shared" si="11"/>
        <v>3.9903511277246398E-5</v>
      </c>
      <c r="Y23">
        <f t="shared" si="12"/>
        <v>23.256850792013118</v>
      </c>
      <c r="Z23">
        <f t="shared" si="13"/>
        <v>22.805845161290321</v>
      </c>
      <c r="AA23">
        <f t="shared" si="14"/>
        <v>2.7867558666616192</v>
      </c>
      <c r="AB23">
        <f t="shared" si="15"/>
        <v>56.000766729481597</v>
      </c>
      <c r="AC23">
        <f t="shared" si="16"/>
        <v>1.6264171830756013</v>
      </c>
      <c r="AD23">
        <f t="shared" si="17"/>
        <v>2.9042766341614645</v>
      </c>
      <c r="AE23">
        <f t="shared" si="18"/>
        <v>1.1603386835860179</v>
      </c>
      <c r="AF23">
        <f t="shared" si="19"/>
        <v>-39.621123917057247</v>
      </c>
      <c r="AG23">
        <f t="shared" si="20"/>
        <v>108.90097012357253</v>
      </c>
      <c r="AH23">
        <f t="shared" si="21"/>
        <v>7.6467932134416365</v>
      </c>
      <c r="AI23">
        <f t="shared" si="22"/>
        <v>76.926679323468193</v>
      </c>
      <c r="AJ23">
        <f t="shared" si="23"/>
        <v>-0.79302378776872373</v>
      </c>
      <c r="AK23">
        <f t="shared" si="24"/>
        <v>0.89843818406025511</v>
      </c>
      <c r="AL23">
        <f t="shared" si="25"/>
        <v>-1.0315966057182442</v>
      </c>
      <c r="AM23">
        <v>416.27531633243228</v>
      </c>
      <c r="AN23">
        <v>417.3465212121211</v>
      </c>
      <c r="AO23">
        <v>-5.151385999165951E-3</v>
      </c>
      <c r="AP23">
        <v>67.259590237433997</v>
      </c>
      <c r="AQ23">
        <f t="shared" si="26"/>
        <v>0.99299299093491467</v>
      </c>
      <c r="AR23">
        <v>15.101812016646891</v>
      </c>
      <c r="AS23">
        <v>16.07259030303031</v>
      </c>
      <c r="AT23">
        <v>1.1604576553193981E-3</v>
      </c>
      <c r="AU23">
        <v>78.450083319419647</v>
      </c>
      <c r="AV23">
        <v>35</v>
      </c>
      <c r="AW23">
        <v>6</v>
      </c>
      <c r="AX23">
        <f t="shared" si="27"/>
        <v>1</v>
      </c>
      <c r="AY23">
        <f t="shared" si="28"/>
        <v>0</v>
      </c>
      <c r="AZ23">
        <f t="shared" si="29"/>
        <v>54332.727616767908</v>
      </c>
      <c r="BA23" t="s">
        <v>313</v>
      </c>
      <c r="BB23">
        <v>8191.57</v>
      </c>
      <c r="BC23">
        <v>629.55000000000007</v>
      </c>
      <c r="BD23">
        <v>2885.62</v>
      </c>
      <c r="BE23">
        <f t="shared" si="30"/>
        <v>0.78183198064887272</v>
      </c>
      <c r="BF23">
        <v>-0.79302378776872373</v>
      </c>
      <c r="BG23" t="s">
        <v>282</v>
      </c>
      <c r="BH23" t="s">
        <v>282</v>
      </c>
      <c r="BI23">
        <v>0</v>
      </c>
      <c r="BJ23">
        <v>0</v>
      </c>
      <c r="BK23" t="e">
        <f t="shared" si="31"/>
        <v>#DIV/0!</v>
      </c>
      <c r="BL23">
        <v>0.5</v>
      </c>
      <c r="BM23">
        <f t="shared" si="32"/>
        <v>2.1001848040655996E-4</v>
      </c>
      <c r="BN23">
        <f t="shared" si="33"/>
        <v>-0.79302378776872373</v>
      </c>
      <c r="BO23" t="e">
        <f t="shared" si="34"/>
        <v>#DIV/0!</v>
      </c>
      <c r="BP23">
        <f t="shared" si="35"/>
        <v>0</v>
      </c>
      <c r="BQ23" t="e">
        <f t="shared" si="36"/>
        <v>#DIV/0!</v>
      </c>
      <c r="BR23" t="e">
        <f t="shared" si="37"/>
        <v>#DIV/0!</v>
      </c>
      <c r="BS23" t="s">
        <v>282</v>
      </c>
      <c r="BT23">
        <v>0</v>
      </c>
      <c r="BU23" t="e">
        <f t="shared" si="38"/>
        <v>#DIV/0!</v>
      </c>
      <c r="BV23" t="e">
        <f t="shared" si="39"/>
        <v>#DIV/0!</v>
      </c>
      <c r="BW23" t="e">
        <f t="shared" si="40"/>
        <v>#DIV/0!</v>
      </c>
      <c r="BX23" t="e">
        <f t="shared" si="41"/>
        <v>#DIV/0!</v>
      </c>
      <c r="BY23">
        <f t="shared" si="42"/>
        <v>0</v>
      </c>
      <c r="BZ23">
        <f t="shared" si="43"/>
        <v>1.2790471926846243</v>
      </c>
      <c r="CA23" t="e">
        <f t="shared" si="44"/>
        <v>#DIV/0!</v>
      </c>
      <c r="CB23" t="e">
        <f t="shared" si="45"/>
        <v>#DIV/0!</v>
      </c>
      <c r="CC23">
        <f t="shared" si="46"/>
        <v>5.0002199999999997E-3</v>
      </c>
      <c r="CD23">
        <f t="shared" si="47"/>
        <v>2.1001848040655996E-4</v>
      </c>
      <c r="CE23">
        <f t="shared" si="48"/>
        <v>4.2001847999999994E-2</v>
      </c>
      <c r="CF23">
        <f t="shared" si="49"/>
        <v>7.9803511199999996E-3</v>
      </c>
      <c r="CG23">
        <v>6</v>
      </c>
      <c r="CH23">
        <v>0.5</v>
      </c>
      <c r="CI23" t="s">
        <v>283</v>
      </c>
      <c r="CJ23">
        <v>2</v>
      </c>
      <c r="CK23" t="b">
        <v>0</v>
      </c>
      <c r="CL23">
        <v>1693329073.099999</v>
      </c>
      <c r="CM23">
        <v>410.41380645161303</v>
      </c>
      <c r="CN23">
        <v>409.98951612903232</v>
      </c>
      <c r="CO23">
        <v>15.99379677419355</v>
      </c>
      <c r="CP23">
        <v>15.109732258064509</v>
      </c>
      <c r="CQ23">
        <v>411.09580645161299</v>
      </c>
      <c r="CR23">
        <v>15.956796774193551</v>
      </c>
      <c r="CS23">
        <v>600.00287096774207</v>
      </c>
      <c r="CT23">
        <v>101.5905161290322</v>
      </c>
      <c r="CU23">
        <v>9.9983383870967737E-2</v>
      </c>
      <c r="CV23">
        <v>23.489061290322571</v>
      </c>
      <c r="CW23">
        <v>22.805845161290321</v>
      </c>
      <c r="CX23">
        <v>999.90000000000032</v>
      </c>
      <c r="CY23">
        <v>0</v>
      </c>
      <c r="CZ23">
        <v>0</v>
      </c>
      <c r="DA23">
        <v>9995.8609677419354</v>
      </c>
      <c r="DB23">
        <v>0</v>
      </c>
      <c r="DC23">
        <v>519.53009677419345</v>
      </c>
      <c r="DD23">
        <v>5.0002199999999997E-3</v>
      </c>
      <c r="DE23">
        <v>0</v>
      </c>
      <c r="DF23">
        <v>0</v>
      </c>
      <c r="DG23">
        <v>0</v>
      </c>
      <c r="DH23">
        <v>630.22903225806454</v>
      </c>
      <c r="DI23">
        <v>5.0002199999999997E-3</v>
      </c>
      <c r="DJ23">
        <v>204.183870967742</v>
      </c>
      <c r="DK23">
        <v>-1.1354838709677419</v>
      </c>
      <c r="DL23">
        <v>31.453258064516131</v>
      </c>
      <c r="DM23">
        <v>37.80216129032258</v>
      </c>
      <c r="DN23">
        <v>34.423225806451612</v>
      </c>
      <c r="DO23">
        <v>32.25583870967742</v>
      </c>
      <c r="DP23">
        <v>33.541999999999987</v>
      </c>
      <c r="DQ23">
        <v>0</v>
      </c>
      <c r="DR23">
        <v>0</v>
      </c>
      <c r="DS23">
        <v>0</v>
      </c>
      <c r="DT23">
        <v>240.4000000953674</v>
      </c>
      <c r="DU23">
        <v>0</v>
      </c>
      <c r="DV23">
        <v>629.55000000000007</v>
      </c>
      <c r="DW23">
        <v>-48.017094032061358</v>
      </c>
      <c r="DX23">
        <v>-34.321367296103332</v>
      </c>
      <c r="DY23">
        <v>203.6653846153846</v>
      </c>
      <c r="DZ23">
        <v>15</v>
      </c>
      <c r="EA23">
        <v>1693329102.0999999</v>
      </c>
      <c r="EB23" t="s">
        <v>314</v>
      </c>
      <c r="EC23">
        <v>1693329102.0999999</v>
      </c>
      <c r="ED23">
        <v>1693329101.0999999</v>
      </c>
      <c r="EE23">
        <v>7</v>
      </c>
      <c r="EF23">
        <v>-0.04</v>
      </c>
      <c r="EG23">
        <v>-1.4999999999999999E-2</v>
      </c>
      <c r="EH23">
        <v>-0.68200000000000005</v>
      </c>
      <c r="EI23">
        <v>3.6999999999999998E-2</v>
      </c>
      <c r="EJ23">
        <v>410</v>
      </c>
      <c r="EK23">
        <v>15</v>
      </c>
      <c r="EL23">
        <v>0.75</v>
      </c>
      <c r="EM23">
        <v>0.17</v>
      </c>
      <c r="EN23">
        <v>100</v>
      </c>
      <c r="EO23">
        <v>100</v>
      </c>
      <c r="EP23">
        <v>-0.68200000000000005</v>
      </c>
      <c r="EQ23">
        <v>3.6999999999999998E-2</v>
      </c>
      <c r="ER23">
        <v>-1.032472695081041</v>
      </c>
      <c r="ES23">
        <v>-1.5763494849013591E-5</v>
      </c>
      <c r="ET23">
        <v>2.5737299311383258E-6</v>
      </c>
      <c r="EU23">
        <v>-5.4755643384777521E-10</v>
      </c>
      <c r="EV23">
        <v>-6.4107705015889818E-2</v>
      </c>
      <c r="EW23">
        <v>-1.018517929758264E-2</v>
      </c>
      <c r="EX23">
        <v>1.6585272268036431E-3</v>
      </c>
      <c r="EY23">
        <v>-2.829097221525108E-5</v>
      </c>
      <c r="EZ23">
        <v>21</v>
      </c>
      <c r="FA23">
        <v>1995</v>
      </c>
      <c r="FB23">
        <v>1</v>
      </c>
      <c r="FC23">
        <v>16</v>
      </c>
      <c r="FD23">
        <v>3.5</v>
      </c>
      <c r="FE23">
        <v>3.5</v>
      </c>
      <c r="FF23">
        <v>1.073</v>
      </c>
      <c r="FG23">
        <v>2.5903299999999998</v>
      </c>
      <c r="FH23">
        <v>1.39771</v>
      </c>
      <c r="FI23">
        <v>2.2705099999999998</v>
      </c>
      <c r="FJ23">
        <v>1.3952599999999999</v>
      </c>
      <c r="FK23">
        <v>2.5744600000000002</v>
      </c>
      <c r="FL23">
        <v>31.280899999999999</v>
      </c>
      <c r="FM23">
        <v>15.962</v>
      </c>
      <c r="FN23">
        <v>18</v>
      </c>
      <c r="FO23">
        <v>560.92200000000003</v>
      </c>
      <c r="FP23">
        <v>397.32</v>
      </c>
      <c r="FQ23">
        <v>23.248799999999999</v>
      </c>
      <c r="FR23">
        <v>24.930499999999999</v>
      </c>
      <c r="FS23">
        <v>30.0001</v>
      </c>
      <c r="FT23">
        <v>24.727</v>
      </c>
      <c r="FU23">
        <v>25.075900000000001</v>
      </c>
      <c r="FV23">
        <v>21.487200000000001</v>
      </c>
      <c r="FW23">
        <v>1.2044299999999999</v>
      </c>
      <c r="FX23">
        <v>62.107599999999998</v>
      </c>
      <c r="FY23">
        <v>-999.9</v>
      </c>
      <c r="FZ23">
        <v>410</v>
      </c>
      <c r="GA23">
        <v>14.703799999999999</v>
      </c>
      <c r="GB23">
        <v>99.061700000000002</v>
      </c>
      <c r="GC23">
        <v>93.656499999999994</v>
      </c>
    </row>
    <row r="24" spans="1:185" x14ac:dyDescent="0.2">
      <c r="A24">
        <v>8</v>
      </c>
      <c r="B24">
        <v>1693329214.0999999</v>
      </c>
      <c r="C24">
        <v>1241.599999904633</v>
      </c>
      <c r="D24" t="s">
        <v>315</v>
      </c>
      <c r="E24" t="s">
        <v>316</v>
      </c>
      <c r="F24">
        <v>5</v>
      </c>
      <c r="H24" t="s">
        <v>279</v>
      </c>
      <c r="I24" s="2" t="s">
        <v>317</v>
      </c>
      <c r="L24">
        <v>1693329206.099999</v>
      </c>
      <c r="M24">
        <f t="shared" si="0"/>
        <v>5.7845459393823968E-4</v>
      </c>
      <c r="N24">
        <f t="shared" si="1"/>
        <v>0.57845459393823973</v>
      </c>
      <c r="O24">
        <f t="shared" si="2"/>
        <v>-0.68192358718696577</v>
      </c>
      <c r="P24">
        <f t="shared" si="3"/>
        <v>410.4359677419356</v>
      </c>
      <c r="Q24">
        <f t="shared" si="4"/>
        <v>426.21179141023066</v>
      </c>
      <c r="R24">
        <f t="shared" si="5"/>
        <v>43.340385731216408</v>
      </c>
      <c r="S24">
        <f t="shared" si="6"/>
        <v>41.736182617198224</v>
      </c>
      <c r="T24">
        <f t="shared" si="7"/>
        <v>4.494177296270227E-2</v>
      </c>
      <c r="U24">
        <f t="shared" si="8"/>
        <v>2.9571478766659669</v>
      </c>
      <c r="V24">
        <f t="shared" si="9"/>
        <v>4.4565749972850704E-2</v>
      </c>
      <c r="W24">
        <f t="shared" si="10"/>
        <v>2.7887115534656573E-2</v>
      </c>
      <c r="X24">
        <f t="shared" si="11"/>
        <v>3.9903511277246398E-5</v>
      </c>
      <c r="Y24">
        <f t="shared" si="12"/>
        <v>23.411220566744301</v>
      </c>
      <c r="Z24">
        <f t="shared" si="13"/>
        <v>23.155758064516132</v>
      </c>
      <c r="AA24">
        <f t="shared" si="14"/>
        <v>2.8464142483510906</v>
      </c>
      <c r="AB24">
        <f t="shared" si="15"/>
        <v>53.31433405460141</v>
      </c>
      <c r="AC24">
        <f t="shared" si="16"/>
        <v>1.5550968268122338</v>
      </c>
      <c r="AD24">
        <f t="shared" si="17"/>
        <v>2.9168456370843816</v>
      </c>
      <c r="AE24">
        <f t="shared" si="18"/>
        <v>1.2913174215388568</v>
      </c>
      <c r="AF24">
        <f t="shared" si="19"/>
        <v>-25.509847592676369</v>
      </c>
      <c r="AG24">
        <f t="shared" si="20"/>
        <v>64.557145779694153</v>
      </c>
      <c r="AH24">
        <f t="shared" si="21"/>
        <v>4.5418589968580774</v>
      </c>
      <c r="AI24">
        <f t="shared" si="22"/>
        <v>43.589197087387134</v>
      </c>
      <c r="AJ24">
        <f t="shared" si="23"/>
        <v>-0.68192358718696577</v>
      </c>
      <c r="AK24">
        <f t="shared" si="24"/>
        <v>0.57845459393823973</v>
      </c>
      <c r="AL24">
        <f t="shared" si="25"/>
        <v>-0.79559974819209944</v>
      </c>
      <c r="AM24">
        <v>416.12523625325412</v>
      </c>
      <c r="AN24">
        <v>416.91249696969692</v>
      </c>
      <c r="AO24">
        <v>4.3860706406731263E-3</v>
      </c>
      <c r="AP24">
        <v>67.259299478093794</v>
      </c>
      <c r="AQ24">
        <f t="shared" si="26"/>
        <v>0.6098602679043672</v>
      </c>
      <c r="AR24">
        <v>14.71830253485736</v>
      </c>
      <c r="AS24">
        <v>15.317443636363629</v>
      </c>
      <c r="AT24">
        <v>2.5865083866807398E-4</v>
      </c>
      <c r="AU24">
        <v>78.447810402641892</v>
      </c>
      <c r="AV24">
        <v>14</v>
      </c>
      <c r="AW24">
        <v>2</v>
      </c>
      <c r="AX24">
        <f t="shared" si="27"/>
        <v>1</v>
      </c>
      <c r="AY24">
        <f t="shared" si="28"/>
        <v>0</v>
      </c>
      <c r="AZ24">
        <f t="shared" si="29"/>
        <v>54336.614964475993</v>
      </c>
      <c r="BA24" t="s">
        <v>318</v>
      </c>
      <c r="BB24">
        <v>8206.2800000000007</v>
      </c>
      <c r="BC24">
        <v>570.39200000000005</v>
      </c>
      <c r="BD24">
        <v>1873.1</v>
      </c>
      <c r="BE24">
        <f t="shared" si="30"/>
        <v>0.69548235545352621</v>
      </c>
      <c r="BF24">
        <v>-0.68192358718690893</v>
      </c>
      <c r="BG24" t="s">
        <v>282</v>
      </c>
      <c r="BH24" t="s">
        <v>282</v>
      </c>
      <c r="BI24">
        <v>0</v>
      </c>
      <c r="BJ24">
        <v>0</v>
      </c>
      <c r="BK24" t="e">
        <f t="shared" si="31"/>
        <v>#DIV/0!</v>
      </c>
      <c r="BL24">
        <v>0.5</v>
      </c>
      <c r="BM24">
        <f t="shared" si="32"/>
        <v>2.1001848040655996E-4</v>
      </c>
      <c r="BN24">
        <f t="shared" si="33"/>
        <v>-0.68192358718696577</v>
      </c>
      <c r="BO24" t="e">
        <f t="shared" si="34"/>
        <v>#DIV/0!</v>
      </c>
      <c r="BP24">
        <f t="shared" si="35"/>
        <v>-2.7065912842893087E-10</v>
      </c>
      <c r="BQ24" t="e">
        <f t="shared" si="36"/>
        <v>#DIV/0!</v>
      </c>
      <c r="BR24" t="e">
        <f t="shared" si="37"/>
        <v>#DIV/0!</v>
      </c>
      <c r="BS24" t="s">
        <v>282</v>
      </c>
      <c r="BT24">
        <v>0</v>
      </c>
      <c r="BU24" t="e">
        <f t="shared" si="38"/>
        <v>#DIV/0!</v>
      </c>
      <c r="BV24" t="e">
        <f t="shared" si="39"/>
        <v>#DIV/0!</v>
      </c>
      <c r="BW24" t="e">
        <f t="shared" si="40"/>
        <v>#DIV/0!</v>
      </c>
      <c r="BX24" t="e">
        <f t="shared" si="41"/>
        <v>#DIV/0!</v>
      </c>
      <c r="BY24">
        <f t="shared" si="42"/>
        <v>0</v>
      </c>
      <c r="BZ24">
        <f t="shared" si="43"/>
        <v>1.4378509996100433</v>
      </c>
      <c r="CA24" t="e">
        <f t="shared" si="44"/>
        <v>#DIV/0!</v>
      </c>
      <c r="CB24" t="e">
        <f t="shared" si="45"/>
        <v>#DIV/0!</v>
      </c>
      <c r="CC24">
        <f t="shared" si="46"/>
        <v>5.0002199999999997E-3</v>
      </c>
      <c r="CD24">
        <f t="shared" si="47"/>
        <v>2.1001848040655996E-4</v>
      </c>
      <c r="CE24">
        <f t="shared" si="48"/>
        <v>4.2001847999999994E-2</v>
      </c>
      <c r="CF24">
        <f t="shared" si="49"/>
        <v>7.9803511199999996E-3</v>
      </c>
      <c r="CG24">
        <v>6</v>
      </c>
      <c r="CH24">
        <v>0.5</v>
      </c>
      <c r="CI24" t="s">
        <v>283</v>
      </c>
      <c r="CJ24">
        <v>2</v>
      </c>
      <c r="CK24" t="b">
        <v>0</v>
      </c>
      <c r="CL24">
        <v>1693329206.099999</v>
      </c>
      <c r="CM24">
        <v>410.4359677419356</v>
      </c>
      <c r="CN24">
        <v>409.99145161290318</v>
      </c>
      <c r="CO24">
        <v>15.29290967741936</v>
      </c>
      <c r="CP24">
        <v>14.72328709677419</v>
      </c>
      <c r="CQ24">
        <v>411.15196774193561</v>
      </c>
      <c r="CR24">
        <v>15.245909677419361</v>
      </c>
      <c r="CS24">
        <v>599.98500000000001</v>
      </c>
      <c r="CT24">
        <v>101.58745161290319</v>
      </c>
      <c r="CU24">
        <v>9.9987835483870968E-2</v>
      </c>
      <c r="CV24">
        <v>23.5606935483871</v>
      </c>
      <c r="CW24">
        <v>23.155758064516132</v>
      </c>
      <c r="CX24">
        <v>999.90000000000032</v>
      </c>
      <c r="CY24">
        <v>0</v>
      </c>
      <c r="CZ24">
        <v>0</v>
      </c>
      <c r="DA24">
        <v>9999.4390322580639</v>
      </c>
      <c r="DB24">
        <v>0</v>
      </c>
      <c r="DC24">
        <v>475.85012903225822</v>
      </c>
      <c r="DD24">
        <v>5.0002199999999997E-3</v>
      </c>
      <c r="DE24">
        <v>0</v>
      </c>
      <c r="DF24">
        <v>0</v>
      </c>
      <c r="DG24">
        <v>0</v>
      </c>
      <c r="DH24">
        <v>570.96774193548401</v>
      </c>
      <c r="DI24">
        <v>5.0002199999999997E-3</v>
      </c>
      <c r="DJ24">
        <v>180.4290322580645</v>
      </c>
      <c r="DK24">
        <v>-1.5129032258064521</v>
      </c>
      <c r="DL24">
        <v>31.731709677419349</v>
      </c>
      <c r="DM24">
        <v>37.79399999999999</v>
      </c>
      <c r="DN24">
        <v>34.628999999999991</v>
      </c>
      <c r="DO24">
        <v>34.005870967741927</v>
      </c>
      <c r="DP24">
        <v>33.888903225806452</v>
      </c>
      <c r="DQ24">
        <v>0</v>
      </c>
      <c r="DR24">
        <v>0</v>
      </c>
      <c r="DS24">
        <v>0</v>
      </c>
      <c r="DT24">
        <v>132.4000000953674</v>
      </c>
      <c r="DU24">
        <v>0</v>
      </c>
      <c r="DV24">
        <v>570.39200000000005</v>
      </c>
      <c r="DW24">
        <v>-12.538461789105421</v>
      </c>
      <c r="DX24">
        <v>-6.1538461905256057</v>
      </c>
      <c r="DY24">
        <v>180.916</v>
      </c>
      <c r="DZ24">
        <v>15</v>
      </c>
      <c r="EA24">
        <v>1693329237.0999999</v>
      </c>
      <c r="EB24" t="s">
        <v>319</v>
      </c>
      <c r="EC24">
        <v>1693329237.0999999</v>
      </c>
      <c r="ED24">
        <v>1693329232.0999999</v>
      </c>
      <c r="EE24">
        <v>8</v>
      </c>
      <c r="EF24">
        <v>-3.3000000000000002E-2</v>
      </c>
      <c r="EG24">
        <v>8.0000000000000002E-3</v>
      </c>
      <c r="EH24">
        <v>-0.71599999999999997</v>
      </c>
      <c r="EI24">
        <v>4.7E-2</v>
      </c>
      <c r="EJ24">
        <v>410</v>
      </c>
      <c r="EK24">
        <v>15</v>
      </c>
      <c r="EL24">
        <v>0.5</v>
      </c>
      <c r="EM24">
        <v>0.28000000000000003</v>
      </c>
      <c r="EN24">
        <v>100</v>
      </c>
      <c r="EO24">
        <v>100</v>
      </c>
      <c r="EP24">
        <v>-0.71599999999999997</v>
      </c>
      <c r="EQ24">
        <v>4.7E-2</v>
      </c>
      <c r="ER24">
        <v>-1.072663160572783</v>
      </c>
      <c r="ES24">
        <v>-1.5763494849013591E-5</v>
      </c>
      <c r="ET24">
        <v>2.5737299311383258E-6</v>
      </c>
      <c r="EU24">
        <v>-5.4755643384777521E-10</v>
      </c>
      <c r="EV24">
        <v>-7.9208114105337152E-2</v>
      </c>
      <c r="EW24">
        <v>-1.018517929758264E-2</v>
      </c>
      <c r="EX24">
        <v>1.6585272268036431E-3</v>
      </c>
      <c r="EY24">
        <v>-2.829097221525108E-5</v>
      </c>
      <c r="EZ24">
        <v>21</v>
      </c>
      <c r="FA24">
        <v>1995</v>
      </c>
      <c r="FB24">
        <v>1</v>
      </c>
      <c r="FC24">
        <v>16</v>
      </c>
      <c r="FD24">
        <v>1.9</v>
      </c>
      <c r="FE24">
        <v>1.9</v>
      </c>
      <c r="FF24">
        <v>1.07178</v>
      </c>
      <c r="FG24">
        <v>2.6025399999999999</v>
      </c>
      <c r="FH24">
        <v>1.39771</v>
      </c>
      <c r="FI24">
        <v>2.2705099999999998</v>
      </c>
      <c r="FJ24">
        <v>1.3952599999999999</v>
      </c>
      <c r="FK24">
        <v>2.3742700000000001</v>
      </c>
      <c r="FL24">
        <v>31.324400000000001</v>
      </c>
      <c r="FM24">
        <v>15.9533</v>
      </c>
      <c r="FN24">
        <v>18</v>
      </c>
      <c r="FO24">
        <v>584.79600000000005</v>
      </c>
      <c r="FP24">
        <v>397.23700000000002</v>
      </c>
      <c r="FQ24">
        <v>23.23</v>
      </c>
      <c r="FR24">
        <v>24.975899999999999</v>
      </c>
      <c r="FS24">
        <v>30.000299999999999</v>
      </c>
      <c r="FT24">
        <v>24.774699999999999</v>
      </c>
      <c r="FU24">
        <v>25.125900000000001</v>
      </c>
      <c r="FV24">
        <v>21.490100000000002</v>
      </c>
      <c r="FW24">
        <v>0</v>
      </c>
      <c r="FX24">
        <v>59.842399999999998</v>
      </c>
      <c r="FY24">
        <v>-999.9</v>
      </c>
      <c r="FZ24">
        <v>410</v>
      </c>
      <c r="GA24">
        <v>15.148300000000001</v>
      </c>
      <c r="GB24">
        <v>99.058899999999994</v>
      </c>
      <c r="GC24">
        <v>93.6511</v>
      </c>
    </row>
    <row r="25" spans="1:185" x14ac:dyDescent="0.2">
      <c r="A25">
        <v>9</v>
      </c>
      <c r="B25">
        <v>1693329343.0999999</v>
      </c>
      <c r="C25">
        <v>1370.599999904633</v>
      </c>
      <c r="D25" t="s">
        <v>320</v>
      </c>
      <c r="E25" t="s">
        <v>321</v>
      </c>
      <c r="F25">
        <v>5</v>
      </c>
      <c r="H25" t="s">
        <v>279</v>
      </c>
      <c r="I25" s="2" t="s">
        <v>322</v>
      </c>
      <c r="L25">
        <v>1693329335.099999</v>
      </c>
      <c r="M25">
        <f t="shared" si="0"/>
        <v>2.9530722381945775E-3</v>
      </c>
      <c r="N25">
        <f t="shared" si="1"/>
        <v>2.9530722381945775</v>
      </c>
      <c r="O25">
        <f t="shared" si="2"/>
        <v>-1.106617872827995</v>
      </c>
      <c r="P25">
        <f t="shared" si="3"/>
        <v>409.98877419354841</v>
      </c>
      <c r="Q25">
        <f t="shared" si="4"/>
        <v>409.28651126557838</v>
      </c>
      <c r="R25">
        <f t="shared" si="5"/>
        <v>41.61550193964468</v>
      </c>
      <c r="S25">
        <f t="shared" si="6"/>
        <v>41.686906746391692</v>
      </c>
      <c r="T25">
        <f t="shared" si="7"/>
        <v>0.24402037956942529</v>
      </c>
      <c r="U25">
        <f t="shared" si="8"/>
        <v>2.9580800079344236</v>
      </c>
      <c r="V25">
        <f t="shared" si="9"/>
        <v>0.23336331542725514</v>
      </c>
      <c r="W25">
        <f t="shared" si="10"/>
        <v>0.14677077990444776</v>
      </c>
      <c r="X25">
        <f t="shared" si="11"/>
        <v>3.9903511277246398E-5</v>
      </c>
      <c r="Y25">
        <f t="shared" si="12"/>
        <v>22.936376631799753</v>
      </c>
      <c r="Z25">
        <f t="shared" si="13"/>
        <v>22.859916129032261</v>
      </c>
      <c r="AA25">
        <f t="shared" si="14"/>
        <v>2.7959026083196994</v>
      </c>
      <c r="AB25">
        <f t="shared" si="15"/>
        <v>52.24396918072155</v>
      </c>
      <c r="AC25">
        <f t="shared" si="16"/>
        <v>1.5366394950662849</v>
      </c>
      <c r="AD25">
        <f t="shared" si="17"/>
        <v>2.9412763217717339</v>
      </c>
      <c r="AE25">
        <f t="shared" si="18"/>
        <v>1.2592631132534144</v>
      </c>
      <c r="AF25">
        <f t="shared" si="19"/>
        <v>-130.23048570438087</v>
      </c>
      <c r="AG25">
        <f t="shared" si="20"/>
        <v>133.83895478182797</v>
      </c>
      <c r="AH25">
        <f t="shared" si="21"/>
        <v>9.4056685701850551</v>
      </c>
      <c r="AI25">
        <f t="shared" si="22"/>
        <v>13.014177551143433</v>
      </c>
      <c r="AJ25">
        <f t="shared" si="23"/>
        <v>-1.106617872827995</v>
      </c>
      <c r="AK25">
        <f t="shared" si="24"/>
        <v>2.9530722381945775</v>
      </c>
      <c r="AL25">
        <f t="shared" si="25"/>
        <v>-0.70037628541695673</v>
      </c>
      <c r="AM25">
        <v>415.00343822132629</v>
      </c>
      <c r="AN25">
        <v>415.99541212121221</v>
      </c>
      <c r="AO25">
        <v>-6.1350854338794947E-2</v>
      </c>
      <c r="AP25">
        <v>67.258889696411984</v>
      </c>
      <c r="AQ25">
        <f t="shared" si="26"/>
        <v>2.6264387740399631</v>
      </c>
      <c r="AR25">
        <v>12.055045439309909</v>
      </c>
      <c r="AS25">
        <v>14.83886606060606</v>
      </c>
      <c r="AT25">
        <v>-3.6548225338211962E-2</v>
      </c>
      <c r="AU25">
        <v>78.446122341613673</v>
      </c>
      <c r="AV25">
        <v>17</v>
      </c>
      <c r="AW25">
        <v>3</v>
      </c>
      <c r="AX25">
        <f t="shared" si="27"/>
        <v>1</v>
      </c>
      <c r="AY25">
        <f t="shared" si="28"/>
        <v>0</v>
      </c>
      <c r="AZ25">
        <f t="shared" si="29"/>
        <v>54338.6016777814</v>
      </c>
      <c r="BA25" t="s">
        <v>323</v>
      </c>
      <c r="BB25">
        <v>8147.03</v>
      </c>
      <c r="BC25">
        <v>615.46923076923076</v>
      </c>
      <c r="BD25">
        <v>3104.17</v>
      </c>
      <c r="BE25">
        <f t="shared" si="30"/>
        <v>0.80172824595005077</v>
      </c>
      <c r="BF25">
        <v>-1.1066178728279381</v>
      </c>
      <c r="BG25" t="s">
        <v>282</v>
      </c>
      <c r="BH25" t="s">
        <v>282</v>
      </c>
      <c r="BI25">
        <v>0</v>
      </c>
      <c r="BJ25">
        <v>0</v>
      </c>
      <c r="BK25" t="e">
        <f t="shared" si="31"/>
        <v>#DIV/0!</v>
      </c>
      <c r="BL25">
        <v>0.5</v>
      </c>
      <c r="BM25">
        <f t="shared" si="32"/>
        <v>2.1001848040655996E-4</v>
      </c>
      <c r="BN25">
        <f t="shared" si="33"/>
        <v>-1.106617872827995</v>
      </c>
      <c r="BO25" t="e">
        <f t="shared" si="34"/>
        <v>#DIV/0!</v>
      </c>
      <c r="BP25">
        <f t="shared" si="35"/>
        <v>-2.7065912842893087E-10</v>
      </c>
      <c r="BQ25" t="e">
        <f t="shared" si="36"/>
        <v>#DIV/0!</v>
      </c>
      <c r="BR25" t="e">
        <f t="shared" si="37"/>
        <v>#DIV/0!</v>
      </c>
      <c r="BS25" t="s">
        <v>282</v>
      </c>
      <c r="BT25">
        <v>0</v>
      </c>
      <c r="BU25" t="e">
        <f t="shared" si="38"/>
        <v>#DIV/0!</v>
      </c>
      <c r="BV25" t="e">
        <f t="shared" si="39"/>
        <v>#DIV/0!</v>
      </c>
      <c r="BW25" t="e">
        <f t="shared" si="40"/>
        <v>#DIV/0!</v>
      </c>
      <c r="BX25" t="e">
        <f t="shared" si="41"/>
        <v>#DIV/0!</v>
      </c>
      <c r="BY25">
        <f t="shared" si="42"/>
        <v>0</v>
      </c>
      <c r="BZ25">
        <f t="shared" si="43"/>
        <v>1.2473054367879934</v>
      </c>
      <c r="CA25" t="e">
        <f t="shared" si="44"/>
        <v>#DIV/0!</v>
      </c>
      <c r="CB25" t="e">
        <f t="shared" si="45"/>
        <v>#DIV/0!</v>
      </c>
      <c r="CC25">
        <f t="shared" si="46"/>
        <v>5.0002199999999997E-3</v>
      </c>
      <c r="CD25">
        <f t="shared" si="47"/>
        <v>2.1001848040655996E-4</v>
      </c>
      <c r="CE25">
        <f t="shared" si="48"/>
        <v>4.2001847999999994E-2</v>
      </c>
      <c r="CF25">
        <f t="shared" si="49"/>
        <v>7.9803511199999996E-3</v>
      </c>
      <c r="CG25">
        <v>6</v>
      </c>
      <c r="CH25">
        <v>0.5</v>
      </c>
      <c r="CI25" t="s">
        <v>283</v>
      </c>
      <c r="CJ25">
        <v>2</v>
      </c>
      <c r="CK25" t="b">
        <v>0</v>
      </c>
      <c r="CL25">
        <v>1693329335.099999</v>
      </c>
      <c r="CM25">
        <v>409.98877419354841</v>
      </c>
      <c r="CN25">
        <v>410.09287096774199</v>
      </c>
      <c r="CO25">
        <v>15.11277741935484</v>
      </c>
      <c r="CP25">
        <v>12.20466451612903</v>
      </c>
      <c r="CQ25">
        <v>410.60177419354841</v>
      </c>
      <c r="CR25">
        <v>15.11577741935484</v>
      </c>
      <c r="CS25">
        <v>600.06812903225807</v>
      </c>
      <c r="CT25">
        <v>101.5781612903226</v>
      </c>
      <c r="CU25">
        <v>0.1000049677419355</v>
      </c>
      <c r="CV25">
        <v>23.69915806451613</v>
      </c>
      <c r="CW25">
        <v>22.859916129032261</v>
      </c>
      <c r="CX25">
        <v>999.90000000000032</v>
      </c>
      <c r="CY25">
        <v>0</v>
      </c>
      <c r="CZ25">
        <v>0</v>
      </c>
      <c r="DA25">
        <v>10005.642580645161</v>
      </c>
      <c r="DB25">
        <v>0</v>
      </c>
      <c r="DC25">
        <v>510.56893548387097</v>
      </c>
      <c r="DD25">
        <v>5.0002199999999997E-3</v>
      </c>
      <c r="DE25">
        <v>0</v>
      </c>
      <c r="DF25">
        <v>0</v>
      </c>
      <c r="DG25">
        <v>0</v>
      </c>
      <c r="DH25">
        <v>615.69677419354821</v>
      </c>
      <c r="DI25">
        <v>5.0002199999999997E-3</v>
      </c>
      <c r="DJ25">
        <v>116.9129032258064</v>
      </c>
      <c r="DK25">
        <v>-1.6225806451612901</v>
      </c>
      <c r="DL25">
        <v>32.125</v>
      </c>
      <c r="DM25">
        <v>38.402999999999977</v>
      </c>
      <c r="DN25">
        <v>34.765967741935476</v>
      </c>
      <c r="DO25">
        <v>36.181161290322571</v>
      </c>
      <c r="DP25">
        <v>34.497903225806454</v>
      </c>
      <c r="DQ25">
        <v>0</v>
      </c>
      <c r="DR25">
        <v>0</v>
      </c>
      <c r="DS25">
        <v>0</v>
      </c>
      <c r="DT25">
        <v>128.20000004768369</v>
      </c>
      <c r="DU25">
        <v>0</v>
      </c>
      <c r="DV25">
        <v>615.46923076923076</v>
      </c>
      <c r="DW25">
        <v>-33.018803262250508</v>
      </c>
      <c r="DX25">
        <v>-6.5162392300653709</v>
      </c>
      <c r="DY25">
        <v>117.71538461538459</v>
      </c>
      <c r="DZ25">
        <v>15</v>
      </c>
      <c r="EA25">
        <v>1693329372.0999999</v>
      </c>
      <c r="EB25" t="s">
        <v>324</v>
      </c>
      <c r="EC25">
        <v>1693329371.5999999</v>
      </c>
      <c r="ED25">
        <v>1693329372.0999999</v>
      </c>
      <c r="EE25">
        <v>9</v>
      </c>
      <c r="EF25">
        <v>0.104</v>
      </c>
      <c r="EG25">
        <v>-3.0000000000000001E-3</v>
      </c>
      <c r="EH25">
        <v>-0.61299999999999999</v>
      </c>
      <c r="EI25">
        <v>-3.0000000000000001E-3</v>
      </c>
      <c r="EJ25">
        <v>410</v>
      </c>
      <c r="EK25">
        <v>12</v>
      </c>
      <c r="EL25">
        <v>0.53</v>
      </c>
      <c r="EM25">
        <v>0.03</v>
      </c>
      <c r="EN25">
        <v>100</v>
      </c>
      <c r="EO25">
        <v>100</v>
      </c>
      <c r="EP25">
        <v>-0.61299999999999999</v>
      </c>
      <c r="EQ25">
        <v>-3.0000000000000001E-3</v>
      </c>
      <c r="ER25">
        <v>-1.105948623883747</v>
      </c>
      <c r="ES25">
        <v>-1.5763494849013591E-5</v>
      </c>
      <c r="ET25">
        <v>2.5737299311383258E-6</v>
      </c>
      <c r="EU25">
        <v>-5.4755643384777521E-10</v>
      </c>
      <c r="EV25">
        <v>-7.1434953029222675E-2</v>
      </c>
      <c r="EW25">
        <v>-1.018517929758264E-2</v>
      </c>
      <c r="EX25">
        <v>1.6585272268036431E-3</v>
      </c>
      <c r="EY25">
        <v>-2.829097221525108E-5</v>
      </c>
      <c r="EZ25">
        <v>21</v>
      </c>
      <c r="FA25">
        <v>1995</v>
      </c>
      <c r="FB25">
        <v>1</v>
      </c>
      <c r="FC25">
        <v>16</v>
      </c>
      <c r="FD25">
        <v>1.8</v>
      </c>
      <c r="FE25">
        <v>1.9</v>
      </c>
      <c r="FF25">
        <v>1.07056</v>
      </c>
      <c r="FG25">
        <v>2.6025399999999999</v>
      </c>
      <c r="FH25">
        <v>1.39771</v>
      </c>
      <c r="FI25">
        <v>2.2705099999999998</v>
      </c>
      <c r="FJ25">
        <v>1.3952599999999999</v>
      </c>
      <c r="FK25">
        <v>2.4475099999999999</v>
      </c>
      <c r="FL25">
        <v>31.498799999999999</v>
      </c>
      <c r="FM25">
        <v>15.9533</v>
      </c>
      <c r="FN25">
        <v>18</v>
      </c>
      <c r="FO25">
        <v>580.95600000000002</v>
      </c>
      <c r="FP25">
        <v>394.65699999999998</v>
      </c>
      <c r="FQ25">
        <v>23.399000000000001</v>
      </c>
      <c r="FR25">
        <v>25.078299999999999</v>
      </c>
      <c r="FS25">
        <v>30.000299999999999</v>
      </c>
      <c r="FT25">
        <v>24.8643</v>
      </c>
      <c r="FU25">
        <v>25.212800000000001</v>
      </c>
      <c r="FV25">
        <v>21.442299999999999</v>
      </c>
      <c r="FW25">
        <v>12.9696</v>
      </c>
      <c r="FX25">
        <v>56.200499999999998</v>
      </c>
      <c r="FY25">
        <v>-999.9</v>
      </c>
      <c r="FZ25">
        <v>410</v>
      </c>
      <c r="GA25">
        <v>12.403600000000001</v>
      </c>
      <c r="GB25">
        <v>99.044799999999995</v>
      </c>
      <c r="GC25">
        <v>93.638400000000004</v>
      </c>
    </row>
    <row r="26" spans="1:185" x14ac:dyDescent="0.2">
      <c r="A26">
        <v>10</v>
      </c>
      <c r="B26">
        <v>1693329486.5999999</v>
      </c>
      <c r="C26">
        <v>1514.099999904633</v>
      </c>
      <c r="D26" t="s">
        <v>325</v>
      </c>
      <c r="E26" t="s">
        <v>326</v>
      </c>
      <c r="F26">
        <v>5</v>
      </c>
      <c r="H26" t="s">
        <v>279</v>
      </c>
      <c r="I26" s="2" t="s">
        <v>327</v>
      </c>
      <c r="L26">
        <v>1693329478.849999</v>
      </c>
      <c r="M26">
        <f t="shared" si="0"/>
        <v>1.0809121873150038E-3</v>
      </c>
      <c r="N26">
        <f t="shared" si="1"/>
        <v>1.0809121873150038</v>
      </c>
      <c r="O26">
        <f t="shared" si="2"/>
        <v>-0.53548137803529372</v>
      </c>
      <c r="P26">
        <f t="shared" si="3"/>
        <v>410.09550000000002</v>
      </c>
      <c r="Q26">
        <f t="shared" si="4"/>
        <v>411.86443730093765</v>
      </c>
      <c r="R26">
        <f t="shared" si="5"/>
        <v>41.875735694834852</v>
      </c>
      <c r="S26">
        <f t="shared" si="6"/>
        <v>41.695881489989603</v>
      </c>
      <c r="T26">
        <f t="shared" si="7"/>
        <v>8.364322636256516E-2</v>
      </c>
      <c r="U26">
        <f t="shared" si="8"/>
        <v>2.9566620967070563</v>
      </c>
      <c r="V26">
        <f t="shared" si="9"/>
        <v>8.2350568546264061E-2</v>
      </c>
      <c r="W26">
        <f t="shared" si="10"/>
        <v>5.1583581357177208E-2</v>
      </c>
      <c r="X26">
        <f t="shared" si="11"/>
        <v>3.9903511277246398E-5</v>
      </c>
      <c r="Y26">
        <f t="shared" si="12"/>
        <v>23.404918303462861</v>
      </c>
      <c r="Z26">
        <f t="shared" si="13"/>
        <v>23.03946333333333</v>
      </c>
      <c r="AA26">
        <f t="shared" si="14"/>
        <v>2.826463825326397</v>
      </c>
      <c r="AB26">
        <f t="shared" si="15"/>
        <v>51.740008381777457</v>
      </c>
      <c r="AC26">
        <f t="shared" si="16"/>
        <v>1.5204509189361761</v>
      </c>
      <c r="AD26">
        <f t="shared" si="17"/>
        <v>2.9386367851298423</v>
      </c>
      <c r="AE26">
        <f t="shared" si="18"/>
        <v>1.3060129063902208</v>
      </c>
      <c r="AF26">
        <f t="shared" si="19"/>
        <v>-47.668227460591673</v>
      </c>
      <c r="AG26">
        <f t="shared" si="20"/>
        <v>102.7781841148562</v>
      </c>
      <c r="AH26">
        <f t="shared" si="21"/>
        <v>7.2323241300129801</v>
      </c>
      <c r="AI26">
        <f t="shared" si="22"/>
        <v>62.342320687788785</v>
      </c>
      <c r="AJ26">
        <f t="shared" si="23"/>
        <v>-0.53548137803529372</v>
      </c>
      <c r="AK26">
        <f t="shared" si="24"/>
        <v>1.0809121873150038</v>
      </c>
      <c r="AL26">
        <f t="shared" si="25"/>
        <v>-0.65151854775255602</v>
      </c>
      <c r="AM26">
        <v>415.80051379017277</v>
      </c>
      <c r="AN26">
        <v>416.47729696969708</v>
      </c>
      <c r="AO26">
        <v>-3.4935795467578639E-3</v>
      </c>
      <c r="AP26">
        <v>67.258140235311586</v>
      </c>
      <c r="AQ26">
        <f t="shared" si="26"/>
        <v>1.0636439612703317</v>
      </c>
      <c r="AR26">
        <v>13.868337919635779</v>
      </c>
      <c r="AS26">
        <v>14.92751212121212</v>
      </c>
      <c r="AT26">
        <v>-2.128888728988019E-3</v>
      </c>
      <c r="AU26">
        <v>78.443350975031564</v>
      </c>
      <c r="AV26">
        <v>1</v>
      </c>
      <c r="AW26">
        <v>0</v>
      </c>
      <c r="AX26">
        <f t="shared" si="27"/>
        <v>1</v>
      </c>
      <c r="AY26">
        <f t="shared" si="28"/>
        <v>0</v>
      </c>
      <c r="AZ26">
        <f t="shared" si="29"/>
        <v>54299.33000244046</v>
      </c>
      <c r="BA26" t="s">
        <v>328</v>
      </c>
      <c r="BB26">
        <v>8206.31</v>
      </c>
      <c r="BC26">
        <v>552.46400000000006</v>
      </c>
      <c r="BD26">
        <v>2708.18</v>
      </c>
      <c r="BE26">
        <f t="shared" si="30"/>
        <v>0.79600174286790382</v>
      </c>
      <c r="BF26">
        <v>-0.53548137803523688</v>
      </c>
      <c r="BG26" t="s">
        <v>282</v>
      </c>
      <c r="BH26" t="s">
        <v>282</v>
      </c>
      <c r="BI26">
        <v>0</v>
      </c>
      <c r="BJ26">
        <v>0</v>
      </c>
      <c r="BK26" t="e">
        <f t="shared" si="31"/>
        <v>#DIV/0!</v>
      </c>
      <c r="BL26">
        <v>0.5</v>
      </c>
      <c r="BM26">
        <f t="shared" si="32"/>
        <v>2.1001848040655996E-4</v>
      </c>
      <c r="BN26">
        <f t="shared" si="33"/>
        <v>-0.53548137803529372</v>
      </c>
      <c r="BO26" t="e">
        <f t="shared" si="34"/>
        <v>#DIV/0!</v>
      </c>
      <c r="BP26">
        <f t="shared" si="35"/>
        <v>-2.7065912842893087E-10</v>
      </c>
      <c r="BQ26" t="e">
        <f t="shared" si="36"/>
        <v>#DIV/0!</v>
      </c>
      <c r="BR26" t="e">
        <f t="shared" si="37"/>
        <v>#DIV/0!</v>
      </c>
      <c r="BS26" t="s">
        <v>282</v>
      </c>
      <c r="BT26">
        <v>0</v>
      </c>
      <c r="BU26" t="e">
        <f t="shared" si="38"/>
        <v>#DIV/0!</v>
      </c>
      <c r="BV26" t="e">
        <f t="shared" si="39"/>
        <v>#DIV/0!</v>
      </c>
      <c r="BW26" t="e">
        <f t="shared" si="40"/>
        <v>#DIV/0!</v>
      </c>
      <c r="BX26" t="e">
        <f t="shared" si="41"/>
        <v>#DIV/0!</v>
      </c>
      <c r="BY26">
        <f t="shared" si="42"/>
        <v>0</v>
      </c>
      <c r="BZ26">
        <f t="shared" si="43"/>
        <v>1.2562786563721751</v>
      </c>
      <c r="CA26" t="e">
        <f t="shared" si="44"/>
        <v>#DIV/0!</v>
      </c>
      <c r="CB26" t="e">
        <f t="shared" si="45"/>
        <v>#DIV/0!</v>
      </c>
      <c r="CC26">
        <f t="shared" si="46"/>
        <v>5.0002199999999997E-3</v>
      </c>
      <c r="CD26">
        <f t="shared" si="47"/>
        <v>2.1001848040655996E-4</v>
      </c>
      <c r="CE26">
        <f t="shared" si="48"/>
        <v>4.2001847999999994E-2</v>
      </c>
      <c r="CF26">
        <f t="shared" si="49"/>
        <v>7.9803511199999996E-3</v>
      </c>
      <c r="CG26">
        <v>6</v>
      </c>
      <c r="CH26">
        <v>0.5</v>
      </c>
      <c r="CI26" t="s">
        <v>283</v>
      </c>
      <c r="CJ26">
        <v>2</v>
      </c>
      <c r="CK26" t="b">
        <v>0</v>
      </c>
      <c r="CL26">
        <v>1693329478.849999</v>
      </c>
      <c r="CM26">
        <v>410.09550000000002</v>
      </c>
      <c r="CN26">
        <v>410.00330000000002</v>
      </c>
      <c r="CO26">
        <v>14.95423666666667</v>
      </c>
      <c r="CP26">
        <v>13.889536666666659</v>
      </c>
      <c r="CQ26">
        <v>410.83749999999998</v>
      </c>
      <c r="CR26">
        <v>14.918236666666671</v>
      </c>
      <c r="CS26">
        <v>600.02703333333341</v>
      </c>
      <c r="CT26">
        <v>101.57363333333331</v>
      </c>
      <c r="CU26">
        <v>9.995608666666668E-2</v>
      </c>
      <c r="CV26">
        <v>23.68424666666666</v>
      </c>
      <c r="CW26">
        <v>23.03946333333333</v>
      </c>
      <c r="CX26">
        <v>999.9000000000002</v>
      </c>
      <c r="CY26">
        <v>0</v>
      </c>
      <c r="CZ26">
        <v>0</v>
      </c>
      <c r="DA26">
        <v>9998.0436666666665</v>
      </c>
      <c r="DB26">
        <v>0</v>
      </c>
      <c r="DC26">
        <v>500.00813333333338</v>
      </c>
      <c r="DD26">
        <v>5.0002199999999997E-3</v>
      </c>
      <c r="DE26">
        <v>0</v>
      </c>
      <c r="DF26">
        <v>0</v>
      </c>
      <c r="DG26">
        <v>0</v>
      </c>
      <c r="DH26">
        <v>552.68000000000006</v>
      </c>
      <c r="DI26">
        <v>5.0002199999999997E-3</v>
      </c>
      <c r="DJ26">
        <v>175.7266666666666</v>
      </c>
      <c r="DK26">
        <v>-1.31</v>
      </c>
      <c r="DL26">
        <v>32.122900000000001</v>
      </c>
      <c r="DM26">
        <v>38.377066666666657</v>
      </c>
      <c r="DN26">
        <v>35.061999999999998</v>
      </c>
      <c r="DO26">
        <v>33.810166666666667</v>
      </c>
      <c r="DP26">
        <v>34.220633333333339</v>
      </c>
      <c r="DQ26">
        <v>0</v>
      </c>
      <c r="DR26">
        <v>0</v>
      </c>
      <c r="DS26">
        <v>0</v>
      </c>
      <c r="DT26">
        <v>143</v>
      </c>
      <c r="DU26">
        <v>0</v>
      </c>
      <c r="DV26">
        <v>552.46400000000006</v>
      </c>
      <c r="DW26">
        <v>-37.538461293740632</v>
      </c>
      <c r="DX26">
        <v>1.6461540070740399</v>
      </c>
      <c r="DY26">
        <v>176.06399999999999</v>
      </c>
      <c r="DZ26">
        <v>15</v>
      </c>
      <c r="EA26">
        <v>1693329510.5999999</v>
      </c>
      <c r="EB26" t="s">
        <v>329</v>
      </c>
      <c r="EC26">
        <v>1693329500.5999999</v>
      </c>
      <c r="ED26">
        <v>1693329510.5999999</v>
      </c>
      <c r="EE26">
        <v>10</v>
      </c>
      <c r="EF26">
        <v>-0.129</v>
      </c>
      <c r="EG26">
        <v>8.9999999999999993E-3</v>
      </c>
      <c r="EH26">
        <v>-0.74199999999999999</v>
      </c>
      <c r="EI26">
        <v>3.5999999999999997E-2</v>
      </c>
      <c r="EJ26">
        <v>410</v>
      </c>
      <c r="EK26">
        <v>14</v>
      </c>
      <c r="EL26">
        <v>0.92</v>
      </c>
      <c r="EM26">
        <v>0.23</v>
      </c>
      <c r="EN26">
        <v>100</v>
      </c>
      <c r="EO26">
        <v>100</v>
      </c>
      <c r="EP26">
        <v>-0.74199999999999999</v>
      </c>
      <c r="EQ26">
        <v>3.5999999999999997E-2</v>
      </c>
      <c r="ER26">
        <v>-1.0023844096039809</v>
      </c>
      <c r="ES26">
        <v>-1.5763494849013591E-5</v>
      </c>
      <c r="ET26">
        <v>2.5737299311383258E-6</v>
      </c>
      <c r="EU26">
        <v>-5.4755643384777521E-10</v>
      </c>
      <c r="EV26">
        <v>-7.464672723152585E-2</v>
      </c>
      <c r="EW26">
        <v>-1.018517929758264E-2</v>
      </c>
      <c r="EX26">
        <v>1.6585272268036431E-3</v>
      </c>
      <c r="EY26">
        <v>-2.829097221525108E-5</v>
      </c>
      <c r="EZ26">
        <v>21</v>
      </c>
      <c r="FA26">
        <v>1995</v>
      </c>
      <c r="FB26">
        <v>1</v>
      </c>
      <c r="FC26">
        <v>16</v>
      </c>
      <c r="FD26">
        <v>1.9</v>
      </c>
      <c r="FE26">
        <v>1.9</v>
      </c>
      <c r="FF26">
        <v>1.07178</v>
      </c>
      <c r="FG26">
        <v>2.5988799999999999</v>
      </c>
      <c r="FH26">
        <v>1.39771</v>
      </c>
      <c r="FI26">
        <v>2.2705099999999998</v>
      </c>
      <c r="FJ26">
        <v>1.3952599999999999</v>
      </c>
      <c r="FK26">
        <v>2.36816</v>
      </c>
      <c r="FL26">
        <v>31.6736</v>
      </c>
      <c r="FM26">
        <v>15.9445</v>
      </c>
      <c r="FN26">
        <v>18</v>
      </c>
      <c r="FO26">
        <v>600.18200000000002</v>
      </c>
      <c r="FP26">
        <v>394.40899999999999</v>
      </c>
      <c r="FQ26">
        <v>23.4452</v>
      </c>
      <c r="FR26">
        <v>25.174299999999999</v>
      </c>
      <c r="FS26">
        <v>30.0002</v>
      </c>
      <c r="FT26">
        <v>24.9618</v>
      </c>
      <c r="FU26">
        <v>25.311900000000001</v>
      </c>
      <c r="FV26">
        <v>21.477499999999999</v>
      </c>
      <c r="FW26">
        <v>4.1564800000000002</v>
      </c>
      <c r="FX26">
        <v>53.003100000000003</v>
      </c>
      <c r="FY26">
        <v>-999.9</v>
      </c>
      <c r="FZ26">
        <v>410</v>
      </c>
      <c r="GA26">
        <v>13.8644</v>
      </c>
      <c r="GB26">
        <v>99.030299999999997</v>
      </c>
      <c r="GC26">
        <v>93.629599999999996</v>
      </c>
    </row>
    <row r="27" spans="1:185" x14ac:dyDescent="0.2">
      <c r="A27">
        <v>11</v>
      </c>
      <c r="B27">
        <v>1693329679.5999999</v>
      </c>
      <c r="C27">
        <v>1707.099999904633</v>
      </c>
      <c r="D27" t="s">
        <v>330</v>
      </c>
      <c r="E27" t="s">
        <v>331</v>
      </c>
      <c r="F27">
        <v>5</v>
      </c>
      <c r="H27" t="s">
        <v>279</v>
      </c>
      <c r="I27" s="2" t="s">
        <v>332</v>
      </c>
      <c r="L27">
        <v>1693329671.599999</v>
      </c>
      <c r="M27">
        <f t="shared" si="0"/>
        <v>6.3156075854903216E-4</v>
      </c>
      <c r="N27">
        <f t="shared" si="1"/>
        <v>0.63156075854903215</v>
      </c>
      <c r="O27">
        <f t="shared" si="2"/>
        <v>-0.50592645736105601</v>
      </c>
      <c r="P27">
        <f t="shared" si="3"/>
        <v>410.21416129032252</v>
      </c>
      <c r="Q27">
        <f t="shared" si="4"/>
        <v>418.42730511286373</v>
      </c>
      <c r="R27">
        <f t="shared" si="5"/>
        <v>42.546173400512302</v>
      </c>
      <c r="S27">
        <f t="shared" si="6"/>
        <v>41.711051416436881</v>
      </c>
      <c r="T27">
        <f t="shared" si="7"/>
        <v>4.795062213596589E-2</v>
      </c>
      <c r="U27">
        <f t="shared" si="8"/>
        <v>2.9568499196278788</v>
      </c>
      <c r="V27">
        <f t="shared" si="9"/>
        <v>4.7522780140149455E-2</v>
      </c>
      <c r="W27">
        <f t="shared" si="10"/>
        <v>2.9739859193418067E-2</v>
      </c>
      <c r="X27">
        <f t="shared" si="11"/>
        <v>3.9903511277246398E-5</v>
      </c>
      <c r="Y27">
        <f t="shared" si="12"/>
        <v>23.510356088246496</v>
      </c>
      <c r="Z27">
        <f t="shared" si="13"/>
        <v>23.236909677419359</v>
      </c>
      <c r="AA27">
        <f t="shared" si="14"/>
        <v>2.8604087171859889</v>
      </c>
      <c r="AB27">
        <f t="shared" si="15"/>
        <v>52.382180578600369</v>
      </c>
      <c r="AC27">
        <f t="shared" si="16"/>
        <v>1.53833130462469</v>
      </c>
      <c r="AD27">
        <f t="shared" si="17"/>
        <v>2.9367454497553749</v>
      </c>
      <c r="AE27">
        <f t="shared" si="18"/>
        <v>1.3220774125612988</v>
      </c>
      <c r="AF27">
        <f t="shared" si="19"/>
        <v>-27.851829452012318</v>
      </c>
      <c r="AG27">
        <f t="shared" si="20"/>
        <v>69.605471053142381</v>
      </c>
      <c r="AH27">
        <f t="shared" si="21"/>
        <v>4.9023340132661417</v>
      </c>
      <c r="AI27">
        <f t="shared" si="22"/>
        <v>46.656015517907484</v>
      </c>
      <c r="AJ27">
        <f t="shared" si="23"/>
        <v>-0.50592645736105601</v>
      </c>
      <c r="AK27">
        <f t="shared" si="24"/>
        <v>0.63156075854903215</v>
      </c>
      <c r="AL27">
        <f t="shared" si="25"/>
        <v>-0.7160841459916929</v>
      </c>
      <c r="AM27">
        <v>416.03618398883782</v>
      </c>
      <c r="AN27">
        <v>416.64886060606051</v>
      </c>
      <c r="AO27">
        <v>2.4688859246656751E-2</v>
      </c>
      <c r="AP27">
        <v>67.256722712090166</v>
      </c>
      <c r="AQ27">
        <f t="shared" si="26"/>
        <v>0.68235573564425489</v>
      </c>
      <c r="AR27">
        <v>14.51259264761905</v>
      </c>
      <c r="AS27">
        <v>15.17882121212121</v>
      </c>
      <c r="AT27">
        <v>1.064385026738835E-3</v>
      </c>
      <c r="AU27">
        <v>78.55</v>
      </c>
      <c r="AV27">
        <v>0</v>
      </c>
      <c r="AW27">
        <v>0</v>
      </c>
      <c r="AX27">
        <f t="shared" si="27"/>
        <v>1</v>
      </c>
      <c r="AY27">
        <f t="shared" si="28"/>
        <v>0</v>
      </c>
      <c r="AZ27">
        <f t="shared" si="29"/>
        <v>54307.001399959096</v>
      </c>
      <c r="BA27" t="s">
        <v>333</v>
      </c>
      <c r="BB27">
        <v>8197.9599999999991</v>
      </c>
      <c r="BC27">
        <v>608.07692307692309</v>
      </c>
      <c r="BD27">
        <v>2753.04</v>
      </c>
      <c r="BE27">
        <f t="shared" si="30"/>
        <v>0.77912528583786544</v>
      </c>
      <c r="BF27">
        <v>-0.50592645736105601</v>
      </c>
      <c r="BG27" t="s">
        <v>282</v>
      </c>
      <c r="BH27" t="s">
        <v>282</v>
      </c>
      <c r="BI27">
        <v>0</v>
      </c>
      <c r="BJ27">
        <v>0</v>
      </c>
      <c r="BK27" t="e">
        <f t="shared" si="31"/>
        <v>#DIV/0!</v>
      </c>
      <c r="BL27">
        <v>0.5</v>
      </c>
      <c r="BM27">
        <f t="shared" si="32"/>
        <v>2.1001848040655996E-4</v>
      </c>
      <c r="BN27">
        <f t="shared" si="33"/>
        <v>-0.50592645736105601</v>
      </c>
      <c r="BO27" t="e">
        <f t="shared" si="34"/>
        <v>#DIV/0!</v>
      </c>
      <c r="BP27">
        <f t="shared" si="35"/>
        <v>0</v>
      </c>
      <c r="BQ27" t="e">
        <f t="shared" si="36"/>
        <v>#DIV/0!</v>
      </c>
      <c r="BR27" t="e">
        <f t="shared" si="37"/>
        <v>#DIV/0!</v>
      </c>
      <c r="BS27" t="s">
        <v>282</v>
      </c>
      <c r="BT27">
        <v>0</v>
      </c>
      <c r="BU27" t="e">
        <f t="shared" si="38"/>
        <v>#DIV/0!</v>
      </c>
      <c r="BV27" t="e">
        <f t="shared" si="39"/>
        <v>#DIV/0!</v>
      </c>
      <c r="BW27" t="e">
        <f t="shared" si="40"/>
        <v>#DIV/0!</v>
      </c>
      <c r="BX27" t="e">
        <f t="shared" si="41"/>
        <v>#DIV/0!</v>
      </c>
      <c r="BY27">
        <f t="shared" si="42"/>
        <v>0</v>
      </c>
      <c r="BZ27">
        <f t="shared" si="43"/>
        <v>1.2834906249058615</v>
      </c>
      <c r="CA27" t="e">
        <f t="shared" si="44"/>
        <v>#DIV/0!</v>
      </c>
      <c r="CB27" t="e">
        <f t="shared" si="45"/>
        <v>#DIV/0!</v>
      </c>
      <c r="CC27">
        <f t="shared" si="46"/>
        <v>5.0002199999999997E-3</v>
      </c>
      <c r="CD27">
        <f t="shared" si="47"/>
        <v>2.1001848040655996E-4</v>
      </c>
      <c r="CE27">
        <f t="shared" si="48"/>
        <v>4.2001847999999994E-2</v>
      </c>
      <c r="CF27">
        <f t="shared" si="49"/>
        <v>7.9803511199999996E-3</v>
      </c>
      <c r="CG27">
        <v>6</v>
      </c>
      <c r="CH27">
        <v>0.5</v>
      </c>
      <c r="CI27" t="s">
        <v>283</v>
      </c>
      <c r="CJ27">
        <v>2</v>
      </c>
      <c r="CK27" t="b">
        <v>0</v>
      </c>
      <c r="CL27">
        <v>1693329671.599999</v>
      </c>
      <c r="CM27">
        <v>410.21416129032252</v>
      </c>
      <c r="CN27">
        <v>409.9673225806452</v>
      </c>
      <c r="CO27">
        <v>15.128970967741941</v>
      </c>
      <c r="CP27">
        <v>14.506996774193549</v>
      </c>
      <c r="CQ27">
        <v>410.95616129032248</v>
      </c>
      <c r="CR27">
        <v>15.084970967741929</v>
      </c>
      <c r="CS27">
        <v>600.03058064516142</v>
      </c>
      <c r="CT27">
        <v>101.5811612903226</v>
      </c>
      <c r="CU27">
        <v>9.9997851612903227E-2</v>
      </c>
      <c r="CV27">
        <v>23.673554838709681</v>
      </c>
      <c r="CW27">
        <v>23.236909677419359</v>
      </c>
      <c r="CX27">
        <v>999.90000000000032</v>
      </c>
      <c r="CY27">
        <v>0</v>
      </c>
      <c r="CZ27">
        <v>0</v>
      </c>
      <c r="DA27">
        <v>9998.3680645161294</v>
      </c>
      <c r="DB27">
        <v>0</v>
      </c>
      <c r="DC27">
        <v>454.07477419354842</v>
      </c>
      <c r="DD27">
        <v>5.0002199999999997E-3</v>
      </c>
      <c r="DE27">
        <v>0</v>
      </c>
      <c r="DF27">
        <v>0</v>
      </c>
      <c r="DG27">
        <v>0</v>
      </c>
      <c r="DH27">
        <v>607.42258064516125</v>
      </c>
      <c r="DI27">
        <v>5.0002199999999997E-3</v>
      </c>
      <c r="DJ27">
        <v>121.86774193548381</v>
      </c>
      <c r="DK27">
        <v>-1.3419354838709681</v>
      </c>
      <c r="DL27">
        <v>32.045999999999999</v>
      </c>
      <c r="DM27">
        <v>38.072161290322583</v>
      </c>
      <c r="DN27">
        <v>35.018000000000001</v>
      </c>
      <c r="DO27">
        <v>33.783999999999999</v>
      </c>
      <c r="DP27">
        <v>34.09854838709677</v>
      </c>
      <c r="DQ27">
        <v>0</v>
      </c>
      <c r="DR27">
        <v>0</v>
      </c>
      <c r="DS27">
        <v>0</v>
      </c>
      <c r="DT27">
        <v>192.39999985694891</v>
      </c>
      <c r="DU27">
        <v>0</v>
      </c>
      <c r="DV27">
        <v>608.07692307692309</v>
      </c>
      <c r="DW27">
        <v>-40.533333747660897</v>
      </c>
      <c r="DX27">
        <v>-3.7914525882055878</v>
      </c>
      <c r="DY27">
        <v>121.4038461538462</v>
      </c>
      <c r="DZ27">
        <v>15</v>
      </c>
      <c r="EA27">
        <v>1693329720.0999999</v>
      </c>
      <c r="EB27" t="s">
        <v>334</v>
      </c>
      <c r="EC27">
        <v>1693329500.5999999</v>
      </c>
      <c r="ED27">
        <v>1693329702.5999999</v>
      </c>
      <c r="EE27">
        <v>11</v>
      </c>
      <c r="EF27">
        <v>-0.129</v>
      </c>
      <c r="EG27">
        <v>-5.0000000000000001E-3</v>
      </c>
      <c r="EH27">
        <v>-0.74199999999999999</v>
      </c>
      <c r="EI27">
        <v>4.3999999999999997E-2</v>
      </c>
      <c r="EJ27">
        <v>410</v>
      </c>
      <c r="EK27">
        <v>15</v>
      </c>
      <c r="EL27">
        <v>0.92</v>
      </c>
      <c r="EM27">
        <v>0.26</v>
      </c>
      <c r="EN27">
        <v>100</v>
      </c>
      <c r="EO27">
        <v>100</v>
      </c>
      <c r="EP27">
        <v>-0.74199999999999999</v>
      </c>
      <c r="EQ27">
        <v>4.3999999999999997E-2</v>
      </c>
      <c r="ER27">
        <v>-1.1314579130354201</v>
      </c>
      <c r="ES27">
        <v>-1.5763494849013591E-5</v>
      </c>
      <c r="ET27">
        <v>2.5737299311383258E-6</v>
      </c>
      <c r="EU27">
        <v>-5.4755643384777521E-10</v>
      </c>
      <c r="EV27">
        <v>-6.5189904834651716E-2</v>
      </c>
      <c r="EW27">
        <v>-1.018517929758264E-2</v>
      </c>
      <c r="EX27">
        <v>1.6585272268036431E-3</v>
      </c>
      <c r="EY27">
        <v>-2.829097221525108E-5</v>
      </c>
      <c r="EZ27">
        <v>21</v>
      </c>
      <c r="FA27">
        <v>1995</v>
      </c>
      <c r="FB27">
        <v>1</v>
      </c>
      <c r="FC27">
        <v>16</v>
      </c>
      <c r="FD27">
        <v>3</v>
      </c>
      <c r="FE27">
        <v>2.8</v>
      </c>
      <c r="FF27">
        <v>1.073</v>
      </c>
      <c r="FG27">
        <v>2.6013199999999999</v>
      </c>
      <c r="FH27">
        <v>1.39771</v>
      </c>
      <c r="FI27">
        <v>2.2705099999999998</v>
      </c>
      <c r="FJ27">
        <v>1.3952599999999999</v>
      </c>
      <c r="FK27">
        <v>2.4169900000000002</v>
      </c>
      <c r="FL27">
        <v>31.783000000000001</v>
      </c>
      <c r="FM27">
        <v>15.9358</v>
      </c>
      <c r="FN27">
        <v>18</v>
      </c>
      <c r="FO27">
        <v>607.93399999999997</v>
      </c>
      <c r="FP27">
        <v>394.47</v>
      </c>
      <c r="FQ27">
        <v>23.376100000000001</v>
      </c>
      <c r="FR27">
        <v>25.2151</v>
      </c>
      <c r="FS27">
        <v>30.0002</v>
      </c>
      <c r="FT27">
        <v>25.020099999999999</v>
      </c>
      <c r="FU27">
        <v>25.371700000000001</v>
      </c>
      <c r="FV27">
        <v>21.494199999999999</v>
      </c>
      <c r="FW27">
        <v>0</v>
      </c>
      <c r="FX27">
        <v>49.512999999999998</v>
      </c>
      <c r="FY27">
        <v>-999.9</v>
      </c>
      <c r="FZ27">
        <v>410</v>
      </c>
      <c r="GA27">
        <v>15.456200000000001</v>
      </c>
      <c r="GB27">
        <v>99.075900000000004</v>
      </c>
      <c r="GC27">
        <v>93.617800000000003</v>
      </c>
    </row>
    <row r="28" spans="1:185" x14ac:dyDescent="0.2">
      <c r="A28">
        <v>12</v>
      </c>
      <c r="B28">
        <v>1693329857.5999999</v>
      </c>
      <c r="C28">
        <v>1885.099999904633</v>
      </c>
      <c r="D28" t="s">
        <v>335</v>
      </c>
      <c r="E28" t="s">
        <v>336</v>
      </c>
      <c r="F28">
        <v>5</v>
      </c>
      <c r="H28" t="s">
        <v>279</v>
      </c>
      <c r="I28" s="2" t="s">
        <v>337</v>
      </c>
      <c r="L28">
        <v>1693329849.849999</v>
      </c>
      <c r="M28">
        <f t="shared" si="0"/>
        <v>1.3017683823437776E-4</v>
      </c>
      <c r="N28">
        <f t="shared" si="1"/>
        <v>0.13017683823437776</v>
      </c>
      <c r="O28">
        <f t="shared" si="2"/>
        <v>-0.74376853642864238</v>
      </c>
      <c r="P28">
        <f t="shared" si="3"/>
        <v>410.67643333333331</v>
      </c>
      <c r="Q28">
        <f t="shared" si="4"/>
        <v>520.34541460889864</v>
      </c>
      <c r="R28">
        <f t="shared" si="5"/>
        <v>52.913434149469744</v>
      </c>
      <c r="S28">
        <f t="shared" si="6"/>
        <v>41.761298940734072</v>
      </c>
      <c r="T28">
        <f t="shared" si="7"/>
        <v>9.983011084737415E-3</v>
      </c>
      <c r="U28">
        <f t="shared" si="8"/>
        <v>2.957399027540621</v>
      </c>
      <c r="V28">
        <f t="shared" si="9"/>
        <v>9.9643274207119898E-3</v>
      </c>
      <c r="W28">
        <f t="shared" si="10"/>
        <v>6.2293803428876407E-3</v>
      </c>
      <c r="X28">
        <f t="shared" si="11"/>
        <v>3.9903511277246398E-5</v>
      </c>
      <c r="Y28">
        <f t="shared" si="12"/>
        <v>23.871629477901756</v>
      </c>
      <c r="Z28">
        <f t="shared" si="13"/>
        <v>23.47622333333333</v>
      </c>
      <c r="AA28">
        <f t="shared" si="14"/>
        <v>2.9020290258490369</v>
      </c>
      <c r="AB28">
        <f t="shared" si="15"/>
        <v>53.827280336171079</v>
      </c>
      <c r="AC28">
        <f t="shared" si="16"/>
        <v>1.6029612021493562</v>
      </c>
      <c r="AD28">
        <f t="shared" si="17"/>
        <v>2.9779717498975917</v>
      </c>
      <c r="AE28">
        <f t="shared" si="18"/>
        <v>1.2990678236996807</v>
      </c>
      <c r="AF28">
        <f t="shared" si="19"/>
        <v>-5.7407985661360597</v>
      </c>
      <c r="AG28">
        <f t="shared" si="20"/>
        <v>68.404772787131819</v>
      </c>
      <c r="AH28">
        <f t="shared" si="21"/>
        <v>4.8283627322052283</v>
      </c>
      <c r="AI28">
        <f t="shared" si="22"/>
        <v>67.492376856712269</v>
      </c>
      <c r="AJ28">
        <f t="shared" si="23"/>
        <v>-0.74376853642864238</v>
      </c>
      <c r="AK28">
        <f t="shared" si="24"/>
        <v>0.13017683823437776</v>
      </c>
      <c r="AL28">
        <f t="shared" si="25"/>
        <v>-0.7376171289400083</v>
      </c>
      <c r="AM28">
        <v>416.51441185978672</v>
      </c>
      <c r="AN28">
        <v>417.2169454545454</v>
      </c>
      <c r="AO28">
        <v>1.014764579447259E-2</v>
      </c>
      <c r="AP28">
        <v>67.259358893609829</v>
      </c>
      <c r="AQ28">
        <f t="shared" si="26"/>
        <v>0.22674565897470891</v>
      </c>
      <c r="AR28">
        <v>15.663925182630139</v>
      </c>
      <c r="AS28">
        <v>15.836218181818181</v>
      </c>
      <c r="AT28">
        <v>9.4567351007137038E-3</v>
      </c>
      <c r="AU28">
        <v>78.448725595175148</v>
      </c>
      <c r="AV28">
        <v>67</v>
      </c>
      <c r="AW28">
        <v>11</v>
      </c>
      <c r="AX28">
        <f t="shared" si="27"/>
        <v>1</v>
      </c>
      <c r="AY28">
        <f t="shared" si="28"/>
        <v>0</v>
      </c>
      <c r="AZ28">
        <f t="shared" si="29"/>
        <v>54281.007157329928</v>
      </c>
      <c r="BA28" t="s">
        <v>338</v>
      </c>
      <c r="BB28">
        <v>8212.32</v>
      </c>
      <c r="BC28">
        <v>530.1</v>
      </c>
      <c r="BD28">
        <v>1703.69</v>
      </c>
      <c r="BE28">
        <f t="shared" si="30"/>
        <v>0.68885184511266728</v>
      </c>
      <c r="BF28">
        <v>-0.74376853642858554</v>
      </c>
      <c r="BG28" t="s">
        <v>282</v>
      </c>
      <c r="BH28" t="s">
        <v>282</v>
      </c>
      <c r="BI28">
        <v>0</v>
      </c>
      <c r="BJ28">
        <v>0</v>
      </c>
      <c r="BK28" t="e">
        <f t="shared" si="31"/>
        <v>#DIV/0!</v>
      </c>
      <c r="BL28">
        <v>0.5</v>
      </c>
      <c r="BM28">
        <f t="shared" si="32"/>
        <v>2.1001848040655996E-4</v>
      </c>
      <c r="BN28">
        <f t="shared" si="33"/>
        <v>-0.74376853642864238</v>
      </c>
      <c r="BO28" t="e">
        <f t="shared" si="34"/>
        <v>#DIV/0!</v>
      </c>
      <c r="BP28">
        <f t="shared" si="35"/>
        <v>-2.7065912842893087E-10</v>
      </c>
      <c r="BQ28" t="e">
        <f t="shared" si="36"/>
        <v>#DIV/0!</v>
      </c>
      <c r="BR28" t="e">
        <f t="shared" si="37"/>
        <v>#DIV/0!</v>
      </c>
      <c r="BS28" t="s">
        <v>282</v>
      </c>
      <c r="BT28">
        <v>0</v>
      </c>
      <c r="BU28" t="e">
        <f t="shared" si="38"/>
        <v>#DIV/0!</v>
      </c>
      <c r="BV28" t="e">
        <f t="shared" si="39"/>
        <v>#DIV/0!</v>
      </c>
      <c r="BW28" t="e">
        <f t="shared" si="40"/>
        <v>#DIV/0!</v>
      </c>
      <c r="BX28" t="e">
        <f t="shared" si="41"/>
        <v>#DIV/0!</v>
      </c>
      <c r="BY28">
        <f t="shared" si="42"/>
        <v>0</v>
      </c>
      <c r="BZ28">
        <f t="shared" si="43"/>
        <v>1.451690965328607</v>
      </c>
      <c r="CA28" t="e">
        <f t="shared" si="44"/>
        <v>#DIV/0!</v>
      </c>
      <c r="CB28" t="e">
        <f t="shared" si="45"/>
        <v>#DIV/0!</v>
      </c>
      <c r="CC28">
        <f t="shared" si="46"/>
        <v>5.0002199999999997E-3</v>
      </c>
      <c r="CD28">
        <f t="shared" si="47"/>
        <v>2.1001848040655996E-4</v>
      </c>
      <c r="CE28">
        <f t="shared" si="48"/>
        <v>4.2001847999999994E-2</v>
      </c>
      <c r="CF28">
        <f t="shared" si="49"/>
        <v>7.9803511199999996E-3</v>
      </c>
      <c r="CG28">
        <v>6</v>
      </c>
      <c r="CH28">
        <v>0.5</v>
      </c>
      <c r="CI28" t="s">
        <v>283</v>
      </c>
      <c r="CJ28">
        <v>2</v>
      </c>
      <c r="CK28" t="b">
        <v>0</v>
      </c>
      <c r="CL28">
        <v>1693329849.849999</v>
      </c>
      <c r="CM28">
        <v>410.67643333333331</v>
      </c>
      <c r="CN28">
        <v>409.98613333333338</v>
      </c>
      <c r="CO28">
        <v>15.76336</v>
      </c>
      <c r="CP28">
        <v>15.635236666666669</v>
      </c>
      <c r="CQ28">
        <v>411.28243333333319</v>
      </c>
      <c r="CR28">
        <v>15.68736</v>
      </c>
      <c r="CS28">
        <v>600.00693333333345</v>
      </c>
      <c r="CT28">
        <v>101.589</v>
      </c>
      <c r="CU28">
        <v>0.10005627666666669</v>
      </c>
      <c r="CV28">
        <v>23.90525666666667</v>
      </c>
      <c r="CW28">
        <v>23.47622333333333</v>
      </c>
      <c r="CX28">
        <v>999.9000000000002</v>
      </c>
      <c r="CY28">
        <v>0</v>
      </c>
      <c r="CZ28">
        <v>0</v>
      </c>
      <c r="DA28">
        <v>10000.711333333329</v>
      </c>
      <c r="DB28">
        <v>0</v>
      </c>
      <c r="DC28">
        <v>466.30323333333331</v>
      </c>
      <c r="DD28">
        <v>5.0002199999999997E-3</v>
      </c>
      <c r="DE28">
        <v>0</v>
      </c>
      <c r="DF28">
        <v>0</v>
      </c>
      <c r="DG28">
        <v>0</v>
      </c>
      <c r="DH28">
        <v>529.91000000000008</v>
      </c>
      <c r="DI28">
        <v>5.0002199999999997E-3</v>
      </c>
      <c r="DJ28">
        <v>182.1666666666666</v>
      </c>
      <c r="DK28">
        <v>-1.42</v>
      </c>
      <c r="DL28">
        <v>32.218499999999999</v>
      </c>
      <c r="DM28">
        <v>38.447499999999991</v>
      </c>
      <c r="DN28">
        <v>35.089300000000001</v>
      </c>
      <c r="DO28">
        <v>34.772633333333339</v>
      </c>
      <c r="DP28">
        <v>34.455966666666669</v>
      </c>
      <c r="DQ28">
        <v>0</v>
      </c>
      <c r="DR28">
        <v>0</v>
      </c>
      <c r="DS28">
        <v>0</v>
      </c>
      <c r="DT28">
        <v>177.4000000953674</v>
      </c>
      <c r="DU28">
        <v>0</v>
      </c>
      <c r="DV28">
        <v>530.1</v>
      </c>
      <c r="DW28">
        <v>26.003419020241349</v>
      </c>
      <c r="DX28">
        <v>12.58803418189394</v>
      </c>
      <c r="DY28">
        <v>182.37692307692311</v>
      </c>
      <c r="DZ28">
        <v>15</v>
      </c>
      <c r="EA28">
        <v>1693329883.0999999</v>
      </c>
      <c r="EB28" t="s">
        <v>339</v>
      </c>
      <c r="EC28">
        <v>1693329883.0999999</v>
      </c>
      <c r="ED28">
        <v>1693329875.0999999</v>
      </c>
      <c r="EE28">
        <v>12</v>
      </c>
      <c r="EF28">
        <v>0.13600000000000001</v>
      </c>
      <c r="EG28">
        <v>6.0000000000000001E-3</v>
      </c>
      <c r="EH28">
        <v>-0.60599999999999998</v>
      </c>
      <c r="EI28">
        <v>7.5999999999999998E-2</v>
      </c>
      <c r="EJ28">
        <v>410</v>
      </c>
      <c r="EK28">
        <v>16</v>
      </c>
      <c r="EL28">
        <v>1.17</v>
      </c>
      <c r="EM28">
        <v>0.41</v>
      </c>
      <c r="EN28">
        <v>100</v>
      </c>
      <c r="EO28">
        <v>100</v>
      </c>
      <c r="EP28">
        <v>-0.60599999999999998</v>
      </c>
      <c r="EQ28">
        <v>7.5999999999999998E-2</v>
      </c>
      <c r="ER28">
        <v>-1.1314579130354201</v>
      </c>
      <c r="ES28">
        <v>-1.5763494849013591E-5</v>
      </c>
      <c r="ET28">
        <v>2.5737299311383258E-6</v>
      </c>
      <c r="EU28">
        <v>-5.4755643384777521E-10</v>
      </c>
      <c r="EV28">
        <v>-6.9888889304805343E-2</v>
      </c>
      <c r="EW28">
        <v>-1.018517929758264E-2</v>
      </c>
      <c r="EX28">
        <v>1.6585272268036431E-3</v>
      </c>
      <c r="EY28">
        <v>-2.829097221525108E-5</v>
      </c>
      <c r="EZ28">
        <v>21</v>
      </c>
      <c r="FA28">
        <v>1995</v>
      </c>
      <c r="FB28">
        <v>1</v>
      </c>
      <c r="FC28">
        <v>16</v>
      </c>
      <c r="FD28">
        <v>6</v>
      </c>
      <c r="FE28">
        <v>2.6</v>
      </c>
      <c r="FF28">
        <v>1.073</v>
      </c>
      <c r="FG28">
        <v>2.5952099999999998</v>
      </c>
      <c r="FH28">
        <v>1.39771</v>
      </c>
      <c r="FI28">
        <v>2.2680699999999998</v>
      </c>
      <c r="FJ28">
        <v>1.3952599999999999</v>
      </c>
      <c r="FK28">
        <v>2.4230999999999998</v>
      </c>
      <c r="FL28">
        <v>31.9146</v>
      </c>
      <c r="FM28">
        <v>15.918200000000001</v>
      </c>
      <c r="FN28">
        <v>18</v>
      </c>
      <c r="FO28">
        <v>525.87800000000004</v>
      </c>
      <c r="FP28">
        <v>395.39499999999998</v>
      </c>
      <c r="FQ28">
        <v>23.581</v>
      </c>
      <c r="FR28">
        <v>25.281400000000001</v>
      </c>
      <c r="FS28">
        <v>30.0002</v>
      </c>
      <c r="FT28">
        <v>25.087900000000001</v>
      </c>
      <c r="FU28">
        <v>25.440899999999999</v>
      </c>
      <c r="FV28">
        <v>21.503499999999999</v>
      </c>
      <c r="FW28">
        <v>0</v>
      </c>
      <c r="FX28">
        <v>78.869799999999998</v>
      </c>
      <c r="FY28">
        <v>-999.9</v>
      </c>
      <c r="FZ28">
        <v>410</v>
      </c>
      <c r="GA28">
        <v>23.073699999999999</v>
      </c>
      <c r="GB28">
        <v>99.010300000000001</v>
      </c>
      <c r="GC28">
        <v>93.612499999999997</v>
      </c>
    </row>
    <row r="29" spans="1:185" x14ac:dyDescent="0.2">
      <c r="A29">
        <v>13</v>
      </c>
      <c r="B29">
        <v>1693330026.0999999</v>
      </c>
      <c r="C29">
        <v>2053.599999904633</v>
      </c>
      <c r="D29" t="s">
        <v>340</v>
      </c>
      <c r="E29" t="s">
        <v>341</v>
      </c>
      <c r="F29">
        <v>5</v>
      </c>
      <c r="H29" t="s">
        <v>279</v>
      </c>
      <c r="I29" s="2" t="s">
        <v>342</v>
      </c>
      <c r="L29">
        <v>1693330018.349999</v>
      </c>
      <c r="M29">
        <f t="shared" si="0"/>
        <v>1.5164526063513571E-3</v>
      </c>
      <c r="N29">
        <f t="shared" si="1"/>
        <v>1.516452606351357</v>
      </c>
      <c r="O29">
        <f t="shared" si="2"/>
        <v>-2.3327681442080994</v>
      </c>
      <c r="P29">
        <f t="shared" si="3"/>
        <v>411.68310000000002</v>
      </c>
      <c r="Q29">
        <f t="shared" si="4"/>
        <v>435.17312995941614</v>
      </c>
      <c r="R29">
        <f t="shared" si="5"/>
        <v>44.251662007102077</v>
      </c>
      <c r="S29">
        <f t="shared" si="6"/>
        <v>41.863019890347935</v>
      </c>
      <c r="T29">
        <f t="shared" si="7"/>
        <v>0.11732801428362022</v>
      </c>
      <c r="U29">
        <f t="shared" si="8"/>
        <v>2.9568583563590352</v>
      </c>
      <c r="V29">
        <f t="shared" si="9"/>
        <v>0.11480166382997235</v>
      </c>
      <c r="W29">
        <f t="shared" si="10"/>
        <v>7.1973491671387446E-2</v>
      </c>
      <c r="X29">
        <f t="shared" si="11"/>
        <v>3.9903511277246398E-5</v>
      </c>
      <c r="Y29">
        <f t="shared" si="12"/>
        <v>23.536664385774976</v>
      </c>
      <c r="Z29">
        <f t="shared" si="13"/>
        <v>23.243896666666672</v>
      </c>
      <c r="AA29">
        <f t="shared" si="14"/>
        <v>2.8616164216287783</v>
      </c>
      <c r="AB29">
        <f t="shared" si="15"/>
        <v>51.892956086643963</v>
      </c>
      <c r="AC29">
        <f t="shared" si="16"/>
        <v>1.5475140734008224</v>
      </c>
      <c r="AD29">
        <f t="shared" si="17"/>
        <v>2.9821274217197979</v>
      </c>
      <c r="AE29">
        <f t="shared" si="18"/>
        <v>1.3141023482279559</v>
      </c>
      <c r="AF29">
        <f t="shared" si="19"/>
        <v>-66.875559940094846</v>
      </c>
      <c r="AG29">
        <f t="shared" si="20"/>
        <v>109.12581071500749</v>
      </c>
      <c r="AH29">
        <f t="shared" si="21"/>
        <v>7.6959363129980245</v>
      </c>
      <c r="AI29">
        <f t="shared" si="22"/>
        <v>49.946226991421945</v>
      </c>
      <c r="AJ29">
        <f t="shared" si="23"/>
        <v>-2.3327681442080994</v>
      </c>
      <c r="AK29">
        <f t="shared" si="24"/>
        <v>1.516452606351357</v>
      </c>
      <c r="AL29">
        <f t="shared" si="25"/>
        <v>-2.5146719466470162</v>
      </c>
      <c r="AM29">
        <v>415.69454240333869</v>
      </c>
      <c r="AN29">
        <v>418.09029090909081</v>
      </c>
      <c r="AO29">
        <v>3.3362218655805922E-2</v>
      </c>
      <c r="AP29">
        <v>67.258601569490537</v>
      </c>
      <c r="AQ29">
        <f t="shared" si="26"/>
        <v>1.6171053604523775</v>
      </c>
      <c r="AR29">
        <v>13.74364969742031</v>
      </c>
      <c r="AS29">
        <v>15.301203636363629</v>
      </c>
      <c r="AT29">
        <v>6.46105081027285E-3</v>
      </c>
      <c r="AU29">
        <v>78.445057973218553</v>
      </c>
      <c r="AV29">
        <v>25</v>
      </c>
      <c r="AW29">
        <v>4</v>
      </c>
      <c r="AX29">
        <f t="shared" si="27"/>
        <v>1</v>
      </c>
      <c r="AY29">
        <f t="shared" si="28"/>
        <v>0</v>
      </c>
      <c r="AZ29">
        <f t="shared" si="29"/>
        <v>54260.767502602095</v>
      </c>
      <c r="BA29" t="s">
        <v>343</v>
      </c>
      <c r="BB29">
        <v>8161.48</v>
      </c>
      <c r="BC29">
        <v>583.74999999999989</v>
      </c>
      <c r="BD29">
        <v>2545.08</v>
      </c>
      <c r="BE29">
        <f t="shared" si="30"/>
        <v>0.77063589356719642</v>
      </c>
      <c r="BF29">
        <v>-2.332768144208043</v>
      </c>
      <c r="BG29" t="s">
        <v>282</v>
      </c>
      <c r="BH29" t="s">
        <v>282</v>
      </c>
      <c r="BI29">
        <v>0</v>
      </c>
      <c r="BJ29">
        <v>0</v>
      </c>
      <c r="BK29" t="e">
        <f t="shared" si="31"/>
        <v>#DIV/0!</v>
      </c>
      <c r="BL29">
        <v>0.5</v>
      </c>
      <c r="BM29">
        <f t="shared" si="32"/>
        <v>2.1001848040655996E-4</v>
      </c>
      <c r="BN29">
        <f t="shared" si="33"/>
        <v>-2.3327681442080994</v>
      </c>
      <c r="BO29" t="e">
        <f t="shared" si="34"/>
        <v>#DIV/0!</v>
      </c>
      <c r="BP29">
        <f t="shared" si="35"/>
        <v>-2.6854460398807984E-10</v>
      </c>
      <c r="BQ29" t="e">
        <f t="shared" si="36"/>
        <v>#DIV/0!</v>
      </c>
      <c r="BR29" t="e">
        <f t="shared" si="37"/>
        <v>#DIV/0!</v>
      </c>
      <c r="BS29" t="s">
        <v>282</v>
      </c>
      <c r="BT29">
        <v>0</v>
      </c>
      <c r="BU29" t="e">
        <f t="shared" si="38"/>
        <v>#DIV/0!</v>
      </c>
      <c r="BV29" t="e">
        <f t="shared" si="39"/>
        <v>#DIV/0!</v>
      </c>
      <c r="BW29" t="e">
        <f t="shared" si="40"/>
        <v>#DIV/0!</v>
      </c>
      <c r="BX29" t="e">
        <f t="shared" si="41"/>
        <v>#DIV/0!</v>
      </c>
      <c r="BY29">
        <f t="shared" si="42"/>
        <v>0</v>
      </c>
      <c r="BZ29">
        <f t="shared" si="43"/>
        <v>1.2976296696629328</v>
      </c>
      <c r="CA29" t="e">
        <f t="shared" si="44"/>
        <v>#DIV/0!</v>
      </c>
      <c r="CB29" t="e">
        <f t="shared" si="45"/>
        <v>#DIV/0!</v>
      </c>
      <c r="CC29">
        <f t="shared" si="46"/>
        <v>5.0002199999999997E-3</v>
      </c>
      <c r="CD29">
        <f t="shared" si="47"/>
        <v>2.1001848040655996E-4</v>
      </c>
      <c r="CE29">
        <f t="shared" si="48"/>
        <v>4.2001847999999994E-2</v>
      </c>
      <c r="CF29">
        <f t="shared" si="49"/>
        <v>7.9803511199999996E-3</v>
      </c>
      <c r="CG29">
        <v>6</v>
      </c>
      <c r="CH29">
        <v>0.5</v>
      </c>
      <c r="CI29" t="s">
        <v>283</v>
      </c>
      <c r="CJ29">
        <v>2</v>
      </c>
      <c r="CK29" t="b">
        <v>0</v>
      </c>
      <c r="CL29">
        <v>1693330018.349999</v>
      </c>
      <c r="CM29">
        <v>411.68310000000002</v>
      </c>
      <c r="CN29">
        <v>409.97469999999998</v>
      </c>
      <c r="CO29">
        <v>15.21833333333333</v>
      </c>
      <c r="CP29">
        <v>13.725020000000001</v>
      </c>
      <c r="CQ29">
        <v>412.30610000000001</v>
      </c>
      <c r="CR29">
        <v>15.18733333333333</v>
      </c>
      <c r="CS29">
        <v>600.02466666666669</v>
      </c>
      <c r="CT29">
        <v>101.5874666666667</v>
      </c>
      <c r="CU29">
        <v>0.10002036</v>
      </c>
      <c r="CV29">
        <v>23.928456666666669</v>
      </c>
      <c r="CW29">
        <v>23.243896666666672</v>
      </c>
      <c r="CX29">
        <v>999.9000000000002</v>
      </c>
      <c r="CY29">
        <v>0</v>
      </c>
      <c r="CZ29">
        <v>0</v>
      </c>
      <c r="DA29">
        <v>9997.7953333333353</v>
      </c>
      <c r="DB29">
        <v>0</v>
      </c>
      <c r="DC29">
        <v>438.13793333333342</v>
      </c>
      <c r="DD29">
        <v>5.0002199999999997E-3</v>
      </c>
      <c r="DE29">
        <v>0</v>
      </c>
      <c r="DF29">
        <v>0</v>
      </c>
      <c r="DG29">
        <v>0</v>
      </c>
      <c r="DH29">
        <v>583.56000000000006</v>
      </c>
      <c r="DI29">
        <v>5.0002199999999997E-3</v>
      </c>
      <c r="DJ29">
        <v>127.23</v>
      </c>
      <c r="DK29">
        <v>-1.363333333333334</v>
      </c>
      <c r="DL29">
        <v>32.124833333333328</v>
      </c>
      <c r="DM29">
        <v>38.684933333333319</v>
      </c>
      <c r="DN29">
        <v>34.935066666666657</v>
      </c>
      <c r="DO29">
        <v>36.562333333333328</v>
      </c>
      <c r="DP29">
        <v>34.668399999999998</v>
      </c>
      <c r="DQ29">
        <v>0</v>
      </c>
      <c r="DR29">
        <v>0</v>
      </c>
      <c r="DS29">
        <v>0</v>
      </c>
      <c r="DT29">
        <v>167.79999995231631</v>
      </c>
      <c r="DU29">
        <v>0</v>
      </c>
      <c r="DV29">
        <v>583.74999999999989</v>
      </c>
      <c r="DW29">
        <v>31.634187845083261</v>
      </c>
      <c r="DX29">
        <v>-24.878632363221978</v>
      </c>
      <c r="DY29">
        <v>127.1192307692308</v>
      </c>
      <c r="DZ29">
        <v>15</v>
      </c>
      <c r="EA29">
        <v>1693330058.0999999</v>
      </c>
      <c r="EB29" t="s">
        <v>344</v>
      </c>
      <c r="EC29">
        <v>1693330054.0999999</v>
      </c>
      <c r="ED29">
        <v>1693330058.0999999</v>
      </c>
      <c r="EE29">
        <v>13</v>
      </c>
      <c r="EF29">
        <v>-1.7000000000000001E-2</v>
      </c>
      <c r="EG29">
        <v>-5.0000000000000001E-3</v>
      </c>
      <c r="EH29">
        <v>-0.623</v>
      </c>
      <c r="EI29">
        <v>3.1E-2</v>
      </c>
      <c r="EJ29">
        <v>410</v>
      </c>
      <c r="EK29">
        <v>14</v>
      </c>
      <c r="EL29">
        <v>2.21</v>
      </c>
      <c r="EM29">
        <v>0.1</v>
      </c>
      <c r="EN29">
        <v>100</v>
      </c>
      <c r="EO29">
        <v>100</v>
      </c>
      <c r="EP29">
        <v>-0.623</v>
      </c>
      <c r="EQ29">
        <v>3.1E-2</v>
      </c>
      <c r="ER29">
        <v>-0.99569996473048406</v>
      </c>
      <c r="ES29">
        <v>-1.5763494849013591E-5</v>
      </c>
      <c r="ET29">
        <v>2.5737299311383258E-6</v>
      </c>
      <c r="EU29">
        <v>-5.4755643384777521E-10</v>
      </c>
      <c r="EV29">
        <v>-6.3658598669905697E-2</v>
      </c>
      <c r="EW29">
        <v>-1.018517929758264E-2</v>
      </c>
      <c r="EX29">
        <v>1.6585272268036431E-3</v>
      </c>
      <c r="EY29">
        <v>-2.829097221525108E-5</v>
      </c>
      <c r="EZ29">
        <v>21</v>
      </c>
      <c r="FA29">
        <v>1995</v>
      </c>
      <c r="FB29">
        <v>1</v>
      </c>
      <c r="FC29">
        <v>16</v>
      </c>
      <c r="FD29">
        <v>2.4</v>
      </c>
      <c r="FE29">
        <v>2.5</v>
      </c>
      <c r="FF29">
        <v>1.07178</v>
      </c>
      <c r="FG29">
        <v>2.6049799999999999</v>
      </c>
      <c r="FH29">
        <v>1.39771</v>
      </c>
      <c r="FI29">
        <v>2.2668499999999998</v>
      </c>
      <c r="FJ29">
        <v>1.3952599999999999</v>
      </c>
      <c r="FK29">
        <v>2.47559</v>
      </c>
      <c r="FL29">
        <v>31.936499999999999</v>
      </c>
      <c r="FM29">
        <v>15.9095</v>
      </c>
      <c r="FN29">
        <v>18</v>
      </c>
      <c r="FO29">
        <v>572.08199999999999</v>
      </c>
      <c r="FP29">
        <v>393.755</v>
      </c>
      <c r="FQ29">
        <v>23.648499999999999</v>
      </c>
      <c r="FR29">
        <v>25.315000000000001</v>
      </c>
      <c r="FS29">
        <v>30</v>
      </c>
      <c r="FT29">
        <v>25.117100000000001</v>
      </c>
      <c r="FU29">
        <v>25.466799999999999</v>
      </c>
      <c r="FV29">
        <v>21.476700000000001</v>
      </c>
      <c r="FW29">
        <v>10.447900000000001</v>
      </c>
      <c r="FX29">
        <v>78.946200000000005</v>
      </c>
      <c r="FY29">
        <v>-999.9</v>
      </c>
      <c r="FZ29">
        <v>410</v>
      </c>
      <c r="GA29">
        <v>13.7783</v>
      </c>
      <c r="GB29">
        <v>99.009900000000002</v>
      </c>
      <c r="GC29">
        <v>93.616799999999998</v>
      </c>
    </row>
    <row r="30" spans="1:185" x14ac:dyDescent="0.2">
      <c r="A30">
        <v>14</v>
      </c>
      <c r="B30">
        <v>1693330194.0999999</v>
      </c>
      <c r="C30">
        <v>2221.599999904633</v>
      </c>
      <c r="D30" t="s">
        <v>345</v>
      </c>
      <c r="E30" t="s">
        <v>346</v>
      </c>
      <c r="F30">
        <v>5</v>
      </c>
      <c r="H30" t="s">
        <v>279</v>
      </c>
      <c r="I30" s="2" t="s">
        <v>347</v>
      </c>
      <c r="L30">
        <v>1693330186.099999</v>
      </c>
      <c r="M30">
        <f t="shared" si="0"/>
        <v>1.2114618156590033E-3</v>
      </c>
      <c r="N30">
        <f t="shared" si="1"/>
        <v>1.2114618156590033</v>
      </c>
      <c r="O30">
        <f t="shared" si="2"/>
        <v>-1.4493725437823268</v>
      </c>
      <c r="P30">
        <f t="shared" si="3"/>
        <v>410.96980645161278</v>
      </c>
      <c r="Q30">
        <f t="shared" si="4"/>
        <v>427.27248449892915</v>
      </c>
      <c r="R30">
        <f t="shared" si="5"/>
        <v>43.44985105957818</v>
      </c>
      <c r="S30">
        <f t="shared" si="6"/>
        <v>41.792012189240324</v>
      </c>
      <c r="T30">
        <f t="shared" si="7"/>
        <v>9.380636814698852E-2</v>
      </c>
      <c r="U30">
        <f t="shared" si="8"/>
        <v>2.9583955906189745</v>
      </c>
      <c r="V30">
        <f t="shared" si="9"/>
        <v>9.2184712920053605E-2</v>
      </c>
      <c r="W30">
        <f t="shared" si="10"/>
        <v>5.7758809759405012E-2</v>
      </c>
      <c r="X30">
        <f t="shared" si="11"/>
        <v>3.9903511277246398E-5</v>
      </c>
      <c r="Y30">
        <f t="shared" si="12"/>
        <v>23.576029782173471</v>
      </c>
      <c r="Z30">
        <f t="shared" si="13"/>
        <v>23.27029677419355</v>
      </c>
      <c r="AA30">
        <f t="shared" si="14"/>
        <v>2.8661837203415139</v>
      </c>
      <c r="AB30">
        <f t="shared" si="15"/>
        <v>52.398161372631478</v>
      </c>
      <c r="AC30">
        <f t="shared" si="16"/>
        <v>1.5588670273927414</v>
      </c>
      <c r="AD30">
        <f t="shared" si="17"/>
        <v>2.9750414643498657</v>
      </c>
      <c r="AE30">
        <f t="shared" si="18"/>
        <v>1.3073166929487725</v>
      </c>
      <c r="AF30">
        <f t="shared" si="19"/>
        <v>-53.425466070562045</v>
      </c>
      <c r="AG30">
        <f t="shared" si="20"/>
        <v>98.659811610072211</v>
      </c>
      <c r="AH30">
        <f t="shared" si="21"/>
        <v>6.953756696655268</v>
      </c>
      <c r="AI30">
        <f t="shared" si="22"/>
        <v>52.188142139676714</v>
      </c>
      <c r="AJ30">
        <f t="shared" si="23"/>
        <v>-1.4493725437823268</v>
      </c>
      <c r="AK30">
        <f t="shared" si="24"/>
        <v>1.2114618156590033</v>
      </c>
      <c r="AL30">
        <f t="shared" si="25"/>
        <v>-1.318905753579497</v>
      </c>
      <c r="AM30">
        <v>415.90599260870431</v>
      </c>
      <c r="AN30">
        <v>417.31066060606042</v>
      </c>
      <c r="AO30">
        <v>-1.451200483572561E-2</v>
      </c>
      <c r="AP30">
        <v>67.25744235257342</v>
      </c>
      <c r="AQ30">
        <f t="shared" si="26"/>
        <v>1.1965936507105059</v>
      </c>
      <c r="AR30">
        <v>14.080333927229439</v>
      </c>
      <c r="AS30">
        <v>15.300746060606061</v>
      </c>
      <c r="AT30">
        <v>-7.8334372294330233E-3</v>
      </c>
      <c r="AU30">
        <v>78.55</v>
      </c>
      <c r="AV30">
        <v>5</v>
      </c>
      <c r="AW30">
        <v>1</v>
      </c>
      <c r="AX30">
        <f t="shared" si="27"/>
        <v>1</v>
      </c>
      <c r="AY30">
        <f t="shared" si="28"/>
        <v>0</v>
      </c>
      <c r="AZ30">
        <f t="shared" si="29"/>
        <v>54313.486667404184</v>
      </c>
      <c r="BA30" t="s">
        <v>348</v>
      </c>
      <c r="BB30">
        <v>8175.06</v>
      </c>
      <c r="BC30">
        <v>584.74800000000005</v>
      </c>
      <c r="BD30">
        <v>2268.77</v>
      </c>
      <c r="BE30">
        <f t="shared" si="30"/>
        <v>0.74226210678032589</v>
      </c>
      <c r="BF30">
        <v>-1.4493725437823839</v>
      </c>
      <c r="BG30" t="s">
        <v>282</v>
      </c>
      <c r="BH30" t="s">
        <v>282</v>
      </c>
      <c r="BI30">
        <v>0</v>
      </c>
      <c r="BJ30">
        <v>0</v>
      </c>
      <c r="BK30" t="e">
        <f t="shared" si="31"/>
        <v>#DIV/0!</v>
      </c>
      <c r="BL30">
        <v>0.5</v>
      </c>
      <c r="BM30">
        <f t="shared" si="32"/>
        <v>2.1001848040655996E-4</v>
      </c>
      <c r="BN30">
        <f t="shared" si="33"/>
        <v>-1.4493725437823268</v>
      </c>
      <c r="BO30" t="e">
        <f t="shared" si="34"/>
        <v>#DIV/0!</v>
      </c>
      <c r="BP30">
        <f t="shared" si="35"/>
        <v>2.7171639064935639E-10</v>
      </c>
      <c r="BQ30" t="e">
        <f t="shared" si="36"/>
        <v>#DIV/0!</v>
      </c>
      <c r="BR30" t="e">
        <f t="shared" si="37"/>
        <v>#DIV/0!</v>
      </c>
      <c r="BS30" t="s">
        <v>282</v>
      </c>
      <c r="BT30">
        <v>0</v>
      </c>
      <c r="BU30" t="e">
        <f t="shared" si="38"/>
        <v>#DIV/0!</v>
      </c>
      <c r="BV30" t="e">
        <f t="shared" si="39"/>
        <v>#DIV/0!</v>
      </c>
      <c r="BW30" t="e">
        <f t="shared" si="40"/>
        <v>#DIV/0!</v>
      </c>
      <c r="BX30" t="e">
        <f t="shared" si="41"/>
        <v>#DIV/0!</v>
      </c>
      <c r="BY30">
        <f t="shared" si="42"/>
        <v>0</v>
      </c>
      <c r="BZ30">
        <f t="shared" si="43"/>
        <v>1.3472329933931979</v>
      </c>
      <c r="CA30" t="e">
        <f t="shared" si="44"/>
        <v>#DIV/0!</v>
      </c>
      <c r="CB30" t="e">
        <f t="shared" si="45"/>
        <v>#DIV/0!</v>
      </c>
      <c r="CC30">
        <f t="shared" si="46"/>
        <v>5.0002199999999997E-3</v>
      </c>
      <c r="CD30">
        <f t="shared" si="47"/>
        <v>2.1001848040655996E-4</v>
      </c>
      <c r="CE30">
        <f t="shared" si="48"/>
        <v>4.2001847999999994E-2</v>
      </c>
      <c r="CF30">
        <f t="shared" si="49"/>
        <v>7.9803511199999996E-3</v>
      </c>
      <c r="CG30">
        <v>6</v>
      </c>
      <c r="CH30">
        <v>0.5</v>
      </c>
      <c r="CI30" t="s">
        <v>283</v>
      </c>
      <c r="CJ30">
        <v>2</v>
      </c>
      <c r="CK30" t="b">
        <v>0</v>
      </c>
      <c r="CL30">
        <v>1693330186.099999</v>
      </c>
      <c r="CM30">
        <v>410.96980645161278</v>
      </c>
      <c r="CN30">
        <v>410.01835483870968</v>
      </c>
      <c r="CO30">
        <v>15.329419354838709</v>
      </c>
      <c r="CP30">
        <v>14.136587096774189</v>
      </c>
      <c r="CQ30">
        <v>411.55180645161278</v>
      </c>
      <c r="CR30">
        <v>15.29341935483871</v>
      </c>
      <c r="CS30">
        <v>600.02945161290336</v>
      </c>
      <c r="CT30">
        <v>101.5912580645162</v>
      </c>
      <c r="CU30">
        <v>9.9940493548387091E-2</v>
      </c>
      <c r="CV30">
        <v>23.888880645161301</v>
      </c>
      <c r="CW30">
        <v>23.27029677419355</v>
      </c>
      <c r="CX30">
        <v>999.90000000000032</v>
      </c>
      <c r="CY30">
        <v>0</v>
      </c>
      <c r="CZ30">
        <v>0</v>
      </c>
      <c r="DA30">
        <v>10006.143548387099</v>
      </c>
      <c r="DB30">
        <v>0</v>
      </c>
      <c r="DC30">
        <v>451.20729032258072</v>
      </c>
      <c r="DD30">
        <v>5.0002199999999997E-3</v>
      </c>
      <c r="DE30">
        <v>0</v>
      </c>
      <c r="DF30">
        <v>0</v>
      </c>
      <c r="DG30">
        <v>0</v>
      </c>
      <c r="DH30">
        <v>585.15161290322578</v>
      </c>
      <c r="DI30">
        <v>5.0002199999999997E-3</v>
      </c>
      <c r="DJ30">
        <v>123.9806451612903</v>
      </c>
      <c r="DK30">
        <v>-1.267741935483871</v>
      </c>
      <c r="DL30">
        <v>32.170999999999999</v>
      </c>
      <c r="DM30">
        <v>38.625</v>
      </c>
      <c r="DN30">
        <v>35.130806451612898</v>
      </c>
      <c r="DO30">
        <v>34.126741935483857</v>
      </c>
      <c r="DP30">
        <v>34.493838709677419</v>
      </c>
      <c r="DQ30">
        <v>0</v>
      </c>
      <c r="DR30">
        <v>0</v>
      </c>
      <c r="DS30">
        <v>0</v>
      </c>
      <c r="DT30">
        <v>167.20000004768369</v>
      </c>
      <c r="DU30">
        <v>0</v>
      </c>
      <c r="DV30">
        <v>584.74800000000005</v>
      </c>
      <c r="DW30">
        <v>8.5692309716770421</v>
      </c>
      <c r="DX30">
        <v>2.4076918748473921</v>
      </c>
      <c r="DY30">
        <v>124.62</v>
      </c>
      <c r="DZ30">
        <v>15</v>
      </c>
      <c r="EA30">
        <v>1693330234.5999999</v>
      </c>
      <c r="EB30" t="s">
        <v>349</v>
      </c>
      <c r="EC30">
        <v>1693330234.5999999</v>
      </c>
      <c r="ED30">
        <v>1693330217.5999999</v>
      </c>
      <c r="EE30">
        <v>14</v>
      </c>
      <c r="EF30">
        <v>4.1000000000000002E-2</v>
      </c>
      <c r="EG30">
        <v>-1E-3</v>
      </c>
      <c r="EH30">
        <v>-0.58199999999999996</v>
      </c>
      <c r="EI30">
        <v>3.5999999999999997E-2</v>
      </c>
      <c r="EJ30">
        <v>410</v>
      </c>
      <c r="EK30">
        <v>14</v>
      </c>
      <c r="EL30">
        <v>0.75</v>
      </c>
      <c r="EM30">
        <v>0.12</v>
      </c>
      <c r="EN30">
        <v>100</v>
      </c>
      <c r="EO30">
        <v>100</v>
      </c>
      <c r="EP30">
        <v>-0.58199999999999996</v>
      </c>
      <c r="EQ30">
        <v>3.5999999999999997E-2</v>
      </c>
      <c r="ER30">
        <v>-1.012472786132234</v>
      </c>
      <c r="ES30">
        <v>-1.5763494849013591E-5</v>
      </c>
      <c r="ET30">
        <v>2.5737299311383258E-6</v>
      </c>
      <c r="EU30">
        <v>-5.4755643384777521E-10</v>
      </c>
      <c r="EV30">
        <v>-6.8870629118010535E-2</v>
      </c>
      <c r="EW30">
        <v>-1.018517929758264E-2</v>
      </c>
      <c r="EX30">
        <v>1.6585272268036431E-3</v>
      </c>
      <c r="EY30">
        <v>-2.829097221525108E-5</v>
      </c>
      <c r="EZ30">
        <v>21</v>
      </c>
      <c r="FA30">
        <v>1995</v>
      </c>
      <c r="FB30">
        <v>1</v>
      </c>
      <c r="FC30">
        <v>16</v>
      </c>
      <c r="FD30">
        <v>2.2999999999999998</v>
      </c>
      <c r="FE30">
        <v>2.2999999999999998</v>
      </c>
      <c r="FF30">
        <v>1.073</v>
      </c>
      <c r="FG30">
        <v>2.6098599999999998</v>
      </c>
      <c r="FH30">
        <v>1.39771</v>
      </c>
      <c r="FI30">
        <v>2.2668499999999998</v>
      </c>
      <c r="FJ30">
        <v>1.3952599999999999</v>
      </c>
      <c r="FK30">
        <v>2.4267599999999998</v>
      </c>
      <c r="FL30">
        <v>32.002400000000002</v>
      </c>
      <c r="FM30">
        <v>15.900700000000001</v>
      </c>
      <c r="FN30">
        <v>18</v>
      </c>
      <c r="FO30">
        <v>594.86900000000003</v>
      </c>
      <c r="FP30">
        <v>392.00900000000001</v>
      </c>
      <c r="FQ30">
        <v>23.6568</v>
      </c>
      <c r="FR30">
        <v>25.329899999999999</v>
      </c>
      <c r="FS30">
        <v>30</v>
      </c>
      <c r="FT30">
        <v>25.1401</v>
      </c>
      <c r="FU30">
        <v>25.4893</v>
      </c>
      <c r="FV30">
        <v>21.4864</v>
      </c>
      <c r="FW30">
        <v>7.84917</v>
      </c>
      <c r="FX30">
        <v>73.848100000000002</v>
      </c>
      <c r="FY30">
        <v>-999.9</v>
      </c>
      <c r="FZ30">
        <v>410</v>
      </c>
      <c r="GA30">
        <v>14.198399999999999</v>
      </c>
      <c r="GB30">
        <v>99.017600000000002</v>
      </c>
      <c r="GC30">
        <v>93.618099999999998</v>
      </c>
    </row>
    <row r="31" spans="1:185" x14ac:dyDescent="0.2">
      <c r="A31">
        <v>15</v>
      </c>
      <c r="B31">
        <v>1693330335.5999999</v>
      </c>
      <c r="C31">
        <v>2363.099999904633</v>
      </c>
      <c r="D31" t="s">
        <v>350</v>
      </c>
      <c r="E31" t="s">
        <v>351</v>
      </c>
      <c r="F31">
        <v>5</v>
      </c>
      <c r="H31" t="s">
        <v>279</v>
      </c>
      <c r="I31" s="2" t="s">
        <v>352</v>
      </c>
      <c r="L31">
        <v>1693330327.599999</v>
      </c>
      <c r="M31">
        <f t="shared" si="0"/>
        <v>8.6406473442796484E-4</v>
      </c>
      <c r="N31">
        <f t="shared" si="1"/>
        <v>0.86406473442796483</v>
      </c>
      <c r="O31">
        <f t="shared" si="2"/>
        <v>-0.77192353491834975</v>
      </c>
      <c r="P31">
        <f t="shared" si="3"/>
        <v>410.37487096774191</v>
      </c>
      <c r="Q31">
        <f t="shared" si="4"/>
        <v>420.4772835973389</v>
      </c>
      <c r="R31">
        <f t="shared" si="5"/>
        <v>42.757874905828132</v>
      </c>
      <c r="S31">
        <f t="shared" si="6"/>
        <v>41.730571619030314</v>
      </c>
      <c r="T31">
        <f t="shared" si="7"/>
        <v>6.610005476416915E-2</v>
      </c>
      <c r="U31">
        <f t="shared" si="8"/>
        <v>2.9569085611753749</v>
      </c>
      <c r="V31">
        <f t="shared" si="9"/>
        <v>6.529000689595349E-2</v>
      </c>
      <c r="W31">
        <f t="shared" si="10"/>
        <v>4.0878206713403288E-2</v>
      </c>
      <c r="X31">
        <f t="shared" si="11"/>
        <v>3.9903511277246398E-5</v>
      </c>
      <c r="Y31">
        <f t="shared" si="12"/>
        <v>23.795060236346387</v>
      </c>
      <c r="Z31">
        <f t="shared" si="13"/>
        <v>23.482351612903219</v>
      </c>
      <c r="AA31">
        <f t="shared" si="14"/>
        <v>2.9031017459808943</v>
      </c>
      <c r="AB31">
        <f t="shared" si="15"/>
        <v>52.931818803389064</v>
      </c>
      <c r="AC31">
        <f t="shared" si="16"/>
        <v>1.5870364477229262</v>
      </c>
      <c r="AD31">
        <f t="shared" si="17"/>
        <v>2.9982654735856404</v>
      </c>
      <c r="AE31">
        <f t="shared" si="18"/>
        <v>1.3160652982579681</v>
      </c>
      <c r="AF31">
        <f t="shared" si="19"/>
        <v>-38.10525478827325</v>
      </c>
      <c r="AG31">
        <f t="shared" si="20"/>
        <v>85.434490996352451</v>
      </c>
      <c r="AH31">
        <f t="shared" si="21"/>
        <v>6.0350445657542426</v>
      </c>
      <c r="AI31">
        <f t="shared" si="22"/>
        <v>53.364320677344722</v>
      </c>
      <c r="AJ31">
        <f t="shared" si="23"/>
        <v>-0.77192353491834975</v>
      </c>
      <c r="AK31">
        <f t="shared" si="24"/>
        <v>0.86406473442796483</v>
      </c>
      <c r="AL31">
        <f t="shared" si="25"/>
        <v>-1.1303763118883243</v>
      </c>
      <c r="AM31">
        <v>416.13283230106219</v>
      </c>
      <c r="AN31">
        <v>417.12361818181802</v>
      </c>
      <c r="AO31">
        <v>3.395330347731116E-2</v>
      </c>
      <c r="AP31">
        <v>67.256926568311783</v>
      </c>
      <c r="AQ31">
        <f t="shared" si="26"/>
        <v>0.98199645342948227</v>
      </c>
      <c r="AR31">
        <v>14.80191456627705</v>
      </c>
      <c r="AS31">
        <v>15.71536545454544</v>
      </c>
      <c r="AT31">
        <v>9.8624588744571692E-3</v>
      </c>
      <c r="AU31">
        <v>78.55</v>
      </c>
      <c r="AV31">
        <v>4</v>
      </c>
      <c r="AW31">
        <v>1</v>
      </c>
      <c r="AX31">
        <f t="shared" si="27"/>
        <v>1</v>
      </c>
      <c r="AY31">
        <f t="shared" si="28"/>
        <v>0</v>
      </c>
      <c r="AZ31">
        <f t="shared" si="29"/>
        <v>54245.870662717272</v>
      </c>
      <c r="BA31" t="s">
        <v>353</v>
      </c>
      <c r="BB31">
        <v>8201.1</v>
      </c>
      <c r="BC31">
        <v>591.53461538461545</v>
      </c>
      <c r="BD31">
        <v>2830.1</v>
      </c>
      <c r="BE31">
        <f t="shared" si="30"/>
        <v>0.79098455341344276</v>
      </c>
      <c r="BF31">
        <v>-0.77192353491834975</v>
      </c>
      <c r="BG31" t="s">
        <v>282</v>
      </c>
      <c r="BH31" t="s">
        <v>282</v>
      </c>
      <c r="BI31">
        <v>0</v>
      </c>
      <c r="BJ31">
        <v>0</v>
      </c>
      <c r="BK31" t="e">
        <f t="shared" si="31"/>
        <v>#DIV/0!</v>
      </c>
      <c r="BL31">
        <v>0.5</v>
      </c>
      <c r="BM31">
        <f t="shared" si="32"/>
        <v>2.1001848040655996E-4</v>
      </c>
      <c r="BN31">
        <f t="shared" si="33"/>
        <v>-0.77192353491834975</v>
      </c>
      <c r="BO31" t="e">
        <f t="shared" si="34"/>
        <v>#DIV/0!</v>
      </c>
      <c r="BP31">
        <f t="shared" si="35"/>
        <v>0</v>
      </c>
      <c r="BQ31" t="e">
        <f t="shared" si="36"/>
        <v>#DIV/0!</v>
      </c>
      <c r="BR31" t="e">
        <f t="shared" si="37"/>
        <v>#DIV/0!</v>
      </c>
      <c r="BS31" t="s">
        <v>282</v>
      </c>
      <c r="BT31">
        <v>0</v>
      </c>
      <c r="BU31" t="e">
        <f t="shared" si="38"/>
        <v>#DIV/0!</v>
      </c>
      <c r="BV31" t="e">
        <f t="shared" si="39"/>
        <v>#DIV/0!</v>
      </c>
      <c r="BW31" t="e">
        <f t="shared" si="40"/>
        <v>#DIV/0!</v>
      </c>
      <c r="BX31" t="e">
        <f t="shared" si="41"/>
        <v>#DIV/0!</v>
      </c>
      <c r="BY31">
        <f t="shared" si="42"/>
        <v>0</v>
      </c>
      <c r="BZ31">
        <f t="shared" si="43"/>
        <v>1.2642471912815041</v>
      </c>
      <c r="CA31" t="e">
        <f t="shared" si="44"/>
        <v>#DIV/0!</v>
      </c>
      <c r="CB31" t="e">
        <f t="shared" si="45"/>
        <v>#DIV/0!</v>
      </c>
      <c r="CC31">
        <f t="shared" si="46"/>
        <v>5.0002199999999997E-3</v>
      </c>
      <c r="CD31">
        <f t="shared" si="47"/>
        <v>2.1001848040655996E-4</v>
      </c>
      <c r="CE31">
        <f t="shared" si="48"/>
        <v>4.2001847999999994E-2</v>
      </c>
      <c r="CF31">
        <f t="shared" si="49"/>
        <v>7.9803511199999996E-3</v>
      </c>
      <c r="CG31">
        <v>6</v>
      </c>
      <c r="CH31">
        <v>0.5</v>
      </c>
      <c r="CI31" t="s">
        <v>283</v>
      </c>
      <c r="CJ31">
        <v>2</v>
      </c>
      <c r="CK31" t="b">
        <v>0</v>
      </c>
      <c r="CL31">
        <v>1693330327.599999</v>
      </c>
      <c r="CM31">
        <v>410.37487096774191</v>
      </c>
      <c r="CN31">
        <v>409.95754838709678</v>
      </c>
      <c r="CO31">
        <v>15.60678064516129</v>
      </c>
      <c r="CP31">
        <v>14.75622258064516</v>
      </c>
      <c r="CQ31">
        <v>411.00487096774191</v>
      </c>
      <c r="CR31">
        <v>15.55578064516129</v>
      </c>
      <c r="CS31">
        <v>600.01509677419358</v>
      </c>
      <c r="CT31">
        <v>101.5889032258065</v>
      </c>
      <c r="CU31">
        <v>0.10000262903225809</v>
      </c>
      <c r="CV31">
        <v>24.018283870967739</v>
      </c>
      <c r="CW31">
        <v>23.482351612903219</v>
      </c>
      <c r="CX31">
        <v>999.90000000000032</v>
      </c>
      <c r="CY31">
        <v>0</v>
      </c>
      <c r="CZ31">
        <v>0</v>
      </c>
      <c r="DA31">
        <v>9997.938709677419</v>
      </c>
      <c r="DB31">
        <v>0</v>
      </c>
      <c r="DC31">
        <v>219.56816129032259</v>
      </c>
      <c r="DD31">
        <v>5.0002199999999997E-3</v>
      </c>
      <c r="DE31">
        <v>0</v>
      </c>
      <c r="DF31">
        <v>0</v>
      </c>
      <c r="DG31">
        <v>0</v>
      </c>
      <c r="DH31">
        <v>591.88387096774181</v>
      </c>
      <c r="DI31">
        <v>5.0002199999999997E-3</v>
      </c>
      <c r="DJ31">
        <v>113.5612903225807</v>
      </c>
      <c r="DK31">
        <v>-1.5</v>
      </c>
      <c r="DL31">
        <v>32.503999999999998</v>
      </c>
      <c r="DM31">
        <v>38.561999999999983</v>
      </c>
      <c r="DN31">
        <v>35.410999999999987</v>
      </c>
      <c r="DO31">
        <v>35.42319354838709</v>
      </c>
      <c r="DP31">
        <v>34.727645161290333</v>
      </c>
      <c r="DQ31">
        <v>0</v>
      </c>
      <c r="DR31">
        <v>0</v>
      </c>
      <c r="DS31">
        <v>0</v>
      </c>
      <c r="DT31">
        <v>141.20000004768369</v>
      </c>
      <c r="DU31">
        <v>0</v>
      </c>
      <c r="DV31">
        <v>591.53461538461545</v>
      </c>
      <c r="DW31">
        <v>-11.17606816963697</v>
      </c>
      <c r="DX31">
        <v>6.7282051273131822</v>
      </c>
      <c r="DY31">
        <v>114.2923076923077</v>
      </c>
      <c r="DZ31">
        <v>15</v>
      </c>
      <c r="EA31">
        <v>1693330361.0999999</v>
      </c>
      <c r="EB31" t="s">
        <v>354</v>
      </c>
      <c r="EC31">
        <v>1693330361.0999999</v>
      </c>
      <c r="ED31">
        <v>1693330357.5999999</v>
      </c>
      <c r="EE31">
        <v>15</v>
      </c>
      <c r="EF31">
        <v>-4.9000000000000002E-2</v>
      </c>
      <c r="EG31">
        <v>0</v>
      </c>
      <c r="EH31">
        <v>-0.63</v>
      </c>
      <c r="EI31">
        <v>5.0999999999999997E-2</v>
      </c>
      <c r="EJ31">
        <v>410</v>
      </c>
      <c r="EK31">
        <v>15</v>
      </c>
      <c r="EL31">
        <v>1.45</v>
      </c>
      <c r="EM31">
        <v>0.11</v>
      </c>
      <c r="EN31">
        <v>100</v>
      </c>
      <c r="EO31">
        <v>100</v>
      </c>
      <c r="EP31">
        <v>-0.63</v>
      </c>
      <c r="EQ31">
        <v>5.0999999999999997E-2</v>
      </c>
      <c r="ER31">
        <v>-0.9713007209366249</v>
      </c>
      <c r="ES31">
        <v>-1.5763494849013591E-5</v>
      </c>
      <c r="ET31">
        <v>2.5737299311383258E-6</v>
      </c>
      <c r="EU31">
        <v>-5.4755643384777521E-10</v>
      </c>
      <c r="EV31">
        <v>-6.9546116578716871E-2</v>
      </c>
      <c r="EW31">
        <v>-1.018517929758264E-2</v>
      </c>
      <c r="EX31">
        <v>1.6585272268036431E-3</v>
      </c>
      <c r="EY31">
        <v>-2.829097221525108E-5</v>
      </c>
      <c r="EZ31">
        <v>21</v>
      </c>
      <c r="FA31">
        <v>1995</v>
      </c>
      <c r="FB31">
        <v>1</v>
      </c>
      <c r="FC31">
        <v>16</v>
      </c>
      <c r="FD31">
        <v>1.7</v>
      </c>
      <c r="FE31">
        <v>2</v>
      </c>
      <c r="FF31">
        <v>1.073</v>
      </c>
      <c r="FG31">
        <v>2.6086399999999998</v>
      </c>
      <c r="FH31">
        <v>1.39771</v>
      </c>
      <c r="FI31">
        <v>2.2668499999999998</v>
      </c>
      <c r="FJ31">
        <v>1.3952599999999999</v>
      </c>
      <c r="FK31">
        <v>2.5427200000000001</v>
      </c>
      <c r="FL31">
        <v>32.090400000000002</v>
      </c>
      <c r="FM31">
        <v>15.8832</v>
      </c>
      <c r="FN31">
        <v>18</v>
      </c>
      <c r="FO31">
        <v>595.923</v>
      </c>
      <c r="FP31">
        <v>392.11099999999999</v>
      </c>
      <c r="FQ31">
        <v>23.694299999999998</v>
      </c>
      <c r="FR31">
        <v>25.323499999999999</v>
      </c>
      <c r="FS31">
        <v>30</v>
      </c>
      <c r="FT31">
        <v>25.1401</v>
      </c>
      <c r="FU31">
        <v>25.491399999999999</v>
      </c>
      <c r="FV31">
        <v>21.504000000000001</v>
      </c>
      <c r="FW31">
        <v>4.3216799999999997</v>
      </c>
      <c r="FX31">
        <v>70.803700000000006</v>
      </c>
      <c r="FY31">
        <v>-999.9</v>
      </c>
      <c r="FZ31">
        <v>410</v>
      </c>
      <c r="GA31">
        <v>14.7706</v>
      </c>
      <c r="GB31">
        <v>99.022000000000006</v>
      </c>
      <c r="GC31">
        <v>93.618899999999996</v>
      </c>
    </row>
    <row r="32" spans="1:185" x14ac:dyDescent="0.2">
      <c r="A32">
        <v>16</v>
      </c>
      <c r="B32">
        <v>1693330483</v>
      </c>
      <c r="C32">
        <v>2510.5</v>
      </c>
      <c r="D32" t="s">
        <v>355</v>
      </c>
      <c r="E32" t="s">
        <v>356</v>
      </c>
      <c r="F32">
        <v>5</v>
      </c>
      <c r="H32" t="s">
        <v>279</v>
      </c>
      <c r="I32" s="2" t="s">
        <v>357</v>
      </c>
      <c r="L32">
        <v>1693330475.25</v>
      </c>
      <c r="M32">
        <f t="shared" si="0"/>
        <v>5.2177138214313569E-4</v>
      </c>
      <c r="N32">
        <f t="shared" si="1"/>
        <v>0.52177138214313568</v>
      </c>
      <c r="O32">
        <f t="shared" si="2"/>
        <v>-0.57468784899189829</v>
      </c>
      <c r="P32">
        <f t="shared" si="3"/>
        <v>410.36016666666671</v>
      </c>
      <c r="Q32">
        <f t="shared" si="4"/>
        <v>424.42446432568681</v>
      </c>
      <c r="R32">
        <f t="shared" si="5"/>
        <v>43.158848918204505</v>
      </c>
      <c r="S32">
        <f t="shared" si="6"/>
        <v>41.728679479761112</v>
      </c>
      <c r="T32">
        <f t="shared" si="7"/>
        <v>4.086942785127988E-2</v>
      </c>
      <c r="U32">
        <f t="shared" si="8"/>
        <v>2.9568970137277835</v>
      </c>
      <c r="V32">
        <f t="shared" si="9"/>
        <v>4.0558182338698359E-2</v>
      </c>
      <c r="W32">
        <f t="shared" si="10"/>
        <v>2.5376630407892065E-2</v>
      </c>
      <c r="X32">
        <f t="shared" si="11"/>
        <v>3.9903511277246398E-5</v>
      </c>
      <c r="Y32">
        <f t="shared" si="12"/>
        <v>24.070047961624084</v>
      </c>
      <c r="Z32">
        <f t="shared" si="13"/>
        <v>23.775003333333341</v>
      </c>
      <c r="AA32">
        <f t="shared" si="14"/>
        <v>2.9547341673792507</v>
      </c>
      <c r="AB32">
        <f t="shared" si="15"/>
        <v>55.287563337676268</v>
      </c>
      <c r="AC32">
        <f t="shared" si="16"/>
        <v>1.6763317710205727</v>
      </c>
      <c r="AD32">
        <f t="shared" si="17"/>
        <v>3.032023243242155</v>
      </c>
      <c r="AE32">
        <f t="shared" si="18"/>
        <v>1.2784023963586779</v>
      </c>
      <c r="AF32">
        <f t="shared" si="19"/>
        <v>-23.010117952512285</v>
      </c>
      <c r="AG32">
        <f t="shared" si="20"/>
        <v>68.51909684814008</v>
      </c>
      <c r="AH32">
        <f t="shared" si="21"/>
        <v>4.8519014675694416</v>
      </c>
      <c r="AI32">
        <f t="shared" si="22"/>
        <v>50.360920266708519</v>
      </c>
      <c r="AJ32">
        <f t="shared" si="23"/>
        <v>-0.57468784899189829</v>
      </c>
      <c r="AK32">
        <f t="shared" si="24"/>
        <v>0.52177138214313568</v>
      </c>
      <c r="AL32">
        <f t="shared" si="25"/>
        <v>-1.3044132878866412</v>
      </c>
      <c r="AM32">
        <v>416.64649182073492</v>
      </c>
      <c r="AN32">
        <v>417.43613939393953</v>
      </c>
      <c r="AO32">
        <v>0.1163520335055185</v>
      </c>
      <c r="AP32">
        <v>67.254626952871646</v>
      </c>
      <c r="AQ32">
        <f t="shared" si="26"/>
        <v>0.60741802226543928</v>
      </c>
      <c r="AR32">
        <v>15.977227869004331</v>
      </c>
      <c r="AS32">
        <v>16.546802424242419</v>
      </c>
      <c r="AT32">
        <v>5.164225108224731E-3</v>
      </c>
      <c r="AU32">
        <v>78.55</v>
      </c>
      <c r="AV32">
        <v>32</v>
      </c>
      <c r="AW32">
        <v>5</v>
      </c>
      <c r="AX32">
        <f t="shared" si="27"/>
        <v>1</v>
      </c>
      <c r="AY32">
        <f t="shared" si="28"/>
        <v>0</v>
      </c>
      <c r="AZ32">
        <f t="shared" si="29"/>
        <v>54211.461073399456</v>
      </c>
      <c r="BA32" t="s">
        <v>358</v>
      </c>
      <c r="BB32">
        <v>8267.64</v>
      </c>
      <c r="BC32">
        <v>485.43461538461543</v>
      </c>
      <c r="BD32">
        <v>1385.2</v>
      </c>
      <c r="BE32">
        <f t="shared" si="30"/>
        <v>0.64955629845176477</v>
      </c>
      <c r="BF32">
        <v>-0.57468784899184144</v>
      </c>
      <c r="BG32" t="s">
        <v>282</v>
      </c>
      <c r="BH32" t="s">
        <v>282</v>
      </c>
      <c r="BI32">
        <v>0</v>
      </c>
      <c r="BJ32">
        <v>0</v>
      </c>
      <c r="BK32" t="e">
        <f t="shared" si="31"/>
        <v>#DIV/0!</v>
      </c>
      <c r="BL32">
        <v>0.5</v>
      </c>
      <c r="BM32">
        <f t="shared" si="32"/>
        <v>2.1001848040655996E-4</v>
      </c>
      <c r="BN32">
        <f t="shared" si="33"/>
        <v>-0.57468784899189829</v>
      </c>
      <c r="BO32" t="e">
        <f t="shared" si="34"/>
        <v>#DIV/0!</v>
      </c>
      <c r="BP32">
        <f t="shared" si="35"/>
        <v>-2.7065912842893087E-10</v>
      </c>
      <c r="BQ32" t="e">
        <f t="shared" si="36"/>
        <v>#DIV/0!</v>
      </c>
      <c r="BR32" t="e">
        <f t="shared" si="37"/>
        <v>#DIV/0!</v>
      </c>
      <c r="BS32" t="s">
        <v>282</v>
      </c>
      <c r="BT32">
        <v>0</v>
      </c>
      <c r="BU32" t="e">
        <f t="shared" si="38"/>
        <v>#DIV/0!</v>
      </c>
      <c r="BV32" t="e">
        <f t="shared" si="39"/>
        <v>#DIV/0!</v>
      </c>
      <c r="BW32" t="e">
        <f t="shared" si="40"/>
        <v>#DIV/0!</v>
      </c>
      <c r="BX32" t="e">
        <f t="shared" si="41"/>
        <v>#DIV/0!</v>
      </c>
      <c r="BY32">
        <f t="shared" si="42"/>
        <v>0</v>
      </c>
      <c r="BZ32">
        <f t="shared" si="43"/>
        <v>1.5395124370028084</v>
      </c>
      <c r="CA32" t="e">
        <f t="shared" si="44"/>
        <v>#DIV/0!</v>
      </c>
      <c r="CB32" t="e">
        <f t="shared" si="45"/>
        <v>#DIV/0!</v>
      </c>
      <c r="CC32">
        <f t="shared" si="46"/>
        <v>5.0002199999999997E-3</v>
      </c>
      <c r="CD32">
        <f t="shared" si="47"/>
        <v>2.1001848040655996E-4</v>
      </c>
      <c r="CE32">
        <f t="shared" si="48"/>
        <v>4.2001847999999994E-2</v>
      </c>
      <c r="CF32">
        <f t="shared" si="49"/>
        <v>7.9803511199999996E-3</v>
      </c>
      <c r="CG32">
        <v>6</v>
      </c>
      <c r="CH32">
        <v>0.5</v>
      </c>
      <c r="CI32" t="s">
        <v>283</v>
      </c>
      <c r="CJ32">
        <v>2</v>
      </c>
      <c r="CK32" t="b">
        <v>0</v>
      </c>
      <c r="CL32">
        <v>1693330475.25</v>
      </c>
      <c r="CM32">
        <v>410.36016666666671</v>
      </c>
      <c r="CN32">
        <v>409.99959999999999</v>
      </c>
      <c r="CO32">
        <v>16.485060000000001</v>
      </c>
      <c r="CP32">
        <v>15.9719</v>
      </c>
      <c r="CQ32">
        <v>410.96116666666671</v>
      </c>
      <c r="CR32">
        <v>16.413060000000002</v>
      </c>
      <c r="CS32">
        <v>600.01163333333329</v>
      </c>
      <c r="CT32">
        <v>101.5879333333333</v>
      </c>
      <c r="CU32">
        <v>0.10000538333333329</v>
      </c>
      <c r="CV32">
        <v>24.204826666666669</v>
      </c>
      <c r="CW32">
        <v>23.775003333333341</v>
      </c>
      <c r="CX32">
        <v>999.9000000000002</v>
      </c>
      <c r="CY32">
        <v>0</v>
      </c>
      <c r="CZ32">
        <v>0</v>
      </c>
      <c r="DA32">
        <v>9997.9686666666657</v>
      </c>
      <c r="DB32">
        <v>0</v>
      </c>
      <c r="DC32">
        <v>410.74253333333331</v>
      </c>
      <c r="DD32">
        <v>5.0002199999999997E-3</v>
      </c>
      <c r="DE32">
        <v>0</v>
      </c>
      <c r="DF32">
        <v>0</v>
      </c>
      <c r="DG32">
        <v>0</v>
      </c>
      <c r="DH32">
        <v>486.06000000000012</v>
      </c>
      <c r="DI32">
        <v>5.0002199999999997E-3</v>
      </c>
      <c r="DJ32">
        <v>121.29333333333329</v>
      </c>
      <c r="DK32">
        <v>-1.7333333333333341</v>
      </c>
      <c r="DL32">
        <v>32.811999999999998</v>
      </c>
      <c r="DM32">
        <v>38.691199999999988</v>
      </c>
      <c r="DN32">
        <v>35.712200000000003</v>
      </c>
      <c r="DO32">
        <v>35.279000000000003</v>
      </c>
      <c r="DP32">
        <v>35</v>
      </c>
      <c r="DQ32">
        <v>0</v>
      </c>
      <c r="DR32">
        <v>0</v>
      </c>
      <c r="DS32">
        <v>0</v>
      </c>
      <c r="DT32">
        <v>147.20000004768369</v>
      </c>
      <c r="DU32">
        <v>0</v>
      </c>
      <c r="DV32">
        <v>485.43461538461543</v>
      </c>
      <c r="DW32">
        <v>4.8512817397735288</v>
      </c>
      <c r="DX32">
        <v>-27.179486996958719</v>
      </c>
      <c r="DY32">
        <v>121.8384615384615</v>
      </c>
      <c r="DZ32">
        <v>15</v>
      </c>
      <c r="EA32">
        <v>1693330501</v>
      </c>
      <c r="EB32" t="s">
        <v>359</v>
      </c>
      <c r="EC32">
        <v>1693330500</v>
      </c>
      <c r="ED32">
        <v>1693330501</v>
      </c>
      <c r="EE32">
        <v>16</v>
      </c>
      <c r="EF32">
        <v>2.9000000000000001E-2</v>
      </c>
      <c r="EG32">
        <v>-2E-3</v>
      </c>
      <c r="EH32">
        <v>-0.60099999999999998</v>
      </c>
      <c r="EI32">
        <v>7.1999999999999995E-2</v>
      </c>
      <c r="EJ32">
        <v>410</v>
      </c>
      <c r="EK32">
        <v>16</v>
      </c>
      <c r="EL32">
        <v>1.01</v>
      </c>
      <c r="EM32">
        <v>0.32</v>
      </c>
      <c r="EN32">
        <v>100</v>
      </c>
      <c r="EO32">
        <v>100</v>
      </c>
      <c r="EP32">
        <v>-0.60099999999999998</v>
      </c>
      <c r="EQ32">
        <v>7.1999999999999995E-2</v>
      </c>
      <c r="ER32">
        <v>-1.020047420685269</v>
      </c>
      <c r="ES32">
        <v>-1.5763494849013591E-5</v>
      </c>
      <c r="ET32">
        <v>2.5737299311383258E-6</v>
      </c>
      <c r="EU32">
        <v>-5.4755643384777521E-10</v>
      </c>
      <c r="EV32">
        <v>-6.9240461513363938E-2</v>
      </c>
      <c r="EW32">
        <v>-1.018517929758264E-2</v>
      </c>
      <c r="EX32">
        <v>1.6585272268036431E-3</v>
      </c>
      <c r="EY32">
        <v>-2.829097221525108E-5</v>
      </c>
      <c r="EZ32">
        <v>21</v>
      </c>
      <c r="FA32">
        <v>1995</v>
      </c>
      <c r="FB32">
        <v>1</v>
      </c>
      <c r="FC32">
        <v>16</v>
      </c>
      <c r="FD32">
        <v>2</v>
      </c>
      <c r="FE32">
        <v>2.1</v>
      </c>
      <c r="FF32">
        <v>1.07422</v>
      </c>
      <c r="FG32">
        <v>2.6098599999999998</v>
      </c>
      <c r="FH32">
        <v>1.39771</v>
      </c>
      <c r="FI32">
        <v>2.2656200000000002</v>
      </c>
      <c r="FJ32">
        <v>1.3952599999999999</v>
      </c>
      <c r="FK32">
        <v>2.3901400000000002</v>
      </c>
      <c r="FL32">
        <v>32.178400000000003</v>
      </c>
      <c r="FM32">
        <v>15.8657</v>
      </c>
      <c r="FN32">
        <v>18</v>
      </c>
      <c r="FO32">
        <v>565.11800000000005</v>
      </c>
      <c r="FP32">
        <v>392.23</v>
      </c>
      <c r="FQ32">
        <v>23.819400000000002</v>
      </c>
      <c r="FR32">
        <v>25.325600000000001</v>
      </c>
      <c r="FS32">
        <v>30.0001</v>
      </c>
      <c r="FT32">
        <v>25.1465</v>
      </c>
      <c r="FU32">
        <v>25.497699999999998</v>
      </c>
      <c r="FV32">
        <v>21.5243</v>
      </c>
      <c r="FW32">
        <v>0</v>
      </c>
      <c r="FX32">
        <v>74.230699999999999</v>
      </c>
      <c r="FY32">
        <v>-999.9</v>
      </c>
      <c r="FZ32">
        <v>410</v>
      </c>
      <c r="GA32">
        <v>19.122399999999999</v>
      </c>
      <c r="GB32">
        <v>99.011099999999999</v>
      </c>
      <c r="GC32">
        <v>93.615200000000002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360</v>
      </c>
      <c r="B1" t="s">
        <v>361</v>
      </c>
    </row>
    <row r="2" spans="1:2" x14ac:dyDescent="0.2">
      <c r="A2" t="s">
        <v>362</v>
      </c>
      <c r="B2" t="s">
        <v>363</v>
      </c>
    </row>
    <row r="3" spans="1:2" x14ac:dyDescent="0.2">
      <c r="A3" t="s">
        <v>364</v>
      </c>
      <c r="B3" t="s">
        <v>365</v>
      </c>
    </row>
    <row r="4" spans="1:2" x14ac:dyDescent="0.2">
      <c r="A4" t="s">
        <v>366</v>
      </c>
      <c r="B4" t="s">
        <v>367</v>
      </c>
    </row>
    <row r="5" spans="1:2" x14ac:dyDescent="0.2">
      <c r="A5" t="s">
        <v>368</v>
      </c>
      <c r="B5" t="s">
        <v>369</v>
      </c>
    </row>
    <row r="6" spans="1:2" x14ac:dyDescent="0.2">
      <c r="A6" t="s">
        <v>370</v>
      </c>
      <c r="B6" t="s">
        <v>371</v>
      </c>
    </row>
    <row r="7" spans="1:2" x14ac:dyDescent="0.2">
      <c r="A7" t="s">
        <v>372</v>
      </c>
      <c r="B7" t="s">
        <v>373</v>
      </c>
    </row>
    <row r="8" spans="1:2" x14ac:dyDescent="0.2">
      <c r="A8" t="s">
        <v>374</v>
      </c>
      <c r="B8" t="s">
        <v>375</v>
      </c>
    </row>
    <row r="9" spans="1:2" x14ac:dyDescent="0.2">
      <c r="A9" t="s">
        <v>376</v>
      </c>
      <c r="B9" t="s">
        <v>377</v>
      </c>
    </row>
    <row r="10" spans="1:2" x14ac:dyDescent="0.2">
      <c r="A10" t="s">
        <v>378</v>
      </c>
      <c r="B10" t="s">
        <v>14</v>
      </c>
    </row>
    <row r="11" spans="1:2" x14ac:dyDescent="0.2">
      <c r="A11" t="s">
        <v>379</v>
      </c>
      <c r="B11" t="s">
        <v>380</v>
      </c>
    </row>
    <row r="12" spans="1:2" x14ac:dyDescent="0.2">
      <c r="A12" t="s">
        <v>381</v>
      </c>
      <c r="B12" t="s">
        <v>382</v>
      </c>
    </row>
    <row r="13" spans="1:2" x14ac:dyDescent="0.2">
      <c r="A13" t="s">
        <v>383</v>
      </c>
      <c r="B13" t="s">
        <v>382</v>
      </c>
    </row>
    <row r="14" spans="1:2" x14ac:dyDescent="0.2">
      <c r="A14" t="s">
        <v>384</v>
      </c>
      <c r="B14" t="s">
        <v>380</v>
      </c>
    </row>
    <row r="15" spans="1:2" x14ac:dyDescent="0.2">
      <c r="A15" t="s">
        <v>385</v>
      </c>
      <c r="B15" t="s">
        <v>371</v>
      </c>
    </row>
    <row r="16" spans="1:2" x14ac:dyDescent="0.2">
      <c r="A16" t="s">
        <v>386</v>
      </c>
      <c r="B16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Chaney Hart</cp:lastModifiedBy>
  <cp:revision/>
  <dcterms:created xsi:type="dcterms:W3CDTF">2023-08-29T17:35:58Z</dcterms:created>
  <dcterms:modified xsi:type="dcterms:W3CDTF">2023-09-11T16:35:14Z</dcterms:modified>
  <cp:category/>
  <cp:contentStatus/>
</cp:coreProperties>
</file>