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<sst xmlns="http://schemas.openxmlformats.org/spreadsheetml/2006/main" count="7977" uniqueCount="1491">
  <si>
    <t>File opened</t>
  </si>
  <si>
    <t>2023-07-26 08:15:08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</si>
  <si>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</si>
  <si>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</si>
  <si>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</si>
  <si>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</si>
  <si>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</si>
  <si>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</si>
  <si>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</si>
  <si>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</si>
  <si>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</si>
  <si>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</si>
  <si>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</si>
  <si>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"0.930098", "co2aspan1": "1.00349", "co2aspan2": "-0.0256995", "co2aspan2a": "0.313062", "co2aspan2b": "0.311636", "co2aspanconc1": "2491", "co2aspanconc2": "299.3", "co2bzero": "0.975012", "co2bspan1": "1.00347", "co2bspan2": "-0.0261992", "co2bspan2a": "0.314208", "co2bspan2b": "0.312713", "co2bspanconc1": "2491", "co2bspanconc2": "299.3", "h2oazero": "1.0812", "h2oaspan1": "1.01502", "h2oaspan2": "0", "h2oaspan2a": "0.0712042", "h2oaspan2b": "0.0722739", "h2oaspanconc1": "12.37", "h2oaspanconc2": "0", "h2obzero": "1.11557",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</si>
  <si>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</si>
  <si>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Tue Jul 18 09:47</t>
  </si>
  <si>
    <t>H2O rangematch</t>
  </si>
  <si>
    <t>Tue Jul 18 09:53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</si>
  <si>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</si>
  <si>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</si>
  <si>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</si>
  <si>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</si>
  <si>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</si>
  <si>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</si>
  <si>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</si>
  <si>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</si>
  <si>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</si>
  <si>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08:15:08</t>
  </si>
  <si>
    <t>Stability Definition:	ΔCO2 (Meas2): Slp&lt;2.5 Per=20	ΔH2O (Meas2): Slp&lt;0.5 Per=20	H2O_s (Meas): Slp&lt;0.7 Per=15	CO2_s (Meas): Slp&lt;3 Std&lt;1 Per=15	A (GasEx): Slp&lt;1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</si>
  <si>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</si>
  <si>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</si>
  <si>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</si>
  <si>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</si>
  <si>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</si>
  <si>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</si>
  <si>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</si>
  <si>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</si>
  <si>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</si>
  <si>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</si>
  <si>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</si>
  <si>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</si>
  <si>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</si>
  <si>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</si>
  <si>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</si>
  <si>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</si>
  <si>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</si>
  <si>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</si>
  <si>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</si>
  <si>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</si>
  <si>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</si>
  <si>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</si>
  <si>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</si>
  <si>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</si>
  <si>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</si>
  <si>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</si>
  <si>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</si>
  <si>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</si>
  <si>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</si>
  <si>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</si>
  <si>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</si>
  <si>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</si>
  <si>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</si>
  <si>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</si>
  <si>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</si>
  <si>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</si>
  <si>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</si>
  <si>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</si>
  <si>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</si>
  <si>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</si>
  <si>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</si>
  <si>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</si>
  <si>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</si>
  <si>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</si>
  <si>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</si>
  <si>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</si>
  <si>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</si>
  <si>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</si>
  <si>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</si>
  <si>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</si>
  <si>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</si>
  <si>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</si>
  <si>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2.33828 80.2825 372.212 607.867 848.912 1040.1 1229.5 1356.12</t>
  </si>
  <si>
    <t>Fs_true</t>
  </si>
  <si>
    <t>-0.20937 99.4367 403.571 601.194 802.203 1000.97 1202.68 1401.14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</si>
  <si>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</si>
  <si>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</si>
  <si>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</si>
  <si>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</si>
  <si>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</si>
  <si>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</si>
  <si>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</si>
  <si>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</si>
  <si>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</si>
  <si>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</si>
  <si>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</si>
  <si>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</si>
  <si>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</si>
  <si>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</si>
  <si>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</si>
  <si>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</si>
  <si>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</si>
  <si>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</si>
  <si>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</si>
  <si>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</si>
  <si>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</si>
  <si>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</si>
  <si>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</si>
  <si>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</si>
  <si>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</si>
  <si>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</si>
  <si>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</si>
  <si>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</si>
  <si>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response</t>
  </si>
  <si>
    <t>spad1</t>
  </si>
  <si>
    <t>spad2</t>
  </si>
  <si>
    <t>operator</t>
  </si>
  <si>
    <t>temp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</si>
  <si>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</si>
  <si>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</si>
  <si>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</si>
  <si>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</si>
  <si>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</si>
  <si>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</si>
  <si>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</si>
  <si>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</si>
  <si>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</si>
  <si>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</si>
  <si>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</si>
  <si>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</si>
  <si>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</si>
  <si>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</si>
  <si>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</si>
  <si>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</si>
  <si>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</si>
  <si>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</si>
  <si>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</si>
  <si>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</si>
  <si>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</si>
  <si>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</si>
  <si>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</si>
  <si>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</si>
  <si>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</si>
  <si>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</si>
  <si>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</si>
  <si>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</si>
  <si>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</si>
  <si>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</si>
  <si>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</si>
  <si>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</si>
  <si>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</si>
  <si>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</si>
  <si>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</si>
  <si>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</si>
  <si>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</si>
  <si>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</si>
  <si>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</si>
  <si>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</si>
  <si>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</si>
  <si>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</si>
  <si>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</si>
  <si>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</si>
  <si>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</si>
  <si>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</si>
  <si>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</si>
  <si>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</si>
  <si>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</si>
  <si>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</si>
  <si>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</si>
  <si>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</si>
  <si>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</si>
  <si>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</si>
  <si>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</si>
  <si>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</si>
  <si>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</si>
  <si>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</si>
  <si>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</si>
  <si>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</si>
  <si>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</si>
  <si>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</si>
  <si>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</si>
  <si>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</si>
  <si>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</si>
  <si>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</si>
  <si>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</si>
  <si>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</si>
  <si>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</si>
  <si>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</si>
  <si>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</si>
  <si>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</si>
  <si>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</si>
  <si>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</si>
  <si>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</si>
  <si>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</si>
  <si>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</si>
  <si>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</si>
  <si>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</si>
  <si>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</si>
  <si>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</si>
  <si>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</si>
  <si>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</si>
  <si>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</si>
  <si>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</si>
  <si>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</si>
  <si>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</si>
  <si>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</si>
  <si>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</si>
  <si>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</si>
  <si>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</si>
  <si>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</si>
  <si>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</si>
  <si>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</si>
  <si>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</si>
  <si>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</si>
  <si>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</si>
  <si>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</si>
  <si>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</si>
  <si>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</si>
  <si>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</si>
  <si>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</si>
  <si>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</si>
  <si>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</si>
  <si>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</si>
  <si>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</si>
  <si>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</si>
  <si>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</si>
  <si>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</si>
  <si>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</si>
  <si>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</si>
  <si>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</si>
  <si>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</si>
  <si>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</si>
  <si>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</si>
  <si>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</si>
  <si>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</si>
  <si>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</si>
  <si>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</si>
  <si>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</si>
  <si>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</si>
  <si>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</si>
  <si>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</si>
  <si>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</si>
  <si>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</si>
  <si>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</si>
  <si>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</si>
  <si>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</si>
  <si>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</si>
  <si>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</si>
  <si>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</si>
  <si>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</si>
  <si>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</si>
  <si>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</si>
  <si>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</si>
  <si>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</si>
  <si>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</si>
  <si>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</si>
  <si>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</si>
  <si>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</si>
  <si>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</si>
  <si>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</si>
  <si>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</si>
  <si>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</si>
  <si>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</si>
  <si>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</si>
  <si>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</si>
  <si>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</si>
  <si>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</si>
  <si>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</si>
  <si>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</si>
  <si>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</si>
  <si>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</si>
  <si>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CO2_s:MN</t>
  </si>
  <si>
    <t>CO2_s:SLP</t>
  </si>
  <si>
    <t>CO2_s:SD</t>
  </si>
  <si>
    <t>CO2_s:OK</t>
  </si>
  <si>
    <t>ΔH2O:MN</t>
  </si>
  <si>
    <t>ΔH2O:SLP</t>
  </si>
  <si>
    <t>ΔH2O:SD</t>
  </si>
  <si>
    <t>ΔH2O:OK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</si>
  <si>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</si>
  <si>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</si>
  <si>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</si>
  <si>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</si>
  <si>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</si>
  <si>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</si>
  <si>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</si>
  <si>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</si>
  <si>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</si>
  <si>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</si>
  <si>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</si>
  <si>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</si>
  <si>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</si>
  <si>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</si>
  <si>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</si>
  <si>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</si>
  <si>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</si>
  <si>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</si>
  <si>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</si>
  <si>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</si>
  <si>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</si>
  <si>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</si>
  <si>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</si>
  <si>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</si>
  <si>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</si>
  <si>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</si>
  <si>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</si>
  <si>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</si>
  <si>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</si>
  <si>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</si>
  <si>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</si>
  <si>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</si>
  <si>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</si>
  <si>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</si>
  <si>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</si>
  <si>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</si>
  <si>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</si>
  <si>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</si>
  <si>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</si>
  <si>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</si>
  <si>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</si>
  <si>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</si>
  <si>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</si>
  <si>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</si>
  <si>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</si>
  <si>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</si>
  <si>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</si>
  <si>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</si>
  <si>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</si>
  <si>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</si>
  <si>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</si>
  <si>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</si>
  <si>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</si>
  <si>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</si>
  <si>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</si>
  <si>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</si>
  <si>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</si>
  <si>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</si>
  <si>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</si>
  <si>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</si>
  <si>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</si>
  <si>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</si>
  <si>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</si>
  <si>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</si>
  <si>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</si>
  <si>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</si>
  <si>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</si>
  <si>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</si>
  <si>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</si>
  <si>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</si>
  <si>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</si>
  <si>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</si>
  <si>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</si>
  <si>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</si>
  <si>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</si>
  <si>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</si>
  <si>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</si>
  <si>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</si>
  <si>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</si>
  <si>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</si>
  <si>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</si>
  <si>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</si>
  <si>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</si>
  <si>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</si>
  <si>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</si>
  <si>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</si>
  <si>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</si>
  <si>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</si>
  <si>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</si>
  <si>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</si>
  <si>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</si>
  <si>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</si>
  <si>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</si>
  <si>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</si>
  <si>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</si>
  <si>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</si>
  <si>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</si>
  <si>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</si>
  <si>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</si>
  <si>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</si>
  <si>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</si>
  <si>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</si>
  <si>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</si>
  <si>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</si>
  <si>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</si>
  <si>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</si>
  <si>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</si>
  <si>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</si>
  <si>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</si>
  <si>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</si>
  <si>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</si>
  <si>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</si>
  <si>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</si>
  <si>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</si>
  <si>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</si>
  <si>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</si>
  <si>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</si>
  <si>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</si>
  <si>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</si>
  <si>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</si>
  <si>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</si>
  <si>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</si>
  <si>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</si>
  <si>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</si>
  <si>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</si>
  <si>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</si>
  <si>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</si>
  <si>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</si>
  <si>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</si>
  <si>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V</t>
  </si>
  <si>
    <t>mV</t>
  </si>
  <si>
    <t>mg</t>
  </si>
  <si>
    <t>hrs</t>
  </si>
  <si>
    <t>min</t>
  </si>
  <si>
    <t>20230726 08:32:50</t>
  </si>
  <si>
    <t>08:32:50</t>
  </si>
  <si>
    <t>MPF-3097-20230721-11_20_30</t>
  </si>
  <si>
    <t>MPF-3120-20230726-08_32_45</t>
  </si>
  <si>
    <t>DARK-3121-20230726-08_32_53</t>
  </si>
  <si>
    <t>-</t>
  </si>
  <si>
    <t>0: Broadleaf</t>
  </si>
  <si>
    <t>08:33:19</t>
  </si>
  <si>
    <t>5/5</t>
  </si>
  <si>
    <t>11111111</t>
  </si>
  <si>
    <t>oooooooo</t>
  </si>
  <si>
    <t>on</t>
  </si>
  <si>
    <t>20230726 08:37:37</t>
  </si>
  <si>
    <t>08:37:37</t>
  </si>
  <si>
    <t>MPF-3122-20230726-08_37_33</t>
  </si>
  <si>
    <t>DARK-3123-20230726-08_37_40</t>
  </si>
  <si>
    <t>08:37:55</t>
  </si>
  <si>
    <t>20230726 08:40:21</t>
  </si>
  <si>
    <t>08:40:21</t>
  </si>
  <si>
    <t>MPF-3124-20230726-08_40_17</t>
  </si>
  <si>
    <t>DARK-3125-20230726-08_40_24</t>
  </si>
  <si>
    <t>08:40:44</t>
  </si>
  <si>
    <t>20230726 08:42:21</t>
  </si>
  <si>
    <t>08:42:21</t>
  </si>
  <si>
    <t>MPF-3126-20230726-08_42_16</t>
  </si>
  <si>
    <t>DARK-3127-20230726-08_42_24</t>
  </si>
  <si>
    <t>08:42:40</t>
  </si>
  <si>
    <t>20230726 08:44:39</t>
  </si>
  <si>
    <t>08:44:39</t>
  </si>
  <si>
    <t>MPF-3128-20230726-08_44_35</t>
  </si>
  <si>
    <t>DARK-3129-20230726-08_44_42</t>
  </si>
  <si>
    <t>08:45:03</t>
  </si>
  <si>
    <t>20230726 08:47:14</t>
  </si>
  <si>
    <t>08:47:14</t>
  </si>
  <si>
    <t>MPF-3130-20230726-08_47_09</t>
  </si>
  <si>
    <t>DARK-3131-20230726-08_47_17</t>
  </si>
  <si>
    <t>20230726 08:49:36</t>
  </si>
  <si>
    <t>08:49:36</t>
  </si>
  <si>
    <t>MPF-3132-20230726-08_49_32</t>
  </si>
  <si>
    <t>DARK-3133-20230726-08_49_39</t>
  </si>
  <si>
    <t>08:50:03</t>
  </si>
  <si>
    <t>20230726 08:52:02</t>
  </si>
  <si>
    <t>08:52:02</t>
  </si>
  <si>
    <t>MPF-3134-20230726-08_51_58</t>
  </si>
  <si>
    <t>DARK-3135-20230726-08_52_05</t>
  </si>
  <si>
    <t>08:52:22</t>
  </si>
  <si>
    <t>20230726 08:55:42</t>
  </si>
  <si>
    <t>08:55:42</t>
  </si>
  <si>
    <t>MPF-3136-20230726-08_55_37</t>
  </si>
  <si>
    <t>DARK-3137-20230726-08_55_45</t>
  </si>
  <si>
    <t>20230726 08:58:09</t>
  </si>
  <si>
    <t>08:58:09</t>
  </si>
  <si>
    <t>MPF-3138-20230726-08_58_04</t>
  </si>
  <si>
    <t>DARK-3139-20230726-08_58_12</t>
  </si>
  <si>
    <t>20230726 09:02:09</t>
  </si>
  <si>
    <t>09:02:09</t>
  </si>
  <si>
    <t>MPF-3140-20230726-09_02_04</t>
  </si>
  <si>
    <t>DARK-3141-20230726-09_02_12</t>
  </si>
  <si>
    <t>20230726 09:05:48</t>
  </si>
  <si>
    <t>09:05:48</t>
  </si>
  <si>
    <t>MPF-3142-20230726-09_05_44</t>
  </si>
  <si>
    <t>DARK-3143-20230726-09_05_51</t>
  </si>
  <si>
    <t>09:06:09</t>
  </si>
  <si>
    <t>20230726 09:08:05</t>
  </si>
  <si>
    <t>09:08:05</t>
  </si>
  <si>
    <t>MPF-3144-20230726-09_08_01</t>
  </si>
  <si>
    <t>DARK-3145-20230726-09_08_08</t>
  </si>
  <si>
    <t>09:08:28</t>
  </si>
  <si>
    <t>20230726 09:11:38</t>
  </si>
  <si>
    <t>09:11:38</t>
  </si>
  <si>
    <t>MPF-3146-20230726-09_11_34</t>
  </si>
  <si>
    <t>DARK-3147-20230726-09_11_41</t>
  </si>
  <si>
    <t>20230726 09:18:18</t>
  </si>
  <si>
    <t>09:18:18</t>
  </si>
  <si>
    <t>MPF-3148-20230726-09_18_13</t>
  </si>
  <si>
    <t>DARK-3149-20230726-09_18_21</t>
  </si>
  <si>
    <t>09:18:38</t>
  </si>
  <si>
    <t>4/5</t>
  </si>
  <si>
    <t>20230726 09:21:31</t>
  </si>
  <si>
    <t>09:21:31</t>
  </si>
  <si>
    <t>MPF-3150-20230726-09_21_27</t>
  </si>
  <si>
    <t>DARK-3151-20230726-09_21_34</t>
  </si>
  <si>
    <t>09:22:02</t>
  </si>
  <si>
    <t>20230726 09:25:37</t>
  </si>
  <si>
    <t>09:25:37</t>
  </si>
  <si>
    <t>MPF-3152-20230726-09_25_33</t>
  </si>
  <si>
    <t>DARK-3153-20230726-09_25_40</t>
  </si>
  <si>
    <t>09:25:59</t>
  </si>
  <si>
    <t>20230726 09:28:13</t>
  </si>
  <si>
    <t>09:28:13</t>
  </si>
  <si>
    <t>MPF-3154-20230726-09_28_08</t>
  </si>
  <si>
    <t>DARK-3155-20230726-09_28_16</t>
  </si>
  <si>
    <t>09:28:35</t>
  </si>
  <si>
    <t>20230726 09:31:11</t>
  </si>
  <si>
    <t>09:31:11</t>
  </si>
  <si>
    <t>MPF-3156-20230726-09_31_07</t>
  </si>
  <si>
    <t>DARK-3157-20230726-09_31_14</t>
  </si>
  <si>
    <t>09:31:38</t>
  </si>
  <si>
    <t>20230726 09:36:12</t>
  </si>
  <si>
    <t>09:36:12</t>
  </si>
  <si>
    <t>MPF-3158-20230726-09_36_08</t>
  </si>
  <si>
    <t>DARK-3159-20230726-09_36_15</t>
  </si>
  <si>
    <t>09:36:32</t>
  </si>
  <si>
    <t>20230726 09:39:49</t>
  </si>
  <si>
    <t>09:39:49</t>
  </si>
  <si>
    <t>MPF-3160-20230726-09_39_45</t>
  </si>
  <si>
    <t>DARK-3161-20230726-09_39_52</t>
  </si>
  <si>
    <t>09:40:06</t>
  </si>
  <si>
    <t>20230726 09:42:07</t>
  </si>
  <si>
    <t>09:42:07</t>
  </si>
  <si>
    <t>MPF-3162-20230726-09_42_03</t>
  </si>
  <si>
    <t>DARK-3163-20230726-09_42_10</t>
  </si>
  <si>
    <t>09:42:35</t>
  </si>
  <si>
    <t>20230726 09:46:22</t>
  </si>
  <si>
    <t>09:46:22</t>
  </si>
  <si>
    <t>MPF-3164-20230726-09_46_18</t>
  </si>
  <si>
    <t>DARK-3165-20230726-09_46_25</t>
  </si>
  <si>
    <t>09:46:41</t>
  </si>
  <si>
    <t>20230726 09:49:56</t>
  </si>
  <si>
    <t>09:49:56</t>
  </si>
  <si>
    <t>MPF-3166-20230726-09_49_52</t>
  </si>
  <si>
    <t>DARK-3167-20230726-09_49_59</t>
  </si>
  <si>
    <t>20230726 09:52:56</t>
  </si>
  <si>
    <t>09:52:56</t>
  </si>
  <si>
    <t>MPF-3168-20230726-09_52_51</t>
  </si>
  <si>
    <t>DARK-3169-20230726-09_52_59</t>
  </si>
  <si>
    <t>09:53:18</t>
  </si>
  <si>
    <t>20230726 09:56:18</t>
  </si>
  <si>
    <t>09:56:18</t>
  </si>
  <si>
    <t>MPF-3170-20230726-09_56_14</t>
  </si>
  <si>
    <t>DARK-3171-20230726-09_56_21</t>
  </si>
  <si>
    <t>20230726 09:59:36</t>
  </si>
  <si>
    <t>09:59:36</t>
  </si>
  <si>
    <t>MPF-3172-20230726-09_59_31</t>
  </si>
  <si>
    <t>DARK-3173-20230726-09_59_39</t>
  </si>
  <si>
    <t>20230726 10:01:58</t>
  </si>
  <si>
    <t>10:01:58</t>
  </si>
  <si>
    <t>MPF-3174-20230726-10_01_53</t>
  </si>
  <si>
    <t>DARK-3175-20230726-10_02_01</t>
  </si>
  <si>
    <t>20230726 10:04:50</t>
  </si>
  <si>
    <t>10:04:50</t>
  </si>
  <si>
    <t>MPF-3176-20230726-10_04_46</t>
  </si>
  <si>
    <t>DARK-3177-20230726-10_04_53</t>
  </si>
  <si>
    <t>1/5</t>
  </si>
  <si>
    <t>20230726 10:06:23</t>
  </si>
  <si>
    <t>10:06:23</t>
  </si>
  <si>
    <t>MPF-3178-20230726-10_06_19</t>
  </si>
  <si>
    <t>DARK-3179-20230726-10_06_26</t>
  </si>
  <si>
    <t>10:06:51</t>
  </si>
  <si>
    <t>20230726 10:07:59</t>
  </si>
  <si>
    <t>10:07:59</t>
  </si>
  <si>
    <t>MPF-3180-20230726-10_07_55</t>
  </si>
  <si>
    <t>DARK-3181-20230726-10_08_02</t>
  </si>
  <si>
    <t>10:08:23</t>
  </si>
  <si>
    <t>20230726 10:09:28</t>
  </si>
  <si>
    <t>10:09:28</t>
  </si>
  <si>
    <t>MPF-3182-20230726-10_09_24</t>
  </si>
  <si>
    <t>DARK-3183-20230726-10_09_31</t>
  </si>
  <si>
    <t>20230726 10:17:12</t>
  </si>
  <si>
    <t>10:17:12</t>
  </si>
  <si>
    <t>MPF-3184-20230726-10_17_07</t>
  </si>
  <si>
    <t>DARK-3185-20230726-10_17_15</t>
  </si>
  <si>
    <t>10:17:34</t>
  </si>
  <si>
    <t>20230726 10:19:22</t>
  </si>
  <si>
    <t>10:19:22</t>
  </si>
  <si>
    <t>MPF-3186-20230726-10_19_18</t>
  </si>
  <si>
    <t>DARK-3187-20230726-10_19_25</t>
  </si>
  <si>
    <t>10:19:47</t>
  </si>
  <si>
    <t>20230726 10:21:55</t>
  </si>
  <si>
    <t>10:21:55</t>
  </si>
  <si>
    <t>MPF-3188-20230726-10_21_51</t>
  </si>
  <si>
    <t>DARK-3189-20230726-10_21_58</t>
  </si>
  <si>
    <t>10:22:16</t>
  </si>
  <si>
    <t>20230726 10:23:47</t>
  </si>
  <si>
    <t>10:23:47</t>
  </si>
  <si>
    <t>MPF-3190-20230726-10_23_43</t>
  </si>
  <si>
    <t>DARK-3191-20230726-10_23_50</t>
  </si>
  <si>
    <t>10:24:12</t>
  </si>
  <si>
    <t>20230726 10:25:50</t>
  </si>
  <si>
    <t>10:25:50</t>
  </si>
  <si>
    <t>MPF-3192-20230726-10_25_45</t>
  </si>
  <si>
    <t>DARK-3193-20230726-10_25_53</t>
  </si>
  <si>
    <t>20230726 10:28:15</t>
  </si>
  <si>
    <t>10:28:15</t>
  </si>
  <si>
    <t>MPF-3194-20230726-10_28_11</t>
  </si>
  <si>
    <t>DARK-3195-20230726-10_28_18</t>
  </si>
  <si>
    <t>10:28:35</t>
  </si>
  <si>
    <t>20230726 10:30:09</t>
  </si>
  <si>
    <t>10:30:09</t>
  </si>
  <si>
    <t>MPF-3196-20230726-10_30_05</t>
  </si>
  <si>
    <t>DARK-3197-20230726-10_30_12</t>
  </si>
  <si>
    <t>10:30:30</t>
  </si>
  <si>
    <t>20230726 10:32:06</t>
  </si>
  <si>
    <t>10:32:06</t>
  </si>
  <si>
    <t>MPF-3198-20230726-10_32_01</t>
  </si>
  <si>
    <t>DARK-3199-20230726-10_32_09</t>
  </si>
  <si>
    <t>20230726 10:34:43</t>
  </si>
  <si>
    <t>10:34:43</t>
  </si>
  <si>
    <t>MPF-3200-20230726-10_34_39</t>
  </si>
  <si>
    <t>DARK-3201-20230726-10_34_46</t>
  </si>
  <si>
    <t>20230726 10:36:49</t>
  </si>
  <si>
    <t>10:36:49</t>
  </si>
  <si>
    <t>MPF-3202-20230726-10_36_44</t>
  </si>
  <si>
    <t>DARK-3203-20230726-10_36_52</t>
  </si>
  <si>
    <t>20230726 10:39:23</t>
  </si>
  <si>
    <t>10:39:23</t>
  </si>
  <si>
    <t>MPF-3204-20230726-10_39_18</t>
  </si>
  <si>
    <t>DARK-3205-20230726-10_39_26</t>
  </si>
  <si>
    <t>10:39:46</t>
  </si>
  <si>
    <t>20230726 10:41:14</t>
  </si>
  <si>
    <t>10:41:14</t>
  </si>
  <si>
    <t>MPF-3206-20230726-10_41_10</t>
  </si>
  <si>
    <t>DARK-3207-20230726-10_41_17</t>
  </si>
  <si>
    <t>20230726 10:42:54</t>
  </si>
  <si>
    <t>10:42:54</t>
  </si>
  <si>
    <t>MPF-3208-20230726-10_42_49</t>
  </si>
  <si>
    <t>DARK-3209-20230726-10_42_57</t>
  </si>
  <si>
    <t>20230726 10:45:26</t>
  </si>
  <si>
    <t>10:45:26</t>
  </si>
  <si>
    <t>MPF-3210-20230726-10_45_22</t>
  </si>
  <si>
    <t>DARK-3211-20230726-10_45_29</t>
  </si>
  <si>
    <t>10:45:47</t>
  </si>
  <si>
    <t>20230726 10:47:22</t>
  </si>
  <si>
    <t>10:47:22</t>
  </si>
  <si>
    <t>MPF-3212-20230726-10_47_17</t>
  </si>
  <si>
    <t>DARK-3213-20230726-10_47_25</t>
  </si>
  <si>
    <t>10:47:47</t>
  </si>
  <si>
    <t>20230726 10:50:47</t>
  </si>
  <si>
    <t>10:50:47</t>
  </si>
  <si>
    <t>MPF-3214-20230726-10_50_43</t>
  </si>
  <si>
    <t>DARK-3215-20230726-10_50_50</t>
  </si>
  <si>
    <t>10:51:06</t>
  </si>
  <si>
    <t>20230726 10:54:36</t>
  </si>
  <si>
    <t>10:54:36</t>
  </si>
  <si>
    <t>MPF-3216-20230726-10_54_32</t>
  </si>
  <si>
    <t>DARK-3217-20230726-10_54_39</t>
  </si>
  <si>
    <t>10:54:55</t>
  </si>
  <si>
    <t>20230726 10:57:13</t>
  </si>
  <si>
    <t>10:57:13</t>
  </si>
  <si>
    <t>MPF-3218-20230726-10_57_08</t>
  </si>
  <si>
    <t>DARK-3219-20230726-10_57_16</t>
  </si>
  <si>
    <t>10:57:32</t>
  </si>
  <si>
    <t>20230726 10:59:11</t>
  </si>
  <si>
    <t>10:59:11</t>
  </si>
  <si>
    <t>MPF-3220-20230726-10_59_06</t>
  </si>
  <si>
    <t>DARK-3221-20230726-10_59_14</t>
  </si>
  <si>
    <t>10:59:29</t>
  </si>
  <si>
    <t>20230726 11:01:17</t>
  </si>
  <si>
    <t>11:01:17</t>
  </si>
  <si>
    <t>MPF-3222-20230726-11_01_13</t>
  </si>
  <si>
    <t>DARK-3223-20230726-11_01_20</t>
  </si>
  <si>
    <t>11:01:36</t>
  </si>
  <si>
    <t>20230726 11:03:47</t>
  </si>
  <si>
    <t>11:03:47</t>
  </si>
  <si>
    <t>MPF-3224-20230726-11_03_42</t>
  </si>
  <si>
    <t>DARK-3225-20230726-11_03_50</t>
  </si>
  <si>
    <t>11:04:06</t>
  </si>
  <si>
    <t>20230726 11:05:35</t>
  </si>
  <si>
    <t>11:05:35</t>
  </si>
  <si>
    <t>MPF-3226-20230726-11_05_30</t>
  </si>
  <si>
    <t>DARK-3227-20230726-11_05_38</t>
  </si>
  <si>
    <t>11:05:54</t>
  </si>
  <si>
    <t>20230726 11:08:25</t>
  </si>
  <si>
    <t>11:08:25</t>
  </si>
  <si>
    <t>MPF-3228-20230726-11_08_21</t>
  </si>
  <si>
    <t>DARK-3229-20230726-11_08_28</t>
  </si>
  <si>
    <t>20230726 11:11:14</t>
  </si>
  <si>
    <t>11:11:14</t>
  </si>
  <si>
    <t>MPF-3230-20230726-11_11_09</t>
  </si>
  <si>
    <t>DARK-3231-20230726-11_11_17</t>
  </si>
  <si>
    <t>20230726 11:13:18</t>
  </si>
  <si>
    <t>11:13:18</t>
  </si>
  <si>
    <t>MPF-3232-20230726-11_13_13</t>
  </si>
  <si>
    <t>DARK-3233-20230726-11_13_21</t>
  </si>
  <si>
    <t>20230726 11:15:18</t>
  </si>
  <si>
    <t>11:15:18</t>
  </si>
  <si>
    <t>MPF-3234-20230726-11_15_14</t>
  </si>
  <si>
    <t>DARK-3235-20230726-11_15_21</t>
  </si>
  <si>
    <t>20230726 11:17:01</t>
  </si>
  <si>
    <t>11:17:01</t>
  </si>
  <si>
    <t>MPF-3236-20230726-11_16_56</t>
  </si>
  <si>
    <t>DARK-3237-20230726-11_17_04</t>
  </si>
  <si>
    <t>20230726 11:18:38</t>
  </si>
  <si>
    <t>11:18:38</t>
  </si>
  <si>
    <t>MPF-3238-20230726-11_18_33</t>
  </si>
  <si>
    <t>DARK-3239-20230726-11_18_41</t>
  </si>
  <si>
    <t>20230726 11:20:08</t>
  </si>
  <si>
    <t>11:20:08</t>
  </si>
  <si>
    <t>MPF-3240-20230726-11_20_04</t>
  </si>
  <si>
    <t>DARK-3241-20230726-11_20_11</t>
  </si>
  <si>
    <t>11:20:25</t>
  </si>
  <si>
    <t>20230726 11:22:01</t>
  </si>
  <si>
    <t>11:22:01</t>
  </si>
  <si>
    <t>MPF-3242-20230726-11_21_56</t>
  </si>
  <si>
    <t>DARK-3243-20230726-11_22_04</t>
  </si>
  <si>
    <t>20230726 11:23:37</t>
  </si>
  <si>
    <t>11:23:37</t>
  </si>
  <si>
    <t>MPF-3244-20230726-11_23_32</t>
  </si>
  <si>
    <t>DARK-3245-20230726-11_23_40</t>
  </si>
  <si>
    <t>20230726 12:05:08</t>
  </si>
  <si>
    <t>12:05:08</t>
  </si>
  <si>
    <t>MPF-3246-20230726-12_05_04</t>
  </si>
  <si>
    <t>DARK-3247-20230726-12_05_11</t>
  </si>
  <si>
    <t>12:05:27</t>
  </si>
  <si>
    <t>20230726 12:07:24</t>
  </si>
  <si>
    <t>12:07:24</t>
  </si>
  <si>
    <t>MPF-3248-20230726-12_07_19</t>
  </si>
  <si>
    <t>DARK-3249-20230726-12_07_27</t>
  </si>
  <si>
    <t>12:07:49</t>
  </si>
  <si>
    <t>20230726 12:09:39</t>
  </si>
  <si>
    <t>12:09:39</t>
  </si>
  <si>
    <t>MPF-3250-20230726-12_09_34</t>
  </si>
  <si>
    <t>DARK-3251-20230726-12_09_42</t>
  </si>
  <si>
    <t>12:09:58</t>
  </si>
  <si>
    <t>20230726 12:11:27</t>
  </si>
  <si>
    <t>12:11:27</t>
  </si>
  <si>
    <t>MPF-3252-20230726-12_11_22</t>
  </si>
  <si>
    <t>DARK-3253-20230726-12_11_30</t>
  </si>
  <si>
    <t>12:11:46</t>
  </si>
  <si>
    <t>20230726 12:13:35</t>
  </si>
  <si>
    <t>12:13:35</t>
  </si>
  <si>
    <t>MPF-3254-20230726-12_13_30</t>
  </si>
  <si>
    <t>DARK-3255-20230726-12_13_38</t>
  </si>
  <si>
    <t>12:13:57</t>
  </si>
  <si>
    <t>20230726 12:15:38</t>
  </si>
  <si>
    <t>12:15:38</t>
  </si>
  <si>
    <t>MPF-3256-20230726-12_15_33</t>
  </si>
  <si>
    <t>DARK-3257-20230726-12_15_41</t>
  </si>
  <si>
    <t>20230726 12:17:21</t>
  </si>
  <si>
    <t>12:17:21</t>
  </si>
  <si>
    <t>MPF-3258-20230726-12_17_17</t>
  </si>
  <si>
    <t>DARK-3259-20230726-12_17_24</t>
  </si>
  <si>
    <t>12:17:45</t>
  </si>
  <si>
    <t>20230726 12:20:10</t>
  </si>
  <si>
    <t>12:20:10</t>
  </si>
  <si>
    <t>MPF-3260-20230726-12_20_06</t>
  </si>
  <si>
    <t>DARK-3261-20230726-12_20_13</t>
  </si>
  <si>
    <t>12:20:28</t>
  </si>
  <si>
    <t>20230726 12:22:32</t>
  </si>
  <si>
    <t>12:22:32</t>
  </si>
  <si>
    <t>MPF-3262-20230726-12_22_28</t>
  </si>
  <si>
    <t>DARK-3263-20230726-12_22_35</t>
  </si>
  <si>
    <t>20230726 12:24:28</t>
  </si>
  <si>
    <t>12:24:28</t>
  </si>
  <si>
    <t>MPF-3264-20230726-12_24_24</t>
  </si>
  <si>
    <t>DARK-3265-20230726-12_24_31</t>
  </si>
  <si>
    <t>20230726 12:27:53</t>
  </si>
  <si>
    <t>12:27:53</t>
  </si>
  <si>
    <t>MPF-3266-20230726-12_27_49</t>
  </si>
  <si>
    <t>DARK-3267-20230726-12_27_56</t>
  </si>
  <si>
    <t>12:28:13</t>
  </si>
  <si>
    <t>20230726 12:29:37</t>
  </si>
  <si>
    <t>12:29:37</t>
  </si>
  <si>
    <t>MPF-3268-20230726-12_29_33</t>
  </si>
  <si>
    <t>DARK-3269-20230726-12_29_40</t>
  </si>
  <si>
    <t>12:29:55</t>
  </si>
  <si>
    <t>20230726 12:31:45</t>
  </si>
  <si>
    <t>12:31:45</t>
  </si>
  <si>
    <t>MPF-3270-20230726-12_31_41</t>
  </si>
  <si>
    <t>DARK-3271-20230726-12_31_48</t>
  </si>
  <si>
    <t>20230726 12:36:28</t>
  </si>
  <si>
    <t>12:36:28</t>
  </si>
  <si>
    <t>MPF-3272-20230726-12_36_24</t>
  </si>
  <si>
    <t>DARK-3273-20230726-12_36_31</t>
  </si>
  <si>
    <t>12:36:51</t>
  </si>
  <si>
    <t>20230726 12:43:43</t>
  </si>
  <si>
    <t>12:43:43</t>
  </si>
  <si>
    <t>MPF-3274-20230726-12_43_39</t>
  </si>
  <si>
    <t>DARK-3275-20230726-12_43_46</t>
  </si>
  <si>
    <t>12:44:08</t>
  </si>
  <si>
    <t>20230726 12:46:03</t>
  </si>
  <si>
    <t>12:46:03</t>
  </si>
  <si>
    <t>MPF-3276-20230726-12_45_59</t>
  </si>
  <si>
    <t>DARK-3277-20230726-12_46_06</t>
  </si>
  <si>
    <t>12:46:30</t>
  </si>
  <si>
    <t>20230726 12:48:21</t>
  </si>
  <si>
    <t>12:48:21</t>
  </si>
  <si>
    <t>MPF-3278-20230726-12_48_16</t>
  </si>
  <si>
    <t>DARK-3279-20230726-12_48_24</t>
  </si>
  <si>
    <t>12:48:41</t>
  </si>
  <si>
    <t>20230726 12:51:18</t>
  </si>
  <si>
    <t>12:51:18</t>
  </si>
  <si>
    <t>MPF-3280-20230726-12_51_14</t>
  </si>
  <si>
    <t>DARK-3281-20230726-12_51_21</t>
  </si>
  <si>
    <t>12:51:43</t>
  </si>
  <si>
    <t>20230726 12:53:28</t>
  </si>
  <si>
    <t>12:53:28</t>
  </si>
  <si>
    <t>MPF-3282-20230726-12_53_24</t>
  </si>
  <si>
    <t>DARK-3283-20230726-12_53_31</t>
  </si>
  <si>
    <t>12:53:49</t>
  </si>
  <si>
    <t>20230726 12:55:37</t>
  </si>
  <si>
    <t>12:55:37</t>
  </si>
  <si>
    <t>MPF-3284-20230726-12_55_33</t>
  </si>
  <si>
    <t>DARK-3285-20230726-12_55_40</t>
  </si>
  <si>
    <t>12:55:58</t>
  </si>
  <si>
    <t>20230726 12:57:18</t>
  </si>
  <si>
    <t>12:57:18</t>
  </si>
  <si>
    <t>MPF-3286-20230726-12_57_14</t>
  </si>
  <si>
    <t>DARK-3287-20230726-12_57_21</t>
  </si>
  <si>
    <t>12:57:44</t>
  </si>
  <si>
    <t>20230726 12:59:18</t>
  </si>
  <si>
    <t>12:59:18</t>
  </si>
  <si>
    <t>MPF-3288-20230726-12_59_14</t>
  </si>
  <si>
    <t>DARK-3289-20230726-12_59_21</t>
  </si>
  <si>
    <t>12:59:39</t>
  </si>
  <si>
    <t>20230726 13:02:28</t>
  </si>
  <si>
    <t>13:02:28</t>
  </si>
  <si>
    <t>MPF-3290-20230726-13_02_24</t>
  </si>
  <si>
    <t>DARK-3291-20230726-13_02_31</t>
  </si>
  <si>
    <t>20230726 13:04:47</t>
  </si>
  <si>
    <t>13:04:47</t>
  </si>
  <si>
    <t>MPF-3292-20230726-13_04_43</t>
  </si>
  <si>
    <t>DARK-3293-20230726-13_04_50</t>
  </si>
  <si>
    <t>20230726 13:06:54</t>
  </si>
  <si>
    <t>13:06:54</t>
  </si>
  <si>
    <t>MPF-3294-20230726-13_06_50</t>
  </si>
  <si>
    <t>DARK-3295-20230726-13_06_57</t>
  </si>
  <si>
    <t>20230726 13:09:17</t>
  </si>
  <si>
    <t>13:09:17</t>
  </si>
  <si>
    <t>MPF-3296-20230726-13_09_13</t>
  </si>
  <si>
    <t>DARK-3297-20230726-13_09_20</t>
  </si>
  <si>
    <t>13:09:36</t>
  </si>
  <si>
    <t>20230726 13:11:34</t>
  </si>
  <si>
    <t>13:11:34</t>
  </si>
  <si>
    <t>MPF-3298-20230726-13_11_30</t>
  </si>
  <si>
    <t>DARK-3299-20230726-13_11_37</t>
  </si>
  <si>
    <t>13:12:03</t>
  </si>
  <si>
    <t>20230726 13:14:02</t>
  </si>
  <si>
    <t>13:14:02</t>
  </si>
  <si>
    <t>MPF-3300-20230726-13_13_58</t>
  </si>
  <si>
    <t>DARK-3301-20230726-13_14_05</t>
  </si>
  <si>
    <t>13:14:32</t>
  </si>
  <si>
    <t>20230726 13:16:53</t>
  </si>
  <si>
    <t>13:16:53</t>
  </si>
  <si>
    <t>MPF-3302-20230726-13_16_49</t>
  </si>
  <si>
    <t>DARK-3303-20230726-13_16_56</t>
  </si>
  <si>
    <t>20230726 13:18:56</t>
  </si>
  <si>
    <t>13:18:56</t>
  </si>
  <si>
    <t>MPF-3304-20230726-13_18_52</t>
  </si>
  <si>
    <t>DARK-3305-20230726-13_18_59</t>
  </si>
  <si>
    <t>20230726 13:20:42</t>
  </si>
  <si>
    <t>13:20:42</t>
  </si>
  <si>
    <t>MPF-3306-20230726-13_20_38</t>
  </si>
  <si>
    <t>DARK-3307-20230726-13_20_45</t>
  </si>
  <si>
    <t>20230726 14:06:10</t>
  </si>
  <si>
    <t>14:06:10</t>
  </si>
  <si>
    <t>MPF-3308-20230726-14_06_06</t>
  </si>
  <si>
    <t>DARK-3309-20230726-14_06_14</t>
  </si>
  <si>
    <t>14:06:28</t>
  </si>
  <si>
    <t>20230726 14:08:10</t>
  </si>
  <si>
    <t>14:08:10</t>
  </si>
  <si>
    <t>MPF-3310-20230726-14_08_06</t>
  </si>
  <si>
    <t>DARK-3311-20230726-14_08_13</t>
  </si>
  <si>
    <t>14:08:33</t>
  </si>
  <si>
    <t>20230726 14:10:02</t>
  </si>
  <si>
    <t>14:10:02</t>
  </si>
  <si>
    <t>MPF-3312-20230726-14_09_58</t>
  </si>
  <si>
    <t>DARK-3313-20230726-14_10_05</t>
  </si>
  <si>
    <t>14:10:23</t>
  </si>
  <si>
    <t>20230726 14:12:32</t>
  </si>
  <si>
    <t>14:12:32</t>
  </si>
  <si>
    <t>MPF-3314-20230726-14_12_28</t>
  </si>
  <si>
    <t>DARK-3315-20230726-14_12_35</t>
  </si>
  <si>
    <t>14:12:57</t>
  </si>
  <si>
    <t>20230726 14:15:05</t>
  </si>
  <si>
    <t>14:15:05</t>
  </si>
  <si>
    <t>MPF-3316-20230726-14_15_01</t>
  </si>
  <si>
    <t>DARK-3317-20230726-14_15_09</t>
  </si>
  <si>
    <t>14:15:32</t>
  </si>
  <si>
    <t>20230726 14:17:20</t>
  </si>
  <si>
    <t>14:17:20</t>
  </si>
  <si>
    <t>MPF-3318-20230726-14_17_16</t>
  </si>
  <si>
    <t>DARK-3319-20230726-14_17_23</t>
  </si>
  <si>
    <t>14:17:43</t>
  </si>
  <si>
    <t>20230726 14:19:08</t>
  </si>
  <si>
    <t>14:19:08</t>
  </si>
  <si>
    <t>MPF-3320-20230726-14_19_04</t>
  </si>
  <si>
    <t>DARK-3321-20230726-14_19_11</t>
  </si>
  <si>
    <t>14:19:31</t>
  </si>
  <si>
    <t>20230726 14:21:44</t>
  </si>
  <si>
    <t>14:21:44</t>
  </si>
  <si>
    <t>MPF-3322-20230726-14_21_40</t>
  </si>
  <si>
    <t>DARK-3323-20230726-14_21_47</t>
  </si>
  <si>
    <t>14:22:17</t>
  </si>
  <si>
    <t>20230726 14:23:25</t>
  </si>
  <si>
    <t>14:23:25</t>
  </si>
  <si>
    <t>MPF-3324-20230726-14_23_21</t>
  </si>
  <si>
    <t>DARK-3325-20230726-14_23_28</t>
  </si>
  <si>
    <t>14:23:45</t>
  </si>
  <si>
    <t>20230726 14:25:28</t>
  </si>
  <si>
    <t>14:25:28</t>
  </si>
  <si>
    <t>MPF-3326-20230726-14_25_24</t>
  </si>
  <si>
    <t>DARK-3327-20230726-14_25_32</t>
  </si>
  <si>
    <t>20230726 14:31:35</t>
  </si>
  <si>
    <t>14:31:35</t>
  </si>
  <si>
    <t>MPF-3328-20230726-14_31_31</t>
  </si>
  <si>
    <t>DARK-3329-20230726-14_31_39</t>
  </si>
  <si>
    <t>14:32:00</t>
  </si>
  <si>
    <t>20230726 14:33:22</t>
  </si>
  <si>
    <t>14:33:22</t>
  </si>
  <si>
    <t>MPF-3330-20230726-14_33_18</t>
  </si>
  <si>
    <t>DARK-3331-20230726-14_33_25</t>
  </si>
  <si>
    <t>20230726 14:36:04</t>
  </si>
  <si>
    <t>14:36:04</t>
  </si>
  <si>
    <t>MPF-3332-20230726-14_36_00</t>
  </si>
  <si>
    <t>DARK-3333-20230726-14_36_07</t>
  </si>
  <si>
    <t>20230726 14:38:13</t>
  </si>
  <si>
    <t>14:38:13</t>
  </si>
  <si>
    <t>MPF-3334-20230726-14_38_09</t>
  </si>
  <si>
    <t>DARK-3335-20230726-14_38_16</t>
  </si>
  <si>
    <t>14:38:33</t>
  </si>
  <si>
    <t>20230726 14:40:38</t>
  </si>
  <si>
    <t>14:40:38</t>
  </si>
  <si>
    <t>MPF-3336-20230726-14_40_34</t>
  </si>
  <si>
    <t>DARK-3337-20230726-14_40_42</t>
  </si>
  <si>
    <t>14:41:00</t>
  </si>
  <si>
    <t>20230726 14:42:49</t>
  </si>
  <si>
    <t>14:42:49</t>
  </si>
  <si>
    <t>MPF-3338-20230726-14_42_45</t>
  </si>
  <si>
    <t>DARK-3339-20230726-14_42_52</t>
  </si>
  <si>
    <t>20230726 14:44:51</t>
  </si>
  <si>
    <t>14:44:51</t>
  </si>
  <si>
    <t>MPF-3340-20230726-14_44_47</t>
  </si>
  <si>
    <t>DARK-3341-20230726-14_44_55</t>
  </si>
  <si>
    <t>14:45:08</t>
  </si>
  <si>
    <t>20230726 14:46:58</t>
  </si>
  <si>
    <t>14:46:58</t>
  </si>
  <si>
    <t>MPF-3342-20230726-14_46_54</t>
  </si>
  <si>
    <t>DARK-3343-20230726-14_47_02</t>
  </si>
  <si>
    <t>14:47:21</t>
  </si>
  <si>
    <t>20230726 14:49:24</t>
  </si>
  <si>
    <t>14:49:24</t>
  </si>
  <si>
    <t>MPF-3344-20230726-14_49_20</t>
  </si>
  <si>
    <t>DARK-3345-20230726-14_49_27</t>
  </si>
  <si>
    <t>14:49:46</t>
  </si>
  <si>
    <t>20230726 14:52:22</t>
  </si>
  <si>
    <t>14:52:22</t>
  </si>
  <si>
    <t>MPF-3346-20230726-14_52_18</t>
  </si>
  <si>
    <t>DARK-3347-20230726-14_52_26</t>
  </si>
  <si>
    <t>14:52:45</t>
  </si>
  <si>
    <t>20230726 14:54:21</t>
  </si>
  <si>
    <t>14:54:21</t>
  </si>
  <si>
    <t>MPF-3348-20230726-14_54_17</t>
  </si>
  <si>
    <t>DARK-3349-20230726-14_54_25</t>
  </si>
  <si>
    <t>14:54:45</t>
  </si>
  <si>
    <t>20230726 14:57:30</t>
  </si>
  <si>
    <t>14:57:30</t>
  </si>
  <si>
    <t>MPF-3350-20230726-14_57_26</t>
  </si>
  <si>
    <t>DARK-3351-20230726-14_57_33</t>
  </si>
  <si>
    <t>14:57:55</t>
  </si>
  <si>
    <t>20230726 14:59:54</t>
  </si>
  <si>
    <t>14:59:54</t>
  </si>
  <si>
    <t>MPF-3352-20230726-14_59_50</t>
  </si>
  <si>
    <t>DARK-3353-20230726-14_59_57</t>
  </si>
  <si>
    <t>15:00:18</t>
  </si>
  <si>
    <t>20230726 15:02:16</t>
  </si>
  <si>
    <t>15:02:16</t>
  </si>
  <si>
    <t>MPF-3354-20230726-15_02_12</t>
  </si>
  <si>
    <t>DARK-3355-20230726-15_02_20</t>
  </si>
  <si>
    <t>15:02:36</t>
  </si>
  <si>
    <t>20230726 15:04:29</t>
  </si>
  <si>
    <t>15:04:29</t>
  </si>
  <si>
    <t>MPF-3356-20230726-15_04_25</t>
  </si>
  <si>
    <t>DARK-3357-20230726-15_04_33</t>
  </si>
  <si>
    <t>15:04:52</t>
  </si>
  <si>
    <t>20230726 15:07:40</t>
  </si>
  <si>
    <t>15:07:40</t>
  </si>
  <si>
    <t>MPF-3358-20230726-15_07_36</t>
  </si>
  <si>
    <t>DARK-3359-20230726-15_07_43</t>
  </si>
  <si>
    <t>15:08:06</t>
  </si>
  <si>
    <t>20230726 15:10:37</t>
  </si>
  <si>
    <t>15:10:37</t>
  </si>
  <si>
    <t>MPF-3360-20230726-15_10_33</t>
  </si>
  <si>
    <t>DARK-3361-20230726-15_10_40</t>
  </si>
  <si>
    <t>20230726 15:12:35</t>
  </si>
  <si>
    <t>15:12:35</t>
  </si>
  <si>
    <t>MPF-3362-20230726-15_12_31</t>
  </si>
  <si>
    <t>DARK-3363-20230726-15_12_39</t>
  </si>
  <si>
    <t>15:12:58</t>
  </si>
  <si>
    <t>20230726 15:14:46</t>
  </si>
  <si>
    <t>15:14:46</t>
  </si>
  <si>
    <t>MPF-3364-20230726-15_14_42</t>
  </si>
  <si>
    <t>DARK-3365-20230726-15_14_49</t>
  </si>
  <si>
    <t>20230726 15:17:06</t>
  </si>
  <si>
    <t>15:17:06</t>
  </si>
  <si>
    <t>MPF-3366-20230726-15_17_02</t>
  </si>
  <si>
    <t>DARK-3367-20230726-15_17_09</t>
  </si>
  <si>
    <t>15:17:26</t>
  </si>
  <si>
    <t>20230726 15:19:17</t>
  </si>
  <si>
    <t>15:19:17</t>
  </si>
  <si>
    <t>MPF-3368-20230726-15_19_13</t>
  </si>
  <si>
    <t>DARK-3369-20230726-15_19_20</t>
  </si>
  <si>
    <t>15:19:38</t>
  </si>
  <si>
    <t>20230726 15:21:18</t>
  </si>
  <si>
    <t>15:21:18</t>
  </si>
  <si>
    <t>MPF-3370-20230726-15_21_14</t>
  </si>
  <si>
    <t>DARK-3371-20230726-15_21_21</t>
  </si>
  <si>
    <t>15:21:47</t>
  </si>
  <si>
    <t>20230726 15:23:07</t>
  </si>
  <si>
    <t>15:23:07</t>
  </si>
  <si>
    <t>MPF-3372-20230726-15_23_03</t>
  </si>
  <si>
    <t>DARK-3373-20230726-15_23_11</t>
  </si>
  <si>
    <t>15:23:28</t>
  </si>
  <si>
    <t>20230726 15:23:30</t>
  </si>
  <si>
    <t>15:23:30</t>
  </si>
  <si>
    <t>MPF-3374-20230726-15_23_26</t>
  </si>
  <si>
    <t>DARK-3375-20230726-15_23_34</t>
  </si>
  <si>
    <t>15:24:03</t>
  </si>
  <si>
    <t>3/5</t>
  </si>
  <si>
    <t>20230726 15:26:00</t>
  </si>
  <si>
    <t>15:26:00</t>
  </si>
  <si>
    <t>MPF-3376-20230726-15_25_56</t>
  </si>
  <si>
    <t>DARK-3377-20230726-15_26_03</t>
  </si>
  <si>
    <t>15:26:22</t>
  </si>
  <si>
    <t>20230726 15:27:58</t>
  </si>
  <si>
    <t>15:27:58</t>
  </si>
  <si>
    <t>MPF-3378-20230726-15_27_54</t>
  </si>
  <si>
    <t>DARK-3379-20230726-15_28_01</t>
  </si>
  <si>
    <t>20230726 16:03:11</t>
  </si>
  <si>
    <t>16:03:11</t>
  </si>
  <si>
    <t>MPF-3380-20230726-16_03_07</t>
  </si>
  <si>
    <t>DARK-3381-20230726-16_03_15</t>
  </si>
  <si>
    <t>16:03:32</t>
  </si>
  <si>
    <t>20230726 16:06:36</t>
  </si>
  <si>
    <t>16:06:36</t>
  </si>
  <si>
    <t>MPF-3382-20230726-16_06_32</t>
  </si>
  <si>
    <t>DARK-3383-20230726-16_06_40</t>
  </si>
  <si>
    <t>16:06:59</t>
  </si>
  <si>
    <t>20230726 16:08:30</t>
  </si>
  <si>
    <t>16:08:30</t>
  </si>
  <si>
    <t>MPF-3384-20230726-16_08_26</t>
  </si>
  <si>
    <t>DARK-3385-20230726-16_08_33</t>
  </si>
  <si>
    <t>16:08:53</t>
  </si>
  <si>
    <t>20230726 16:10:49</t>
  </si>
  <si>
    <t>16:10:49</t>
  </si>
  <si>
    <t>MPF-3386-20230726-16_10_45</t>
  </si>
  <si>
    <t>DARK-3387-20230726-16_10_53</t>
  </si>
  <si>
    <t>16:11:10</t>
  </si>
  <si>
    <t>20230726 16:14:27</t>
  </si>
  <si>
    <t>16:14:27</t>
  </si>
  <si>
    <t>MPF-3388-20230726-16_14_23</t>
  </si>
  <si>
    <t>DARK-3389-20230726-16_14_31</t>
  </si>
  <si>
    <t>16:14:46</t>
  </si>
  <si>
    <t>20230726 16:16:55</t>
  </si>
  <si>
    <t>16:16:55</t>
  </si>
  <si>
    <t>MPF-3390-20230726-16_16_51</t>
  </si>
  <si>
    <t>DARK-3391-20230726-16_16_58</t>
  </si>
  <si>
    <t>16:17:16</t>
  </si>
  <si>
    <t>20230726 16:19:08</t>
  </si>
  <si>
    <t>16:19:08</t>
  </si>
  <si>
    <t>MPF-3392-20230726-16_19_04</t>
  </si>
  <si>
    <t>DARK-3393-20230726-16_19_12</t>
  </si>
  <si>
    <t>16:19:25</t>
  </si>
  <si>
    <t>20230726 16:21:43</t>
  </si>
  <si>
    <t>16:21:43</t>
  </si>
  <si>
    <t>MPF-3394-20230726-16_21_39</t>
  </si>
  <si>
    <t>DARK-3395-20230726-16_21_47</t>
  </si>
  <si>
    <t>16:22:00</t>
  </si>
  <si>
    <t>20230726 16:23:55</t>
  </si>
  <si>
    <t>16:23:55</t>
  </si>
  <si>
    <t>MPF-3396-20230726-16_23_51</t>
  </si>
  <si>
    <t>DARK-3397-20230726-16_23_58</t>
  </si>
  <si>
    <t>16:24:14</t>
  </si>
  <si>
    <t>20230726 16:27:15</t>
  </si>
  <si>
    <t>16:27:15</t>
  </si>
  <si>
    <t>MPF-3398-20230726-16_27_11</t>
  </si>
  <si>
    <t>DARK-3399-20230726-16_27_18</t>
  </si>
  <si>
    <t>16:27:38</t>
  </si>
  <si>
    <t>20230726 16:30:45</t>
  </si>
  <si>
    <t>16:30:45</t>
  </si>
  <si>
    <t>MPF-3400-20230726-16_30_41</t>
  </si>
  <si>
    <t>DARK-3401-20230726-16_30_49</t>
  </si>
  <si>
    <t>16:31:08</t>
  </si>
  <si>
    <t>20230726 16:32:59</t>
  </si>
  <si>
    <t>16:32:59</t>
  </si>
  <si>
    <t>MPF-3402-20230726-16_32_55</t>
  </si>
  <si>
    <t>DARK-3403-20230726-16_33_03</t>
  </si>
  <si>
    <t>16:33:17</t>
  </si>
  <si>
    <t>20230726 16:35:08</t>
  </si>
  <si>
    <t>16:35:08</t>
  </si>
  <si>
    <t>MPF-3404-20230726-16_35_04</t>
  </si>
  <si>
    <t>DARK-3405-20230726-16_35_12</t>
  </si>
  <si>
    <t>16:35:31</t>
  </si>
  <si>
    <t>20230726 16:37:07</t>
  </si>
  <si>
    <t>16:37:07</t>
  </si>
  <si>
    <t>MPF-3406-20230726-16_37_03</t>
  </si>
  <si>
    <t>DARK-3407-20230726-16_37_11</t>
  </si>
  <si>
    <t>16:37:28</t>
  </si>
  <si>
    <t>20230726 16:39:04</t>
  </si>
  <si>
    <t>16:39:04</t>
  </si>
  <si>
    <t>MPF-3408-20230726-16_39_00</t>
  </si>
  <si>
    <t>DARK-3409-20230726-16_39_07</t>
  </si>
  <si>
    <t>16:39:44</t>
  </si>
  <si>
    <t>0/5</t>
  </si>
  <si>
    <t>20230726 16:44:03</t>
  </si>
  <si>
    <t>16:44:03</t>
  </si>
  <si>
    <t>MPF-3410-20230726-16_43_59</t>
  </si>
  <si>
    <t>DARK-3411-20230726-16_44_07</t>
  </si>
  <si>
    <t>16:44:20</t>
  </si>
  <si>
    <t>20230726 16:47:32</t>
  </si>
  <si>
    <t>16:47:32</t>
  </si>
  <si>
    <t>MPF-3412-20230726-16_47_28</t>
  </si>
  <si>
    <t>DARK-3413-20230726-16_47_35</t>
  </si>
  <si>
    <t>16:47:53</t>
  </si>
  <si>
    <t>20230726 16:49:59</t>
  </si>
  <si>
    <t>16:49:59</t>
  </si>
  <si>
    <t>MPF-3414-20230726-16_49_55</t>
  </si>
  <si>
    <t>DARK-3415-20230726-16_50_03</t>
  </si>
  <si>
    <t>16:50:20</t>
  </si>
  <si>
    <t>20230726 16:53:07</t>
  </si>
  <si>
    <t>16:53:07</t>
  </si>
  <si>
    <t>MPF-3416-20230726-16_53_03</t>
  </si>
  <si>
    <t>DARK-3417-20230726-16_53_10</t>
  </si>
  <si>
    <t>16:53:29</t>
  </si>
  <si>
    <t>20230726 16:55:57</t>
  </si>
  <si>
    <t>16:55:57</t>
  </si>
  <si>
    <t>MPF-3418-20230726-16_55_53</t>
  </si>
  <si>
    <t>DARK-3419-20230726-16_56_00</t>
  </si>
  <si>
    <t>16:56:18</t>
  </si>
  <si>
    <t>20230726 17:01:24</t>
  </si>
  <si>
    <t>17:01:24</t>
  </si>
  <si>
    <t>MPF-3420-20230726-17_01_20</t>
  </si>
  <si>
    <t>DARK-3421-20230726-17_01_28</t>
  </si>
  <si>
    <t>17:01:41</t>
  </si>
  <si>
    <t>20230726 17:03:27</t>
  </si>
  <si>
    <t>17:03:27</t>
  </si>
  <si>
    <t>MPF-3422-20230726-17_03_23</t>
  </si>
  <si>
    <t>DARK-3423-20230726-17_03_31</t>
  </si>
  <si>
    <t>17:04:00</t>
  </si>
  <si>
    <t>20230726 17:05:22</t>
  </si>
  <si>
    <t>17:05:22</t>
  </si>
  <si>
    <t>MPF-3424-20230726-17_05_18</t>
  </si>
  <si>
    <t>DARK-3425-20230726-17_05_25</t>
  </si>
  <si>
    <t>17:05:41</t>
  </si>
  <si>
    <t>20230726 17:07:18</t>
  </si>
  <si>
    <t>17:07:18</t>
  </si>
  <si>
    <t>MPF-3426-20230726-17_07_14</t>
  </si>
  <si>
    <t>DARK-3427-20230726-17_07_22</t>
  </si>
  <si>
    <t>17:07:39</t>
  </si>
  <si>
    <t>20230726 17:12:02</t>
  </si>
  <si>
    <t>17:12:02</t>
  </si>
  <si>
    <t>MPF-3428-20230726-17_11_58</t>
  </si>
  <si>
    <t>DARK-3429-20230726-17_12_05</t>
  </si>
  <si>
    <t>20230726 17:14:54</t>
  </si>
  <si>
    <t>17:14:54</t>
  </si>
  <si>
    <t>MPF-3430-20230726-17_14_50</t>
  </si>
  <si>
    <t>DARK-3431-20230726-17_14_57</t>
  </si>
  <si>
    <t>17:15:15</t>
  </si>
  <si>
    <t>20230726 17:17:06</t>
  </si>
  <si>
    <t>17:17:06</t>
  </si>
  <si>
    <t>MPF-3432-20230726-17_17_02</t>
  </si>
  <si>
    <t>DARK-3433-20230726-17_17_10</t>
  </si>
  <si>
    <t>17:17:24</t>
  </si>
  <si>
    <t>2/5</t>
  </si>
  <si>
    <t>20230726 17:18:54</t>
  </si>
  <si>
    <t>17:18:54</t>
  </si>
  <si>
    <t>MPF-3434-20230726-17_18_50</t>
  </si>
  <si>
    <t>DARK-3435-20230726-17_18_57</t>
  </si>
  <si>
    <t>20230726 17:21:50</t>
  </si>
  <si>
    <t>17:21:50</t>
  </si>
  <si>
    <t>MPF-3436-20230726-17_21_46</t>
  </si>
  <si>
    <t>DARK-3437-20230726-17_21_54</t>
  </si>
  <si>
    <t>17:22:16</t>
  </si>
  <si>
    <t>20230726 17:24:28</t>
  </si>
  <si>
    <t>17:24:28</t>
  </si>
  <si>
    <t>MPF-3438-20230726-17_24_24</t>
  </si>
  <si>
    <t>DARK-3439-20230726-17_24_31</t>
  </si>
  <si>
    <t>17:24:57</t>
  </si>
  <si>
    <t>20230726 17:27:20</t>
  </si>
  <si>
    <t>17:27:20</t>
  </si>
  <si>
    <t>MPF-3440-20230726-17_27_16</t>
  </si>
  <si>
    <t>DARK-3441-20230726-17_27_23</t>
  </si>
  <si>
    <t>17:27:41</t>
  </si>
  <si>
    <t>20230726 17:29:37</t>
  </si>
  <si>
    <t>17:29:37</t>
  </si>
  <si>
    <t>MPF-3442-20230726-17_29_33</t>
  </si>
  <si>
    <t>DARK-3443-20230726-17_29_40</t>
  </si>
  <si>
    <t>17:30:02</t>
  </si>
  <si>
    <t>20230726 17:31:39</t>
  </si>
  <si>
    <t>17:31:39</t>
  </si>
  <si>
    <t>MPF-3444-20230726-17_31_35</t>
  </si>
  <si>
    <t>DARK-3445-20230726-17_31_43</t>
  </si>
  <si>
    <t>17:31:58</t>
  </si>
  <si>
    <t>20230726 17:33:41</t>
  </si>
  <si>
    <t>17:33:41</t>
  </si>
  <si>
    <t>MPF-3446-20230726-17_33_37</t>
  </si>
  <si>
    <t>DARK-3447-20230726-17_33_44</t>
  </si>
  <si>
    <t>20230726 18:02:43</t>
  </si>
  <si>
    <t>18:02:43</t>
  </si>
  <si>
    <t>MPF-3448-20230726-18_02_39</t>
  </si>
  <si>
    <t>DARK-3449-20230726-18_02_46</t>
  </si>
  <si>
    <t>18:03:05</t>
  </si>
  <si>
    <t>20230726 18:05:44</t>
  </si>
  <si>
    <t>18:05:44</t>
  </si>
  <si>
    <t>MPF-3450-20230726-18_05_40</t>
  </si>
  <si>
    <t>DARK-3451-20230726-18_05_47</t>
  </si>
  <si>
    <t>18:06:14</t>
  </si>
  <si>
    <t>20230726 18:07:51</t>
  </si>
  <si>
    <t>18:07:51</t>
  </si>
  <si>
    <t>MPF-3452-20230726-18_07_48</t>
  </si>
  <si>
    <t>DARK-3453-20230726-18_07_55</t>
  </si>
  <si>
    <t>18:08:11</t>
  </si>
  <si>
    <t>20230726 18:10:36</t>
  </si>
  <si>
    <t>18:10:36</t>
  </si>
  <si>
    <t>MPF-3454-20230726-18_10_33</t>
  </si>
  <si>
    <t>DARK-3455-20230726-18_10_40</t>
  </si>
  <si>
    <t>18:10:57</t>
  </si>
  <si>
    <t>20230726 18:12:55</t>
  </si>
  <si>
    <t>18:12:55</t>
  </si>
  <si>
    <t>MPF-3456-20230726-18_12_51</t>
  </si>
  <si>
    <t>DARK-3457-20230726-18_12_58</t>
  </si>
  <si>
    <t>18:13:21</t>
  </si>
  <si>
    <t>20230726 18:15:42</t>
  </si>
  <si>
    <t>18:15:42</t>
  </si>
  <si>
    <t>MPF-3458-20230726-18_15_38</t>
  </si>
  <si>
    <t>DARK-3459-20230726-18_15_45</t>
  </si>
  <si>
    <t>18:16:04</t>
  </si>
  <si>
    <t>20230726 18:17:57</t>
  </si>
  <si>
    <t>18:17:57</t>
  </si>
  <si>
    <t>MPF-3460-20230726-18_17_54</t>
  </si>
  <si>
    <t>DARK-3461-20230726-18_18_01</t>
  </si>
  <si>
    <t>18:18:17</t>
  </si>
  <si>
    <t>20230726 18:20:49</t>
  </si>
  <si>
    <t>18:20:49</t>
  </si>
  <si>
    <t>MPF-3462-20230726-18_20_45</t>
  </si>
  <si>
    <t>DARK-3463-20230726-18_20_52</t>
  </si>
  <si>
    <t>18:21:10</t>
  </si>
  <si>
    <t>20230726 18:23:17</t>
  </si>
  <si>
    <t>18:23:17</t>
  </si>
  <si>
    <t>MPF-3464-20230726-18_23_13</t>
  </si>
  <si>
    <t>DARK-3465-20230726-18_23_20</t>
  </si>
  <si>
    <t>18:23:40</t>
  </si>
  <si>
    <t>20230726 18:26:06</t>
  </si>
  <si>
    <t>18:26:06</t>
  </si>
  <si>
    <t>MPF-3466-20230726-18_26_02</t>
  </si>
  <si>
    <t>DARK-3467-20230726-18_26_09</t>
  </si>
  <si>
    <t>18:26:31</t>
  </si>
  <si>
    <t>20230726 18:28:25</t>
  </si>
  <si>
    <t>18:28:25</t>
  </si>
  <si>
    <t>MPF-3468-20230726-18_28_22</t>
  </si>
  <si>
    <t>DARK-3469-20230726-18_28_29</t>
  </si>
  <si>
    <t>18:28:45</t>
  </si>
  <si>
    <t>20230726 18:30:53</t>
  </si>
  <si>
    <t>18:30:53</t>
  </si>
  <si>
    <t>MPF-3470-20230726-18_30_49</t>
  </si>
  <si>
    <t>DARK-3471-20230726-18_30_56</t>
  </si>
  <si>
    <t>18:31:14</t>
  </si>
  <si>
    <t>20230726 18:33:19</t>
  </si>
  <si>
    <t>18:33:19</t>
  </si>
  <si>
    <t>MPF-3472-20230726-18_33_16</t>
  </si>
  <si>
    <t>DARK-3473-20230726-18_33_23</t>
  </si>
  <si>
    <t>18:33:39</t>
  </si>
  <si>
    <t>20230726 18:35:52</t>
  </si>
  <si>
    <t>18:35:52</t>
  </si>
  <si>
    <t>MPF-3474-20230726-18_35_48</t>
  </si>
  <si>
    <t>DARK-3475-20230726-18_35_55</t>
  </si>
  <si>
    <t>18:36:17</t>
  </si>
  <si>
    <t>20230726 18:39:11</t>
  </si>
  <si>
    <t>18:39:11</t>
  </si>
  <si>
    <t>MPF-3476-20230726-18_39_07</t>
  </si>
  <si>
    <t>DARK-3477-20230726-18_39_14</t>
  </si>
  <si>
    <t>18:39:34</t>
  </si>
  <si>
    <t>20230726 18:41:33</t>
  </si>
  <si>
    <t>18:41:33</t>
  </si>
  <si>
    <t>MPF-3478-20230726-18_41_30</t>
  </si>
  <si>
    <t>DARK-3479-20230726-18_41_37</t>
  </si>
  <si>
    <t>18:41:54</t>
  </si>
  <si>
    <t>20230726 18:44:41</t>
  </si>
  <si>
    <t>18:44:41</t>
  </si>
  <si>
    <t>MPF-3480-20230726-18_44_38</t>
  </si>
  <si>
    <t>DARK-3481-20230726-18_44_45</t>
  </si>
  <si>
    <t>18:44:59</t>
  </si>
  <si>
    <t>20230726 18:47:05</t>
  </si>
  <si>
    <t>18:47:05</t>
  </si>
  <si>
    <t>MPF-3482-20230726-18_47_01</t>
  </si>
  <si>
    <t>DARK-3483-20230726-18_47_08</t>
  </si>
  <si>
    <t>18:47:25</t>
  </si>
  <si>
    <t>20230726 18:50:06</t>
  </si>
  <si>
    <t>18:50:06</t>
  </si>
  <si>
    <t>MPF-3484-20230726-18_50_02</t>
  </si>
  <si>
    <t>DARK-3485-20230726-18_50_09</t>
  </si>
  <si>
    <t>18:50:24</t>
  </si>
  <si>
    <t>20230726 18:52:29</t>
  </si>
  <si>
    <t>18:52:29</t>
  </si>
  <si>
    <t>MPF-3486-20230726-18_52_25</t>
  </si>
  <si>
    <t>DARK-3487-20230726-18_52_32</t>
  </si>
  <si>
    <t>18:52:48</t>
  </si>
  <si>
    <t>20230726 18:55:20</t>
  </si>
  <si>
    <t>18:55:20</t>
  </si>
  <si>
    <t>MPF-3488-20230726-18_55_17</t>
  </si>
  <si>
    <t>DARK-3489-20230726-18_55_24</t>
  </si>
  <si>
    <t>18:55:44</t>
  </si>
  <si>
    <t>20230726 18:57:27</t>
  </si>
  <si>
    <t>18:57:27</t>
  </si>
  <si>
    <t>MPF-3490-20230726-18_57_23</t>
  </si>
  <si>
    <t>DARK-3491-20230726-18_57_30</t>
  </si>
  <si>
    <t>18:57:50</t>
  </si>
  <si>
    <t>20230726 19:00:23</t>
  </si>
  <si>
    <t>19:00:23</t>
  </si>
  <si>
    <t>MPF-3492-20230726-19_00_20</t>
  </si>
  <si>
    <t>DARK-3493-20230726-19_00_27</t>
  </si>
  <si>
    <t>19:00:42</t>
  </si>
  <si>
    <t>20230726 19:04:12</t>
  </si>
  <si>
    <t>19:04:12</t>
  </si>
  <si>
    <t>MPF-3494-20230726-19_04_09</t>
  </si>
  <si>
    <t>DARK-3495-20230726-19_04_16</t>
  </si>
  <si>
    <t>19:04:37</t>
  </si>
  <si>
    <t>20230726 19:07:27</t>
  </si>
  <si>
    <t>19:07:27</t>
  </si>
  <si>
    <t>MPF-3496-20230726-19_07_24</t>
  </si>
  <si>
    <t>DARK-3497-20230726-19_07_31</t>
  </si>
  <si>
    <t>19:07:54</t>
  </si>
  <si>
    <t>20230726 19:10:53</t>
  </si>
  <si>
    <t>19:10:53</t>
  </si>
  <si>
    <t>MPF-3498-20230726-19_10_50</t>
  </si>
  <si>
    <t>DARK-3499-20230726-19_10_57</t>
  </si>
  <si>
    <t>19:11:11</t>
  </si>
  <si>
    <t>20230726 19:13:49</t>
  </si>
  <si>
    <t>19:13:49</t>
  </si>
  <si>
    <t>MPF-3500-20230726-19_13_45</t>
  </si>
  <si>
    <t>DARK-3501-20230726-19_13_53</t>
  </si>
  <si>
    <t>19:14:16</t>
  </si>
  <si>
    <t>20230726 19:16:21</t>
  </si>
  <si>
    <t>19:16:21</t>
  </si>
  <si>
    <t>MPF-3502-20230726-19_16_18</t>
  </si>
  <si>
    <t>DARK-3503-20230726-19_16_25</t>
  </si>
  <si>
    <t>19:16:42</t>
  </si>
  <si>
    <t>20230726 19:18:46</t>
  </si>
  <si>
    <t>19:18:46</t>
  </si>
  <si>
    <t>MPF-3504-20230726-19_18_43</t>
  </si>
  <si>
    <t>DARK-3505-20230726-19_18_50</t>
  </si>
  <si>
    <t>19:19:03</t>
  </si>
  <si>
    <t>20230726 19:21:21</t>
  </si>
  <si>
    <t>19:21:21</t>
  </si>
  <si>
    <t>MPF-3506-20230726-19_21_17</t>
  </si>
  <si>
    <t>DARK-3507-20230726-19_21_25</t>
  </si>
  <si>
    <t>19:21:39</t>
  </si>
  <si>
    <t>20230726 19:24:08</t>
  </si>
  <si>
    <t>19:24:08</t>
  </si>
  <si>
    <t>MPF-3508-20230726-19_24_04</t>
  </si>
  <si>
    <t>DARK-3509-20230726-19_24_12</t>
  </si>
  <si>
    <t>19:24:37</t>
  </si>
  <si>
    <t>20230726 19:26:26</t>
  </si>
  <si>
    <t>19:26:26</t>
  </si>
  <si>
    <t>MPF-3510-20230726-19_26_23</t>
  </si>
  <si>
    <t>DARK-3511-20230726-19_26_30</t>
  </si>
  <si>
    <t>19:26:53</t>
  </si>
  <si>
    <t>20230726 19:28:54</t>
  </si>
  <si>
    <t>19:28:54</t>
  </si>
  <si>
    <t>MPF-3512-20230726-19_28_50</t>
  </si>
  <si>
    <t>DARK-3513-20230726-19_28_58</t>
  </si>
  <si>
    <t>20230726 20:04:10</t>
  </si>
  <si>
    <t>20:04:10</t>
  </si>
  <si>
    <t>MPF-3514-20230726-20_04_07</t>
  </si>
  <si>
    <t>20:04:30</t>
  </si>
  <si>
    <t>20230726 20:06:47</t>
  </si>
  <si>
    <t>20:06:47</t>
  </si>
  <si>
    <t>MPF-3515-20230726-20_06_44</t>
  </si>
  <si>
    <t>20:07:05</t>
  </si>
  <si>
    <t>20230726 20:08:33</t>
  </si>
  <si>
    <t>20:08:33</t>
  </si>
  <si>
    <t>MPF-3516-20230726-20_08_30</t>
  </si>
  <si>
    <t>20:08:59</t>
  </si>
  <si>
    <t>20230726 20:10:44</t>
  </si>
  <si>
    <t>20:10:44</t>
  </si>
  <si>
    <t>MPF-3517-20230726-20_10_41</t>
  </si>
  <si>
    <t>20:11:02</t>
  </si>
  <si>
    <t>20230726 20:14:38</t>
  </si>
  <si>
    <t>20:14:38</t>
  </si>
  <si>
    <t>MPF-3518-20230726-20_14_35</t>
  </si>
  <si>
    <t>20:15:00</t>
  </si>
  <si>
    <t>20230726 20:17:10</t>
  </si>
  <si>
    <t>20:17:10</t>
  </si>
  <si>
    <t>MPF-3519-20230726-20_17_07</t>
  </si>
  <si>
    <t>20:17:28</t>
  </si>
  <si>
    <t>20230726 20:19:35</t>
  </si>
  <si>
    <t>20:19:35</t>
  </si>
  <si>
    <t>MPF-3520-20230726-20_19_32</t>
  </si>
  <si>
    <t>20:19:52</t>
  </si>
  <si>
    <t>20230726 20:22:20</t>
  </si>
  <si>
    <t>20:22:20</t>
  </si>
  <si>
    <t>MPF-3521-20230726-20_22_16</t>
  </si>
  <si>
    <t>20:22:37</t>
  </si>
  <si>
    <t>20230726 20:24:55</t>
  </si>
  <si>
    <t>20:24:55</t>
  </si>
  <si>
    <t>MPF-3522-20230726-20_24_52</t>
  </si>
  <si>
    <t>20:25:22</t>
  </si>
  <si>
    <t>20230726 20:27:00</t>
  </si>
  <si>
    <t>20:27:00</t>
  </si>
  <si>
    <t>MPF-3523-20230726-20_26_57</t>
  </si>
  <si>
    <t>20:27:21</t>
  </si>
  <si>
    <t>20230726 20:29:23</t>
  </si>
  <si>
    <t>20:29:23</t>
  </si>
  <si>
    <t>MPF-3524-20230726-20_29_20</t>
  </si>
  <si>
    <t>20:29:45</t>
  </si>
  <si>
    <t>20230726 20:31:36</t>
  </si>
  <si>
    <t>20:31:36</t>
  </si>
  <si>
    <t>MPF-3525-20230726-20_31_32</t>
  </si>
  <si>
    <t>20:31:53</t>
  </si>
  <si>
    <t>20230726 20:35:21</t>
  </si>
  <si>
    <t>20:35:21</t>
  </si>
  <si>
    <t>MPF-3526-20230726-20_35_17</t>
  </si>
  <si>
    <t>20:35:42</t>
  </si>
  <si>
    <t>20230726 20:37:17</t>
  </si>
  <si>
    <t>20:37:17</t>
  </si>
  <si>
    <t>MPF-3527-20230726-20_37_14</t>
  </si>
  <si>
    <t>20:37:39</t>
  </si>
  <si>
    <t>20230726 20:39:35</t>
  </si>
  <si>
    <t>20:39:35</t>
  </si>
  <si>
    <t>MPF-3528-20230726-20_39_32</t>
  </si>
  <si>
    <t>20:39:53</t>
  </si>
  <si>
    <t>20230726 20:41:52</t>
  </si>
  <si>
    <t>20:41:52</t>
  </si>
  <si>
    <t>MPF-3529-20230726-20_41_48</t>
  </si>
  <si>
    <t>20:42:14</t>
  </si>
  <si>
    <t>20230726 20:44:25</t>
  </si>
  <si>
    <t>20:44:25</t>
  </si>
  <si>
    <t>MPF-3530-20230726-20_44_21</t>
  </si>
  <si>
    <t>20:44:43</t>
  </si>
  <si>
    <t>20230726 20:46:36</t>
  </si>
  <si>
    <t>20:46:36</t>
  </si>
  <si>
    <t>MPF-3531-20230726-20_46_32</t>
  </si>
  <si>
    <t>20:46:58</t>
  </si>
  <si>
    <t>20230726 20:49:35</t>
  </si>
  <si>
    <t>20:49:35</t>
  </si>
  <si>
    <t>MPF-3532-20230726-20_49_32</t>
  </si>
  <si>
    <t>20:49:53</t>
  </si>
  <si>
    <t>20230726 20:51:58</t>
  </si>
  <si>
    <t>20:51:58</t>
  </si>
  <si>
    <t>MPF-3533-20230726-20_51_55</t>
  </si>
  <si>
    <t>20:52:17</t>
  </si>
  <si>
    <t>20230726 20:54:37</t>
  </si>
  <si>
    <t>20:54:37</t>
  </si>
  <si>
    <t>MPF-3534-20230726-20_54_34</t>
  </si>
  <si>
    <t>20:54:58</t>
  </si>
  <si>
    <t>20230726 20:56:37</t>
  </si>
  <si>
    <t>20:56:37</t>
  </si>
  <si>
    <t>MPF-3535-20230726-20_56_34</t>
  </si>
  <si>
    <t>20:56:55</t>
  </si>
  <si>
    <t>20230726 20:59:05</t>
  </si>
  <si>
    <t>20:59:05</t>
  </si>
  <si>
    <t>MPF-3536-20230726-20_59_02</t>
  </si>
  <si>
    <t>20:59:22</t>
  </si>
  <si>
    <t>20230726 21:03:53</t>
  </si>
  <si>
    <t>21:03:53</t>
  </si>
  <si>
    <t>MPF-3537-20230726-21_03_50</t>
  </si>
  <si>
    <t>21:04:24</t>
  </si>
  <si>
    <t>20230726 21:06:05</t>
  </si>
  <si>
    <t>21:06:05</t>
  </si>
  <si>
    <t>MPF-3538-20230726-21_06_02</t>
  </si>
  <si>
    <t>21:06:23</t>
  </si>
  <si>
    <t>20230726 21:08:07</t>
  </si>
  <si>
    <t>21:08:07</t>
  </si>
  <si>
    <t>MPF-3539-20230726-21_08_04</t>
  </si>
  <si>
    <t>21:08:28</t>
  </si>
  <si>
    <t>20230726 21:10:41</t>
  </si>
  <si>
    <t>21:10:41</t>
  </si>
  <si>
    <t>MPF-3540-20230726-21_10_38</t>
  </si>
  <si>
    <t>21:10:59</t>
  </si>
  <si>
    <t>20230726 21:12:56</t>
  </si>
  <si>
    <t>21:12:56</t>
  </si>
  <si>
    <t>MPF-3541-20230726-21_12_53</t>
  </si>
  <si>
    <t>21:13:13</t>
  </si>
  <si>
    <t>20230726 21:16:17</t>
  </si>
  <si>
    <t>21:16:17</t>
  </si>
  <si>
    <t>MPF-3542-20230726-21_16_14</t>
  </si>
  <si>
    <t>21:16:40</t>
  </si>
  <si>
    <t>20230726 21:30:49</t>
  </si>
  <si>
    <t>21:30:49</t>
  </si>
  <si>
    <t>MPF-3543-20230726-21_30_46</t>
  </si>
  <si>
    <t>21:31:09</t>
  </si>
  <si>
    <t>20230726 21:32:27</t>
  </si>
  <si>
    <t>21:32:27</t>
  </si>
  <si>
    <t>MPF-3544-20230726-21_32_24</t>
  </si>
  <si>
    <t>21:32:47</t>
  </si>
  <si>
    <t>20230726 21:34:00</t>
  </si>
  <si>
    <t>21:34:00</t>
  </si>
  <si>
    <t>MPF-3545-20230726-21_33_57</t>
  </si>
  <si>
    <t>21:34:22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</si>
</sst>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W245"/>
  <sheetViews>
    <sheetView tabSelected="1" workbookViewId="0"/>
  </sheetViews>
  <sheetFormatPr defaultRowHeight="15"/>
  <sheetData>
    <row r="2" spans="1:283">
      <c r="A2" t="s">
        <v>29</v>
      </c>
      <c r="B2" t="s">
        <v>30</v>
      </c>
      <c r="C2" t="s">
        <v>32</v>
      </c>
    </row>
    <row r="3" spans="1:283">
      <c r="B3" t="s">
        <v>31</v>
      </c>
      <c r="C3">
        <v>21</v>
      </c>
    </row>
    <row r="4" spans="1:283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83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3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83">
      <c r="B7">
        <v>0</v>
      </c>
      <c r="C7">
        <v>1</v>
      </c>
      <c r="D7">
        <v>0</v>
      </c>
      <c r="E7">
        <v>0</v>
      </c>
    </row>
    <row r="8" spans="1:283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83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3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83">
      <c r="B11">
        <v>0</v>
      </c>
      <c r="C11">
        <v>0</v>
      </c>
      <c r="D11">
        <v>0</v>
      </c>
      <c r="E11">
        <v>0</v>
      </c>
      <c r="F11">
        <v>1</v>
      </c>
    </row>
    <row r="12" spans="1:283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83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83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92</v>
      </c>
      <c r="CN14" t="s">
        <v>92</v>
      </c>
      <c r="CO14" t="s">
        <v>92</v>
      </c>
      <c r="CP14" t="s">
        <v>92</v>
      </c>
      <c r="CQ14" t="s">
        <v>93</v>
      </c>
      <c r="CR14" t="s">
        <v>93</v>
      </c>
      <c r="CS14" t="s">
        <v>93</v>
      </c>
      <c r="CT14" t="s">
        <v>93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</row>
    <row r="15" spans="1:28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88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177</v>
      </c>
      <c r="CD15" t="s">
        <v>185</v>
      </c>
      <c r="CE15" t="s">
        <v>151</v>
      </c>
      <c r="CF15" t="s">
        <v>186</v>
      </c>
      <c r="CG15" t="s">
        <v>187</v>
      </c>
      <c r="CH15" t="s">
        <v>188</v>
      </c>
      <c r="CI15" t="s">
        <v>189</v>
      </c>
      <c r="CJ15" t="s">
        <v>190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121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107</v>
      </c>
      <c r="EU15" t="s">
        <v>110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</row>
    <row r="16" spans="1:283">
      <c r="B16" t="s">
        <v>383</v>
      </c>
      <c r="C16" t="s">
        <v>383</v>
      </c>
      <c r="F16" t="s">
        <v>383</v>
      </c>
      <c r="P16" t="s">
        <v>383</v>
      </c>
      <c r="Q16" t="s">
        <v>384</v>
      </c>
      <c r="R16" t="s">
        <v>385</v>
      </c>
      <c r="S16" t="s">
        <v>386</v>
      </c>
      <c r="T16" t="s">
        <v>387</v>
      </c>
      <c r="U16" t="s">
        <v>387</v>
      </c>
      <c r="V16" t="s">
        <v>208</v>
      </c>
      <c r="W16" t="s">
        <v>208</v>
      </c>
      <c r="X16" t="s">
        <v>384</v>
      </c>
      <c r="Y16" t="s">
        <v>384</v>
      </c>
      <c r="Z16" t="s">
        <v>384</v>
      </c>
      <c r="AA16" t="s">
        <v>384</v>
      </c>
      <c r="AB16" t="s">
        <v>388</v>
      </c>
      <c r="AC16" t="s">
        <v>389</v>
      </c>
      <c r="AD16" t="s">
        <v>389</v>
      </c>
      <c r="AE16" t="s">
        <v>390</v>
      </c>
      <c r="AF16" t="s">
        <v>391</v>
      </c>
      <c r="AG16" t="s">
        <v>390</v>
      </c>
      <c r="AH16" t="s">
        <v>390</v>
      </c>
      <c r="AI16" t="s">
        <v>390</v>
      </c>
      <c r="AJ16" t="s">
        <v>388</v>
      </c>
      <c r="AK16" t="s">
        <v>388</v>
      </c>
      <c r="AL16" t="s">
        <v>388</v>
      </c>
      <c r="AM16" t="s">
        <v>388</v>
      </c>
      <c r="AN16" t="s">
        <v>392</v>
      </c>
      <c r="AO16" t="s">
        <v>391</v>
      </c>
      <c r="AQ16" t="s">
        <v>391</v>
      </c>
      <c r="AR16" t="s">
        <v>392</v>
      </c>
      <c r="AX16" t="s">
        <v>386</v>
      </c>
      <c r="BE16" t="s">
        <v>386</v>
      </c>
      <c r="BF16" t="s">
        <v>386</v>
      </c>
      <c r="BG16" t="s">
        <v>386</v>
      </c>
      <c r="BH16" t="s">
        <v>393</v>
      </c>
      <c r="BV16" t="s">
        <v>394</v>
      </c>
      <c r="BW16" t="s">
        <v>394</v>
      </c>
      <c r="BX16" t="s">
        <v>394</v>
      </c>
      <c r="BY16" t="s">
        <v>386</v>
      </c>
      <c r="CA16" t="s">
        <v>395</v>
      </c>
      <c r="CD16" t="s">
        <v>394</v>
      </c>
      <c r="CI16" t="s">
        <v>383</v>
      </c>
      <c r="CJ16" t="s">
        <v>383</v>
      </c>
      <c r="CK16" t="s">
        <v>383</v>
      </c>
      <c r="CL16" t="s">
        <v>383</v>
      </c>
      <c r="CM16" t="s">
        <v>386</v>
      </c>
      <c r="CN16" t="s">
        <v>386</v>
      </c>
      <c r="CP16" t="s">
        <v>396</v>
      </c>
      <c r="CQ16" t="s">
        <v>397</v>
      </c>
      <c r="CT16" t="s">
        <v>384</v>
      </c>
      <c r="CU16" t="s">
        <v>383</v>
      </c>
      <c r="CV16" t="s">
        <v>387</v>
      </c>
      <c r="CW16" t="s">
        <v>387</v>
      </c>
      <c r="CX16" t="s">
        <v>398</v>
      </c>
      <c r="CY16" t="s">
        <v>398</v>
      </c>
      <c r="CZ16" t="s">
        <v>387</v>
      </c>
      <c r="DA16" t="s">
        <v>398</v>
      </c>
      <c r="DB16" t="s">
        <v>392</v>
      </c>
      <c r="DC16" t="s">
        <v>390</v>
      </c>
      <c r="DD16" t="s">
        <v>390</v>
      </c>
      <c r="DE16" t="s">
        <v>389</v>
      </c>
      <c r="DF16" t="s">
        <v>389</v>
      </c>
      <c r="DG16" t="s">
        <v>389</v>
      </c>
      <c r="DH16" t="s">
        <v>389</v>
      </c>
      <c r="DI16" t="s">
        <v>389</v>
      </c>
      <c r="DJ16" t="s">
        <v>399</v>
      </c>
      <c r="DK16" t="s">
        <v>386</v>
      </c>
      <c r="DL16" t="s">
        <v>386</v>
      </c>
      <c r="DM16" t="s">
        <v>387</v>
      </c>
      <c r="DN16" t="s">
        <v>387</v>
      </c>
      <c r="DO16" t="s">
        <v>387</v>
      </c>
      <c r="DP16" t="s">
        <v>398</v>
      </c>
      <c r="DQ16" t="s">
        <v>387</v>
      </c>
      <c r="DR16" t="s">
        <v>398</v>
      </c>
      <c r="DS16" t="s">
        <v>390</v>
      </c>
      <c r="DT16" t="s">
        <v>390</v>
      </c>
      <c r="DU16" t="s">
        <v>389</v>
      </c>
      <c r="DV16" t="s">
        <v>389</v>
      </c>
      <c r="DW16" t="s">
        <v>386</v>
      </c>
      <c r="EB16" t="s">
        <v>386</v>
      </c>
      <c r="EE16" t="s">
        <v>389</v>
      </c>
      <c r="EF16" t="s">
        <v>389</v>
      </c>
      <c r="EG16" t="s">
        <v>389</v>
      </c>
      <c r="EH16" t="s">
        <v>389</v>
      </c>
      <c r="EI16" t="s">
        <v>389</v>
      </c>
      <c r="EJ16" t="s">
        <v>386</v>
      </c>
      <c r="EK16" t="s">
        <v>386</v>
      </c>
      <c r="EL16" t="s">
        <v>386</v>
      </c>
      <c r="EM16" t="s">
        <v>383</v>
      </c>
      <c r="EP16" t="s">
        <v>400</v>
      </c>
      <c r="EQ16" t="s">
        <v>400</v>
      </c>
      <c r="ES16" t="s">
        <v>383</v>
      </c>
      <c r="ET16" t="s">
        <v>401</v>
      </c>
      <c r="EV16" t="s">
        <v>383</v>
      </c>
      <c r="EW16" t="s">
        <v>383</v>
      </c>
      <c r="EY16" t="s">
        <v>402</v>
      </c>
      <c r="EZ16" t="s">
        <v>403</v>
      </c>
      <c r="FA16" t="s">
        <v>402</v>
      </c>
      <c r="FB16" t="s">
        <v>403</v>
      </c>
      <c r="FC16" t="s">
        <v>402</v>
      </c>
      <c r="FD16" t="s">
        <v>403</v>
      </c>
      <c r="FE16" t="s">
        <v>391</v>
      </c>
      <c r="FF16" t="s">
        <v>391</v>
      </c>
      <c r="FG16" t="s">
        <v>386</v>
      </c>
      <c r="FH16" t="s">
        <v>404</v>
      </c>
      <c r="FI16" t="s">
        <v>386</v>
      </c>
      <c r="FK16" t="s">
        <v>387</v>
      </c>
      <c r="FL16" t="s">
        <v>405</v>
      </c>
      <c r="FM16" t="s">
        <v>387</v>
      </c>
      <c r="FO16" t="s">
        <v>387</v>
      </c>
      <c r="FP16" t="s">
        <v>405</v>
      </c>
      <c r="FQ16" t="s">
        <v>387</v>
      </c>
      <c r="FS16" t="s">
        <v>398</v>
      </c>
      <c r="FT16" t="s">
        <v>406</v>
      </c>
      <c r="FU16" t="s">
        <v>398</v>
      </c>
      <c r="FW16" t="s">
        <v>398</v>
      </c>
      <c r="FX16" t="s">
        <v>406</v>
      </c>
      <c r="FY16" t="s">
        <v>398</v>
      </c>
      <c r="GD16" t="s">
        <v>407</v>
      </c>
      <c r="GE16" t="s">
        <v>407</v>
      </c>
      <c r="GR16" t="s">
        <v>407</v>
      </c>
      <c r="GS16" t="s">
        <v>407</v>
      </c>
      <c r="GT16" t="s">
        <v>408</v>
      </c>
      <c r="GU16" t="s">
        <v>408</v>
      </c>
      <c r="GV16" t="s">
        <v>389</v>
      </c>
      <c r="GW16" t="s">
        <v>389</v>
      </c>
      <c r="GX16" t="s">
        <v>391</v>
      </c>
      <c r="GY16" t="s">
        <v>389</v>
      </c>
      <c r="GZ16" t="s">
        <v>398</v>
      </c>
      <c r="HA16" t="s">
        <v>391</v>
      </c>
      <c r="HB16" t="s">
        <v>391</v>
      </c>
      <c r="HD16" t="s">
        <v>407</v>
      </c>
      <c r="HE16" t="s">
        <v>407</v>
      </c>
      <c r="HF16" t="s">
        <v>407</v>
      </c>
      <c r="HG16" t="s">
        <v>407</v>
      </c>
      <c r="HH16" t="s">
        <v>407</v>
      </c>
      <c r="HI16" t="s">
        <v>407</v>
      </c>
      <c r="HJ16" t="s">
        <v>407</v>
      </c>
      <c r="HK16" t="s">
        <v>409</v>
      </c>
      <c r="HL16" t="s">
        <v>409</v>
      </c>
      <c r="HM16" t="s">
        <v>409</v>
      </c>
      <c r="HN16" t="s">
        <v>410</v>
      </c>
      <c r="HO16" t="s">
        <v>407</v>
      </c>
      <c r="HP16" t="s">
        <v>407</v>
      </c>
      <c r="HQ16" t="s">
        <v>407</v>
      </c>
      <c r="HR16" t="s">
        <v>407</v>
      </c>
      <c r="HS16" t="s">
        <v>407</v>
      </c>
      <c r="HT16" t="s">
        <v>407</v>
      </c>
      <c r="HU16" t="s">
        <v>407</v>
      </c>
      <c r="HV16" t="s">
        <v>407</v>
      </c>
      <c r="HW16" t="s">
        <v>407</v>
      </c>
      <c r="HX16" t="s">
        <v>407</v>
      </c>
      <c r="HY16" t="s">
        <v>407</v>
      </c>
      <c r="HZ16" t="s">
        <v>407</v>
      </c>
      <c r="IG16" t="s">
        <v>407</v>
      </c>
      <c r="IH16" t="s">
        <v>391</v>
      </c>
      <c r="II16" t="s">
        <v>391</v>
      </c>
      <c r="IJ16" t="s">
        <v>402</v>
      </c>
      <c r="IK16" t="s">
        <v>403</v>
      </c>
      <c r="IL16" t="s">
        <v>403</v>
      </c>
      <c r="IP16" t="s">
        <v>403</v>
      </c>
      <c r="IT16" t="s">
        <v>387</v>
      </c>
      <c r="IU16" t="s">
        <v>387</v>
      </c>
      <c r="IV16" t="s">
        <v>398</v>
      </c>
      <c r="IW16" t="s">
        <v>398</v>
      </c>
      <c r="IX16" t="s">
        <v>411</v>
      </c>
      <c r="IY16" t="s">
        <v>411</v>
      </c>
      <c r="IZ16" t="s">
        <v>407</v>
      </c>
      <c r="JA16" t="s">
        <v>407</v>
      </c>
      <c r="JB16" t="s">
        <v>407</v>
      </c>
      <c r="JC16" t="s">
        <v>407</v>
      </c>
      <c r="JD16" t="s">
        <v>407</v>
      </c>
      <c r="JE16" t="s">
        <v>407</v>
      </c>
      <c r="JF16" t="s">
        <v>389</v>
      </c>
      <c r="JG16" t="s">
        <v>407</v>
      </c>
      <c r="JI16" t="s">
        <v>392</v>
      </c>
      <c r="JJ16" t="s">
        <v>392</v>
      </c>
      <c r="JK16" t="s">
        <v>389</v>
      </c>
      <c r="JL16" t="s">
        <v>389</v>
      </c>
      <c r="JM16" t="s">
        <v>389</v>
      </c>
      <c r="JN16" t="s">
        <v>389</v>
      </c>
      <c r="JO16" t="s">
        <v>389</v>
      </c>
      <c r="JP16" t="s">
        <v>391</v>
      </c>
      <c r="JQ16" t="s">
        <v>391</v>
      </c>
      <c r="JR16" t="s">
        <v>391</v>
      </c>
      <c r="JS16" t="s">
        <v>389</v>
      </c>
      <c r="JT16" t="s">
        <v>387</v>
      </c>
      <c r="JU16" t="s">
        <v>398</v>
      </c>
      <c r="JV16" t="s">
        <v>391</v>
      </c>
      <c r="JW16" t="s">
        <v>391</v>
      </c>
    </row>
    <row r="17" spans="1:283">
      <c r="A17">
        <v>1</v>
      </c>
      <c r="B17">
        <v>1690378370.1</v>
      </c>
      <c r="C17">
        <v>0</v>
      </c>
      <c r="D17" t="s">
        <v>412</v>
      </c>
      <c r="E17" t="s">
        <v>413</v>
      </c>
      <c r="F17">
        <v>15</v>
      </c>
      <c r="P17">
        <v>1690378362.099999</v>
      </c>
      <c r="Q17">
        <f>(R17)/1000</f>
        <v>0</v>
      </c>
      <c r="R17">
        <f>1000*DB17*AP17*(CX17-CY17)/(100*CQ17*(1000-AP17*CX17))</f>
        <v>0</v>
      </c>
      <c r="S17">
        <f>DB17*AP17*(CW17-CV17*(1000-AP17*CY17)/(1000-AP17*CX17))/(100*CQ17)</f>
        <v>0</v>
      </c>
      <c r="T17">
        <f>CV17 - IF(AP17&gt;1, S17*CQ17*100.0/(AR17*DJ17), 0)</f>
        <v>0</v>
      </c>
      <c r="U17">
        <f>((AA17-Q17/2)*T17-S17)/(AA17+Q17/2)</f>
        <v>0</v>
      </c>
      <c r="V17">
        <f>U17*(DC17+DD17)/1000.0</f>
        <v>0</v>
      </c>
      <c r="W17">
        <f>(CV17 - IF(AP17&gt;1, S17*CQ17*100.0/(AR17*DJ17), 0))*(DC17+DD17)/1000.0</f>
        <v>0</v>
      </c>
      <c r="X17">
        <f>2.0/((1/Z17-1/Y17)+SIGN(Z17)*SQRT((1/Z17-1/Y17)*(1/Z17-1/Y17) + 4*CR17/((CR17+1)*(CR17+1))*(2*1/Z17*1/Y17-1/Y17*1/Y17)))</f>
        <v>0</v>
      </c>
      <c r="Y17">
        <f>IF(LEFT(CS17,1)&lt;&gt;"0",IF(LEFT(CS17,1)="1",3.0,CT17),$D$5+$E$5*(DJ17*DC17/($K$5*1000))+$F$5*(DJ17*DC17/($K$5*1000))*MAX(MIN(CQ17,$J$5),$I$5)*MAX(MIN(CQ17,$J$5),$I$5)+$G$5*MAX(MIN(CQ17,$J$5),$I$5)*(DJ17*DC17/($K$5*1000))+$H$5*(DJ17*DC17/($K$5*1000))*(DJ17*DC17/($K$5*1000)))</f>
        <v>0</v>
      </c>
      <c r="Z17">
        <f>Q17*(1000-(1000*0.61365*exp(17.502*AD17/(240.97+AD17))/(DC17+DD17)+CX17)/2)/(1000*0.61365*exp(17.502*AD17/(240.97+AD17))/(DC17+DD17)-CX17)</f>
        <v>0</v>
      </c>
      <c r="AA17">
        <f>1/((CR17+1)/(X17/1.6)+1/(Y17/1.37)) + CR17/((CR17+1)/(X17/1.6) + CR17/(Y17/1.37))</f>
        <v>0</v>
      </c>
      <c r="AB17">
        <f>(CM17*CP17)</f>
        <v>0</v>
      </c>
      <c r="AC17">
        <f>(DE17+(AB17+2*0.95*5.67E-8*(((DE17+$B$7)+273)^4-(DE17+273)^4)-44100*Q17)/(1.84*29.3*Y17+8*0.95*5.67E-8*(DE17+273)^3))</f>
        <v>0</v>
      </c>
      <c r="AD17">
        <f>($C$7*DF17+$D$7*DG17+$E$7*AC17)</f>
        <v>0</v>
      </c>
      <c r="AE17">
        <f>0.61365*exp(17.502*AD17/(240.97+AD17))</f>
        <v>0</v>
      </c>
      <c r="AF17">
        <f>(AG17/AH17*100)</f>
        <v>0</v>
      </c>
      <c r="AG17">
        <f>CX17*(DC17+DD17)/1000</f>
        <v>0</v>
      </c>
      <c r="AH17">
        <f>0.61365*exp(17.502*DE17/(240.97+DE17))</f>
        <v>0</v>
      </c>
      <c r="AI17">
        <f>(AE17-CX17*(DC17+DD17)/1000)</f>
        <v>0</v>
      </c>
      <c r="AJ17">
        <f>(-Q17*44100)</f>
        <v>0</v>
      </c>
      <c r="AK17">
        <f>2*29.3*Y17*0.92*(DE17-AD17)</f>
        <v>0</v>
      </c>
      <c r="AL17">
        <f>2*0.95*5.67E-8*(((DE17+$B$7)+273)^4-(AD17+273)^4)</f>
        <v>0</v>
      </c>
      <c r="AM17">
        <f>AB17+AL17+AJ17+AK17</f>
        <v>0</v>
      </c>
      <c r="AN17">
        <v>0</v>
      </c>
      <c r="AO17">
        <v>0</v>
      </c>
      <c r="AP17">
        <f>IF(AN17*$H$13&gt;=AR17,1.0,(AR17/(AR17-AN17*$H$13)))</f>
        <v>0</v>
      </c>
      <c r="AQ17">
        <f>(AP17-1)*100</f>
        <v>0</v>
      </c>
      <c r="AR17">
        <f>MAX(0,($B$13+$C$13*DJ17)/(1+$D$13*DJ17)*DC17/(DE17+273)*$E$13)</f>
        <v>0</v>
      </c>
      <c r="AS17" t="s">
        <v>414</v>
      </c>
      <c r="AT17">
        <v>12558.6</v>
      </c>
      <c r="AU17">
        <v>607.068</v>
      </c>
      <c r="AV17">
        <v>2188.17</v>
      </c>
      <c r="AW17">
        <f>1-AU17/AV17</f>
        <v>0</v>
      </c>
      <c r="AX17">
        <v>-1.734461745173538</v>
      </c>
      <c r="AY17" t="s">
        <v>415</v>
      </c>
      <c r="AZ17">
        <v>12479.8</v>
      </c>
      <c r="BA17">
        <v>785.9568461538462</v>
      </c>
      <c r="BB17">
        <v>955.3440000000001</v>
      </c>
      <c r="BC17">
        <f>1-BA17/BB17</f>
        <v>0</v>
      </c>
      <c r="BD17">
        <v>0.5</v>
      </c>
      <c r="BE17">
        <f>CN17</f>
        <v>0</v>
      </c>
      <c r="BF17">
        <f>S17</f>
        <v>0</v>
      </c>
      <c r="BG17">
        <f>BC17*BD17*BE17</f>
        <v>0</v>
      </c>
      <c r="BH17">
        <f>(BF17-AX17)/BE17</f>
        <v>0</v>
      </c>
      <c r="BI17">
        <f>(AV17-BB17)/BB17</f>
        <v>0</v>
      </c>
      <c r="BJ17">
        <f>AU17/(AW17+AU17/BB17)</f>
        <v>0</v>
      </c>
      <c r="BK17" t="s">
        <v>416</v>
      </c>
      <c r="BL17">
        <v>523.9299999999999</v>
      </c>
      <c r="BM17">
        <f>IF(BL17&lt;&gt;0, BL17, BJ17)</f>
        <v>0</v>
      </c>
      <c r="BN17">
        <f>1-BM17/BB17</f>
        <v>0</v>
      </c>
      <c r="BO17">
        <f>(BB17-BA17)/(BB17-BM17)</f>
        <v>0</v>
      </c>
      <c r="BP17">
        <f>(AV17-BB17)/(AV17-BM17)</f>
        <v>0</v>
      </c>
      <c r="BQ17">
        <f>(BB17-BA17)/(BB17-AU17)</f>
        <v>0</v>
      </c>
      <c r="BR17">
        <f>(AV17-BB17)/(AV17-AU17)</f>
        <v>0</v>
      </c>
      <c r="BS17">
        <f>(BO17*BM17/BA17)</f>
        <v>0</v>
      </c>
      <c r="BT17">
        <f>(1-BS17)</f>
        <v>0</v>
      </c>
      <c r="BU17">
        <v>3120</v>
      </c>
      <c r="BV17">
        <v>300</v>
      </c>
      <c r="BW17">
        <v>300</v>
      </c>
      <c r="BX17">
        <v>300</v>
      </c>
      <c r="BY17">
        <v>12479.8</v>
      </c>
      <c r="BZ17">
        <v>928.09</v>
      </c>
      <c r="CA17">
        <v>-0.009038529999999999</v>
      </c>
      <c r="CB17">
        <v>-1.45</v>
      </c>
      <c r="CC17" t="s">
        <v>417</v>
      </c>
      <c r="CD17" t="s">
        <v>417</v>
      </c>
      <c r="CE17" t="s">
        <v>417</v>
      </c>
      <c r="CF17" t="s">
        <v>417</v>
      </c>
      <c r="CG17" t="s">
        <v>417</v>
      </c>
      <c r="CH17" t="s">
        <v>417</v>
      </c>
      <c r="CI17" t="s">
        <v>417</v>
      </c>
      <c r="CJ17" t="s">
        <v>417</v>
      </c>
      <c r="CK17" t="s">
        <v>417</v>
      </c>
      <c r="CL17" t="s">
        <v>417</v>
      </c>
      <c r="CM17">
        <f>$B$11*DK17+$C$11*DL17+$F$11*DW17*(1-DZ17)</f>
        <v>0</v>
      </c>
      <c r="CN17">
        <f>CM17*CO17</f>
        <v>0</v>
      </c>
      <c r="CO17">
        <f>($B$11*$D$9+$C$11*$D$9+$F$11*((EJ17+EB17)/MAX(EJ17+EB17+EK17, 0.1)*$I$9+EK17/MAX(EJ17+EB17+EK17, 0.1)*$J$9))/($B$11+$C$11+$F$11)</f>
        <v>0</v>
      </c>
      <c r="CP17">
        <f>($B$11*$K$9+$C$11*$K$9+$F$11*((EJ17+EB17)/MAX(EJ17+EB17+EK17, 0.1)*$P$9+EK17/MAX(EJ17+EB17+EK17, 0.1)*$Q$9))/($B$11+$C$11+$F$11)</f>
        <v>0</v>
      </c>
      <c r="CQ17">
        <v>6</v>
      </c>
      <c r="CR17">
        <v>0.5</v>
      </c>
      <c r="CS17" t="s">
        <v>418</v>
      </c>
      <c r="CT17">
        <v>2</v>
      </c>
      <c r="CU17">
        <v>1690378362.099999</v>
      </c>
      <c r="CV17">
        <v>410.9426451612903</v>
      </c>
      <c r="CW17">
        <v>418.2966774193549</v>
      </c>
      <c r="CX17">
        <v>22.10247419354838</v>
      </c>
      <c r="CY17">
        <v>21.67629032258064</v>
      </c>
      <c r="CZ17">
        <v>409.7276451612903</v>
      </c>
      <c r="DA17">
        <v>21.78647419354838</v>
      </c>
      <c r="DB17">
        <v>600.1340322580645</v>
      </c>
      <c r="DC17">
        <v>101.5938064516129</v>
      </c>
      <c r="DD17">
        <v>0.09986183870967744</v>
      </c>
      <c r="DE17">
        <v>25.71494516129032</v>
      </c>
      <c r="DF17">
        <v>25.36619677419355</v>
      </c>
      <c r="DG17">
        <v>999.9000000000003</v>
      </c>
      <c r="DH17">
        <v>0</v>
      </c>
      <c r="DI17">
        <v>0</v>
      </c>
      <c r="DJ17">
        <v>10003.69032258065</v>
      </c>
      <c r="DK17">
        <v>0</v>
      </c>
      <c r="DL17">
        <v>1634.070967741935</v>
      </c>
      <c r="DM17">
        <v>-7.589619677419354</v>
      </c>
      <c r="DN17">
        <v>419.9566451612903</v>
      </c>
      <c r="DO17">
        <v>427.5646774193548</v>
      </c>
      <c r="DP17">
        <v>0.3488414516129033</v>
      </c>
      <c r="DQ17">
        <v>418.2966774193549</v>
      </c>
      <c r="DR17">
        <v>21.67629032258064</v>
      </c>
      <c r="DS17">
        <v>2.237617419354839</v>
      </c>
      <c r="DT17">
        <v>2.202177741935484</v>
      </c>
      <c r="DU17">
        <v>19.2341935483871</v>
      </c>
      <c r="DV17">
        <v>18.97810967741935</v>
      </c>
      <c r="DW17">
        <v>1500.105806451613</v>
      </c>
      <c r="DX17">
        <v>0.9730016451612904</v>
      </c>
      <c r="DY17">
        <v>0.02699823870967743</v>
      </c>
      <c r="DZ17">
        <v>0</v>
      </c>
      <c r="EA17">
        <v>786.2637096774193</v>
      </c>
      <c r="EB17">
        <v>4.999310000000001</v>
      </c>
      <c r="EC17">
        <v>13033.50322580645</v>
      </c>
      <c r="ED17">
        <v>13260.19677419355</v>
      </c>
      <c r="EE17">
        <v>39.71541935483869</v>
      </c>
      <c r="EF17">
        <v>40.60861290322579</v>
      </c>
      <c r="EG17">
        <v>39.95135483870966</v>
      </c>
      <c r="EH17">
        <v>40.07438709677418</v>
      </c>
      <c r="EI17">
        <v>40.52796774193548</v>
      </c>
      <c r="EJ17">
        <v>1454.740967741935</v>
      </c>
      <c r="EK17">
        <v>40.36516129032257</v>
      </c>
      <c r="EL17">
        <v>0</v>
      </c>
      <c r="EM17">
        <v>1690378373.7</v>
      </c>
      <c r="EN17">
        <v>0</v>
      </c>
      <c r="EO17">
        <v>785.9568461538462</v>
      </c>
      <c r="EP17">
        <v>-54.14864962795782</v>
      </c>
      <c r="EQ17">
        <v>-722.9811967066254</v>
      </c>
      <c r="ER17">
        <v>13027.23846153846</v>
      </c>
      <c r="ES17">
        <v>15</v>
      </c>
      <c r="ET17">
        <v>1690378399.6</v>
      </c>
      <c r="EU17" t="s">
        <v>419</v>
      </c>
      <c r="EV17">
        <v>1690378399.6</v>
      </c>
      <c r="EW17">
        <v>1690378395.1</v>
      </c>
      <c r="EX17">
        <v>1</v>
      </c>
      <c r="EY17">
        <v>0.239</v>
      </c>
      <c r="EZ17">
        <v>0.078</v>
      </c>
      <c r="FA17">
        <v>1.215</v>
      </c>
      <c r="FB17">
        <v>0.316</v>
      </c>
      <c r="FC17">
        <v>418</v>
      </c>
      <c r="FD17">
        <v>22</v>
      </c>
      <c r="FE17">
        <v>0.33</v>
      </c>
      <c r="FF17">
        <v>0.29</v>
      </c>
      <c r="FG17">
        <v>7.419150881501836</v>
      </c>
      <c r="FH17">
        <v>0.8191070653989798</v>
      </c>
      <c r="FI17">
        <v>0.07991527125884337</v>
      </c>
      <c r="FJ17">
        <v>1</v>
      </c>
      <c r="FK17">
        <v>-7.483985121951219</v>
      </c>
      <c r="FL17">
        <v>-1.479547735191647</v>
      </c>
      <c r="FM17">
        <v>0.1671720238165955</v>
      </c>
      <c r="FN17">
        <v>1</v>
      </c>
      <c r="FO17">
        <v>410.7438064516129</v>
      </c>
      <c r="FP17">
        <v>-1.985854838710349</v>
      </c>
      <c r="FQ17">
        <v>0.1492537175967179</v>
      </c>
      <c r="FR17">
        <v>1</v>
      </c>
      <c r="FS17">
        <v>0.3658569756097561</v>
      </c>
      <c r="FT17">
        <v>-0.2779588850174211</v>
      </c>
      <c r="FU17">
        <v>0.02758007080810151</v>
      </c>
      <c r="FV17">
        <v>1</v>
      </c>
      <c r="FW17">
        <v>22.01683870967741</v>
      </c>
      <c r="FX17">
        <v>0.5135709677419298</v>
      </c>
      <c r="FY17">
        <v>0.0383292584059226</v>
      </c>
      <c r="FZ17">
        <v>1</v>
      </c>
      <c r="GA17">
        <v>5</v>
      </c>
      <c r="GB17">
        <v>5</v>
      </c>
      <c r="GC17" t="s">
        <v>420</v>
      </c>
      <c r="GD17">
        <v>3.18039</v>
      </c>
      <c r="GE17">
        <v>2.79705</v>
      </c>
      <c r="GF17">
        <v>0.104069</v>
      </c>
      <c r="GG17">
        <v>0.106275</v>
      </c>
      <c r="GH17">
        <v>0.114527</v>
      </c>
      <c r="GI17">
        <v>0.11432</v>
      </c>
      <c r="GJ17">
        <v>28190.2</v>
      </c>
      <c r="GK17">
        <v>22361.6</v>
      </c>
      <c r="GL17">
        <v>29395.6</v>
      </c>
      <c r="GM17">
        <v>24501.4</v>
      </c>
      <c r="GN17">
        <v>33064.1</v>
      </c>
      <c r="GO17">
        <v>31638.8</v>
      </c>
      <c r="GP17">
        <v>40516</v>
      </c>
      <c r="GQ17">
        <v>39952</v>
      </c>
      <c r="GR17">
        <v>2.18488</v>
      </c>
      <c r="GS17">
        <v>1.95623</v>
      </c>
      <c r="GT17">
        <v>0.147209</v>
      </c>
      <c r="GU17">
        <v>0</v>
      </c>
      <c r="GV17">
        <v>22.9572</v>
      </c>
      <c r="GW17">
        <v>999.9</v>
      </c>
      <c r="GX17">
        <v>68</v>
      </c>
      <c r="GY17">
        <v>26.4</v>
      </c>
      <c r="GZ17">
        <v>23.1257</v>
      </c>
      <c r="HA17">
        <v>61.5617</v>
      </c>
      <c r="HB17">
        <v>32.0753</v>
      </c>
      <c r="HC17">
        <v>1</v>
      </c>
      <c r="HD17">
        <v>-0.174243</v>
      </c>
      <c r="HE17">
        <v>0</v>
      </c>
      <c r="HF17">
        <v>20.2773</v>
      </c>
      <c r="HG17">
        <v>5.22732</v>
      </c>
      <c r="HH17">
        <v>11.9021</v>
      </c>
      <c r="HI17">
        <v>4.96375</v>
      </c>
      <c r="HJ17">
        <v>3.292</v>
      </c>
      <c r="HK17">
        <v>9999</v>
      </c>
      <c r="HL17">
        <v>9999</v>
      </c>
      <c r="HM17">
        <v>9999</v>
      </c>
      <c r="HN17">
        <v>999.9</v>
      </c>
      <c r="HO17">
        <v>4.97011</v>
      </c>
      <c r="HP17">
        <v>1.87469</v>
      </c>
      <c r="HQ17">
        <v>1.8734</v>
      </c>
      <c r="HR17">
        <v>1.87253</v>
      </c>
      <c r="HS17">
        <v>1.87408</v>
      </c>
      <c r="HT17">
        <v>1.86907</v>
      </c>
      <c r="HU17">
        <v>1.87331</v>
      </c>
      <c r="HV17">
        <v>1.87836</v>
      </c>
      <c r="HW17">
        <v>0</v>
      </c>
      <c r="HX17">
        <v>0</v>
      </c>
      <c r="HY17">
        <v>0</v>
      </c>
      <c r="HZ17">
        <v>0</v>
      </c>
      <c r="IA17" t="s">
        <v>421</v>
      </c>
      <c r="IB17" t="s">
        <v>422</v>
      </c>
      <c r="IC17" t="s">
        <v>423</v>
      </c>
      <c r="ID17" t="s">
        <v>423</v>
      </c>
      <c r="IE17" t="s">
        <v>423</v>
      </c>
      <c r="IF17" t="s">
        <v>423</v>
      </c>
      <c r="IG17">
        <v>0</v>
      </c>
      <c r="IH17">
        <v>100</v>
      </c>
      <c r="II17">
        <v>100</v>
      </c>
      <c r="IJ17">
        <v>1.215</v>
      </c>
      <c r="IK17">
        <v>0.316</v>
      </c>
      <c r="IL17">
        <v>0.9587678766931659</v>
      </c>
      <c r="IM17">
        <v>0.0007502269904989051</v>
      </c>
      <c r="IN17">
        <v>-1.907541437940456E-06</v>
      </c>
      <c r="IO17">
        <v>4.87577687351772E-10</v>
      </c>
      <c r="IP17">
        <v>0.2386601122163797</v>
      </c>
      <c r="IQ17">
        <v>0</v>
      </c>
      <c r="IR17">
        <v>0</v>
      </c>
      <c r="IS17">
        <v>0</v>
      </c>
      <c r="IT17">
        <v>1</v>
      </c>
      <c r="IU17">
        <v>1943</v>
      </c>
      <c r="IV17">
        <v>1</v>
      </c>
      <c r="IW17">
        <v>21</v>
      </c>
      <c r="IX17">
        <v>7013.2</v>
      </c>
      <c r="IY17">
        <v>7003.1</v>
      </c>
      <c r="IZ17">
        <v>1.06689</v>
      </c>
      <c r="JA17">
        <v>2.36328</v>
      </c>
      <c r="JB17">
        <v>1.42578</v>
      </c>
      <c r="JC17">
        <v>2.28271</v>
      </c>
      <c r="JD17">
        <v>1.54785</v>
      </c>
      <c r="JE17">
        <v>2.45728</v>
      </c>
      <c r="JF17">
        <v>29.8151</v>
      </c>
      <c r="JG17">
        <v>16.0058</v>
      </c>
      <c r="JH17">
        <v>18</v>
      </c>
      <c r="JI17">
        <v>617.438</v>
      </c>
      <c r="JJ17">
        <v>455.148</v>
      </c>
      <c r="JK17">
        <v>24.7611</v>
      </c>
      <c r="JL17">
        <v>25.0924</v>
      </c>
      <c r="JM17">
        <v>30.0001</v>
      </c>
      <c r="JN17">
        <v>25.0518</v>
      </c>
      <c r="JO17">
        <v>25.0069</v>
      </c>
      <c r="JP17">
        <v>21.3909</v>
      </c>
      <c r="JQ17">
        <v>0</v>
      </c>
      <c r="JR17">
        <v>100</v>
      </c>
      <c r="JS17">
        <v>-999.9</v>
      </c>
      <c r="JT17">
        <v>417.903</v>
      </c>
      <c r="JU17">
        <v>25</v>
      </c>
      <c r="JV17">
        <v>95.73439999999999</v>
      </c>
      <c r="JW17">
        <v>101.667</v>
      </c>
    </row>
    <row r="18" spans="1:283">
      <c r="A18">
        <v>2</v>
      </c>
      <c r="B18">
        <v>1690378657.6</v>
      </c>
      <c r="C18">
        <v>287.5</v>
      </c>
      <c r="D18" t="s">
        <v>424</v>
      </c>
      <c r="E18" t="s">
        <v>425</v>
      </c>
      <c r="F18">
        <v>15</v>
      </c>
      <c r="P18">
        <v>1690378649.599999</v>
      </c>
      <c r="Q18">
        <f>(R18)/1000</f>
        <v>0</v>
      </c>
      <c r="R18">
        <f>1000*DB18*AP18*(CX18-CY18)/(100*CQ18*(1000-AP18*CX18))</f>
        <v>0</v>
      </c>
      <c r="S18">
        <f>DB18*AP18*(CW18-CV18*(1000-AP18*CY18)/(1000-AP18*CX18))/(100*CQ18)</f>
        <v>0</v>
      </c>
      <c r="T18">
        <f>CV18 - IF(AP18&gt;1, S18*CQ18*100.0/(AR18*DJ18), 0)</f>
        <v>0</v>
      </c>
      <c r="U18">
        <f>((AA18-Q18/2)*T18-S18)/(AA18+Q18/2)</f>
        <v>0</v>
      </c>
      <c r="V18">
        <f>U18*(DC18+DD18)/1000.0</f>
        <v>0</v>
      </c>
      <c r="W18">
        <f>(CV18 - IF(AP18&gt;1, S18*CQ18*100.0/(AR18*DJ18), 0))*(DC18+DD18)/1000.0</f>
        <v>0</v>
      </c>
      <c r="X18">
        <f>2.0/((1/Z18-1/Y18)+SIGN(Z18)*SQRT((1/Z18-1/Y18)*(1/Z18-1/Y18) + 4*CR18/((CR18+1)*(CR18+1))*(2*1/Z18*1/Y18-1/Y18*1/Y18)))</f>
        <v>0</v>
      </c>
      <c r="Y18">
        <f>IF(LEFT(CS18,1)&lt;&gt;"0",IF(LEFT(CS18,1)="1",3.0,CT18),$D$5+$E$5*(DJ18*DC18/($K$5*1000))+$F$5*(DJ18*DC18/($K$5*1000))*MAX(MIN(CQ18,$J$5),$I$5)*MAX(MIN(CQ18,$J$5),$I$5)+$G$5*MAX(MIN(CQ18,$J$5),$I$5)*(DJ18*DC18/($K$5*1000))+$H$5*(DJ18*DC18/($K$5*1000))*(DJ18*DC18/($K$5*1000)))</f>
        <v>0</v>
      </c>
      <c r="Z18">
        <f>Q18*(1000-(1000*0.61365*exp(17.502*AD18/(240.97+AD18))/(DC18+DD18)+CX18)/2)/(1000*0.61365*exp(17.502*AD18/(240.97+AD18))/(DC18+DD18)-CX18)</f>
        <v>0</v>
      </c>
      <c r="AA18">
        <f>1/((CR18+1)/(X18/1.6)+1/(Y18/1.37)) + CR18/((CR18+1)/(X18/1.6) + CR18/(Y18/1.37))</f>
        <v>0</v>
      </c>
      <c r="AB18">
        <f>(CM18*CP18)</f>
        <v>0</v>
      </c>
      <c r="AC18">
        <f>(DE18+(AB18+2*0.95*5.67E-8*(((DE18+$B$7)+273)^4-(DE18+273)^4)-44100*Q18)/(1.84*29.3*Y18+8*0.95*5.67E-8*(DE18+273)^3))</f>
        <v>0</v>
      </c>
      <c r="AD18">
        <f>($C$7*DF18+$D$7*DG18+$E$7*AC18)</f>
        <v>0</v>
      </c>
      <c r="AE18">
        <f>0.61365*exp(17.502*AD18/(240.97+AD18))</f>
        <v>0</v>
      </c>
      <c r="AF18">
        <f>(AG18/AH18*100)</f>
        <v>0</v>
      </c>
      <c r="AG18">
        <f>CX18*(DC18+DD18)/1000</f>
        <v>0</v>
      </c>
      <c r="AH18">
        <f>0.61365*exp(17.502*DE18/(240.97+DE18))</f>
        <v>0</v>
      </c>
      <c r="AI18">
        <f>(AE18-CX18*(DC18+DD18)/1000)</f>
        <v>0</v>
      </c>
      <c r="AJ18">
        <f>(-Q18*44100)</f>
        <v>0</v>
      </c>
      <c r="AK18">
        <f>2*29.3*Y18*0.92*(DE18-AD18)</f>
        <v>0</v>
      </c>
      <c r="AL18">
        <f>2*0.95*5.67E-8*(((DE18+$B$7)+273)^4-(AD18+273)^4)</f>
        <v>0</v>
      </c>
      <c r="AM18">
        <f>AB18+AL18+AJ18+AK18</f>
        <v>0</v>
      </c>
      <c r="AN18">
        <v>0</v>
      </c>
      <c r="AO18">
        <v>0</v>
      </c>
      <c r="AP18">
        <f>IF(AN18*$H$13&gt;=AR18,1.0,(AR18/(AR18-AN18*$H$13)))</f>
        <v>0</v>
      </c>
      <c r="AQ18">
        <f>(AP18-1)*100</f>
        <v>0</v>
      </c>
      <c r="AR18">
        <f>MAX(0,($B$13+$C$13*DJ18)/(1+$D$13*DJ18)*DC18/(DE18+273)*$E$13)</f>
        <v>0</v>
      </c>
      <c r="AS18" t="s">
        <v>414</v>
      </c>
      <c r="AT18">
        <v>12558.6</v>
      </c>
      <c r="AU18">
        <v>607.068</v>
      </c>
      <c r="AV18">
        <v>2188.17</v>
      </c>
      <c r="AW18">
        <f>1-AU18/AV18</f>
        <v>0</v>
      </c>
      <c r="AX18">
        <v>-1.734461745173538</v>
      </c>
      <c r="AY18" t="s">
        <v>426</v>
      </c>
      <c r="AZ18">
        <v>12523.7</v>
      </c>
      <c r="BA18">
        <v>678.8682307692308</v>
      </c>
      <c r="BB18">
        <v>912.727</v>
      </c>
      <c r="BC18">
        <f>1-BA18/BB18</f>
        <v>0</v>
      </c>
      <c r="BD18">
        <v>0.5</v>
      </c>
      <c r="BE18">
        <f>CN18</f>
        <v>0</v>
      </c>
      <c r="BF18">
        <f>S18</f>
        <v>0</v>
      </c>
      <c r="BG18">
        <f>BC18*BD18*BE18</f>
        <v>0</v>
      </c>
      <c r="BH18">
        <f>(BF18-AX18)/BE18</f>
        <v>0</v>
      </c>
      <c r="BI18">
        <f>(AV18-BB18)/BB18</f>
        <v>0</v>
      </c>
      <c r="BJ18">
        <f>AU18/(AW18+AU18/BB18)</f>
        <v>0</v>
      </c>
      <c r="BK18" t="s">
        <v>427</v>
      </c>
      <c r="BL18">
        <v>484.65</v>
      </c>
      <c r="BM18">
        <f>IF(BL18&lt;&gt;0, BL18, BJ18)</f>
        <v>0</v>
      </c>
      <c r="BN18">
        <f>1-BM18/BB18</f>
        <v>0</v>
      </c>
      <c r="BO18">
        <f>(BB18-BA18)/(BB18-BM18)</f>
        <v>0</v>
      </c>
      <c r="BP18">
        <f>(AV18-BB18)/(AV18-BM18)</f>
        <v>0</v>
      </c>
      <c r="BQ18">
        <f>(BB18-BA18)/(BB18-AU18)</f>
        <v>0</v>
      </c>
      <c r="BR18">
        <f>(AV18-BB18)/(AV18-AU18)</f>
        <v>0</v>
      </c>
      <c r="BS18">
        <f>(BO18*BM18/BA18)</f>
        <v>0</v>
      </c>
      <c r="BT18">
        <f>(1-BS18)</f>
        <v>0</v>
      </c>
      <c r="BU18">
        <v>3122</v>
      </c>
      <c r="BV18">
        <v>300</v>
      </c>
      <c r="BW18">
        <v>300</v>
      </c>
      <c r="BX18">
        <v>300</v>
      </c>
      <c r="BY18">
        <v>12523.7</v>
      </c>
      <c r="BZ18">
        <v>875.16</v>
      </c>
      <c r="CA18">
        <v>-0.009073619999999999</v>
      </c>
      <c r="CB18">
        <v>-0.89</v>
      </c>
      <c r="CC18" t="s">
        <v>417</v>
      </c>
      <c r="CD18" t="s">
        <v>417</v>
      </c>
      <c r="CE18" t="s">
        <v>417</v>
      </c>
      <c r="CF18" t="s">
        <v>417</v>
      </c>
      <c r="CG18" t="s">
        <v>417</v>
      </c>
      <c r="CH18" t="s">
        <v>417</v>
      </c>
      <c r="CI18" t="s">
        <v>417</v>
      </c>
      <c r="CJ18" t="s">
        <v>417</v>
      </c>
      <c r="CK18" t="s">
        <v>417</v>
      </c>
      <c r="CL18" t="s">
        <v>417</v>
      </c>
      <c r="CM18">
        <f>$B$11*DK18+$C$11*DL18+$F$11*DW18*(1-DZ18)</f>
        <v>0</v>
      </c>
      <c r="CN18">
        <f>CM18*CO18</f>
        <v>0</v>
      </c>
      <c r="CO18">
        <f>($B$11*$D$9+$C$11*$D$9+$F$11*((EJ18+EB18)/MAX(EJ18+EB18+EK18, 0.1)*$I$9+EK18/MAX(EJ18+EB18+EK18, 0.1)*$J$9))/($B$11+$C$11+$F$11)</f>
        <v>0</v>
      </c>
      <c r="CP18">
        <f>($B$11*$K$9+$C$11*$K$9+$F$11*((EJ18+EB18)/MAX(EJ18+EB18+EK18, 0.1)*$P$9+EK18/MAX(EJ18+EB18+EK18, 0.1)*$Q$9))/($B$11+$C$11+$F$11)</f>
        <v>0</v>
      </c>
      <c r="CQ18">
        <v>6</v>
      </c>
      <c r="CR18">
        <v>0.5</v>
      </c>
      <c r="CS18" t="s">
        <v>418</v>
      </c>
      <c r="CT18">
        <v>2</v>
      </c>
      <c r="CU18">
        <v>1690378649.599999</v>
      </c>
      <c r="CV18">
        <v>409.8250967741935</v>
      </c>
      <c r="CW18">
        <v>423.3921612903226</v>
      </c>
      <c r="CX18">
        <v>23.27994838709677</v>
      </c>
      <c r="CY18">
        <v>22.43457741935484</v>
      </c>
      <c r="CZ18">
        <v>408.6053548387097</v>
      </c>
      <c r="DA18">
        <v>22.95794838709677</v>
      </c>
      <c r="DB18">
        <v>600.1616774193549</v>
      </c>
      <c r="DC18">
        <v>101.5892903225807</v>
      </c>
      <c r="DD18">
        <v>0.09984846774193548</v>
      </c>
      <c r="DE18">
        <v>25.84998387096774</v>
      </c>
      <c r="DF18">
        <v>25.8685</v>
      </c>
      <c r="DG18">
        <v>999.9000000000003</v>
      </c>
      <c r="DH18">
        <v>0</v>
      </c>
      <c r="DI18">
        <v>0</v>
      </c>
      <c r="DJ18">
        <v>9999.355806451615</v>
      </c>
      <c r="DK18">
        <v>0</v>
      </c>
      <c r="DL18">
        <v>1296.967419354839</v>
      </c>
      <c r="DM18">
        <v>-13.5670935483871</v>
      </c>
      <c r="DN18">
        <v>419.6124516129033</v>
      </c>
      <c r="DO18">
        <v>433.1087096774193</v>
      </c>
      <c r="DP18">
        <v>0.8904092903225805</v>
      </c>
      <c r="DQ18">
        <v>423.3921612903226</v>
      </c>
      <c r="DR18">
        <v>22.43457741935484</v>
      </c>
      <c r="DS18">
        <v>2.369565161290323</v>
      </c>
      <c r="DT18">
        <v>2.279109677419355</v>
      </c>
      <c r="DU18">
        <v>20.15725806451613</v>
      </c>
      <c r="DV18">
        <v>19.52949677419355</v>
      </c>
      <c r="DW18">
        <v>1500.19</v>
      </c>
      <c r="DX18">
        <v>0.9729993870967741</v>
      </c>
      <c r="DY18">
        <v>0.0270003935483871</v>
      </c>
      <c r="DZ18">
        <v>0</v>
      </c>
      <c r="EA18">
        <v>679.6265161290321</v>
      </c>
      <c r="EB18">
        <v>4.999310000000001</v>
      </c>
      <c r="EC18">
        <v>11392.03225806452</v>
      </c>
      <c r="ED18">
        <v>13260.92903225806</v>
      </c>
      <c r="EE18">
        <v>37.75783870967742</v>
      </c>
      <c r="EF18">
        <v>39.57229032258063</v>
      </c>
      <c r="EG18">
        <v>38.24570967741935</v>
      </c>
      <c r="EH18">
        <v>38.80825806451612</v>
      </c>
      <c r="EI18">
        <v>39.30816129032256</v>
      </c>
      <c r="EJ18">
        <v>1454.81870967742</v>
      </c>
      <c r="EK18">
        <v>40.37193548387098</v>
      </c>
      <c r="EL18">
        <v>0</v>
      </c>
      <c r="EM18">
        <v>287.1999998092651</v>
      </c>
      <c r="EN18">
        <v>0</v>
      </c>
      <c r="EO18">
        <v>678.8682307692308</v>
      </c>
      <c r="EP18">
        <v>-59.56683760562311</v>
      </c>
      <c r="EQ18">
        <v>-1207.138461669334</v>
      </c>
      <c r="ER18">
        <v>11381.80769230769</v>
      </c>
      <c r="ES18">
        <v>15</v>
      </c>
      <c r="ET18">
        <v>1690378675.6</v>
      </c>
      <c r="EU18" t="s">
        <v>428</v>
      </c>
      <c r="EV18">
        <v>1690378399.6</v>
      </c>
      <c r="EW18">
        <v>1690378675.6</v>
      </c>
      <c r="EX18">
        <v>2</v>
      </c>
      <c r="EY18">
        <v>0.239</v>
      </c>
      <c r="EZ18">
        <v>-0.019</v>
      </c>
      <c r="FA18">
        <v>1.215</v>
      </c>
      <c r="FB18">
        <v>0.322</v>
      </c>
      <c r="FC18">
        <v>418</v>
      </c>
      <c r="FD18">
        <v>22</v>
      </c>
      <c r="FE18">
        <v>0.33</v>
      </c>
      <c r="FF18">
        <v>0.16</v>
      </c>
      <c r="FG18">
        <v>13.19869826166488</v>
      </c>
      <c r="FH18">
        <v>-0.5512561258280715</v>
      </c>
      <c r="FI18">
        <v>0.04902740832103257</v>
      </c>
      <c r="FJ18">
        <v>1</v>
      </c>
      <c r="FK18">
        <v>-13.58502195121951</v>
      </c>
      <c r="FL18">
        <v>0.3820536585365865</v>
      </c>
      <c r="FM18">
        <v>0.04610106348805131</v>
      </c>
      <c r="FN18">
        <v>1</v>
      </c>
      <c r="FO18">
        <v>409.8201935483871</v>
      </c>
      <c r="FP18">
        <v>0.5166290322580637</v>
      </c>
      <c r="FQ18">
        <v>0.04992343774016563</v>
      </c>
      <c r="FR18">
        <v>1</v>
      </c>
      <c r="FS18">
        <v>0.8691167804878047</v>
      </c>
      <c r="FT18">
        <v>0.4195079163763065</v>
      </c>
      <c r="FU18">
        <v>0.04179512637623523</v>
      </c>
      <c r="FV18">
        <v>1</v>
      </c>
      <c r="FW18">
        <v>23.32035806451612</v>
      </c>
      <c r="FX18">
        <v>0.564962903225761</v>
      </c>
      <c r="FY18">
        <v>0.04260638884542352</v>
      </c>
      <c r="FZ18">
        <v>1</v>
      </c>
      <c r="GA18">
        <v>5</v>
      </c>
      <c r="GB18">
        <v>5</v>
      </c>
      <c r="GC18" t="s">
        <v>420</v>
      </c>
      <c r="GD18">
        <v>3.18013</v>
      </c>
      <c r="GE18">
        <v>2.79678</v>
      </c>
      <c r="GF18">
        <v>0.103856</v>
      </c>
      <c r="GG18">
        <v>0.107239</v>
      </c>
      <c r="GH18">
        <v>0.118731</v>
      </c>
      <c r="GI18">
        <v>0.116755</v>
      </c>
      <c r="GJ18">
        <v>28184</v>
      </c>
      <c r="GK18">
        <v>22328.3</v>
      </c>
      <c r="GL18">
        <v>29383.1</v>
      </c>
      <c r="GM18">
        <v>24492</v>
      </c>
      <c r="GN18">
        <v>32885.6</v>
      </c>
      <c r="GO18">
        <v>31541.4</v>
      </c>
      <c r="GP18">
        <v>40494.7</v>
      </c>
      <c r="GQ18">
        <v>39940.7</v>
      </c>
      <c r="GR18">
        <v>2.18298</v>
      </c>
      <c r="GS18">
        <v>1.95485</v>
      </c>
      <c r="GT18">
        <v>0.112373</v>
      </c>
      <c r="GU18">
        <v>0</v>
      </c>
      <c r="GV18">
        <v>24.0767</v>
      </c>
      <c r="GW18">
        <v>999.9</v>
      </c>
      <c r="GX18">
        <v>67.90000000000001</v>
      </c>
      <c r="GY18">
        <v>26.3</v>
      </c>
      <c r="GZ18">
        <v>22.9567</v>
      </c>
      <c r="HA18">
        <v>62.0517</v>
      </c>
      <c r="HB18">
        <v>33.0329</v>
      </c>
      <c r="HC18">
        <v>1</v>
      </c>
      <c r="HD18">
        <v>-0.15828</v>
      </c>
      <c r="HE18">
        <v>0</v>
      </c>
      <c r="HF18">
        <v>20.2793</v>
      </c>
      <c r="HG18">
        <v>5.22747</v>
      </c>
      <c r="HH18">
        <v>11.9021</v>
      </c>
      <c r="HI18">
        <v>4.96385</v>
      </c>
      <c r="HJ18">
        <v>3.292</v>
      </c>
      <c r="HK18">
        <v>9999</v>
      </c>
      <c r="HL18">
        <v>9999</v>
      </c>
      <c r="HM18">
        <v>9999</v>
      </c>
      <c r="HN18">
        <v>999.9</v>
      </c>
      <c r="HO18">
        <v>4.97015</v>
      </c>
      <c r="HP18">
        <v>1.87469</v>
      </c>
      <c r="HQ18">
        <v>1.87346</v>
      </c>
      <c r="HR18">
        <v>1.87256</v>
      </c>
      <c r="HS18">
        <v>1.87412</v>
      </c>
      <c r="HT18">
        <v>1.86907</v>
      </c>
      <c r="HU18">
        <v>1.87332</v>
      </c>
      <c r="HV18">
        <v>1.87836</v>
      </c>
      <c r="HW18">
        <v>0</v>
      </c>
      <c r="HX18">
        <v>0</v>
      </c>
      <c r="HY18">
        <v>0</v>
      </c>
      <c r="HZ18">
        <v>0</v>
      </c>
      <c r="IA18" t="s">
        <v>421</v>
      </c>
      <c r="IB18" t="s">
        <v>422</v>
      </c>
      <c r="IC18" t="s">
        <v>423</v>
      </c>
      <c r="ID18" t="s">
        <v>423</v>
      </c>
      <c r="IE18" t="s">
        <v>423</v>
      </c>
      <c r="IF18" t="s">
        <v>423</v>
      </c>
      <c r="IG18">
        <v>0</v>
      </c>
      <c r="IH18">
        <v>100</v>
      </c>
      <c r="II18">
        <v>100</v>
      </c>
      <c r="IJ18">
        <v>1.22</v>
      </c>
      <c r="IK18">
        <v>0.322</v>
      </c>
      <c r="IL18">
        <v>1.198395265998369</v>
      </c>
      <c r="IM18">
        <v>0.0007502269904989051</v>
      </c>
      <c r="IN18">
        <v>-1.907541437940456E-06</v>
      </c>
      <c r="IO18">
        <v>4.87577687351772E-10</v>
      </c>
      <c r="IP18">
        <v>0.0364553712531591</v>
      </c>
      <c r="IQ18">
        <v>-0.004180631305406676</v>
      </c>
      <c r="IR18">
        <v>0.0009752032425147314</v>
      </c>
      <c r="IS18">
        <v>-7.227821618075307E-06</v>
      </c>
      <c r="IT18">
        <v>1</v>
      </c>
      <c r="IU18">
        <v>1943</v>
      </c>
      <c r="IV18">
        <v>1</v>
      </c>
      <c r="IW18">
        <v>21</v>
      </c>
      <c r="IX18">
        <v>4.3</v>
      </c>
      <c r="IY18">
        <v>4.4</v>
      </c>
      <c r="IZ18">
        <v>1.08398</v>
      </c>
      <c r="JA18">
        <v>2.37061</v>
      </c>
      <c r="JB18">
        <v>1.42578</v>
      </c>
      <c r="JC18">
        <v>2.28271</v>
      </c>
      <c r="JD18">
        <v>1.54785</v>
      </c>
      <c r="JE18">
        <v>2.35718</v>
      </c>
      <c r="JF18">
        <v>29.9861</v>
      </c>
      <c r="JG18">
        <v>15.9708</v>
      </c>
      <c r="JH18">
        <v>18</v>
      </c>
      <c r="JI18">
        <v>618.297</v>
      </c>
      <c r="JJ18">
        <v>456.037</v>
      </c>
      <c r="JK18">
        <v>24.8808</v>
      </c>
      <c r="JL18">
        <v>25.268</v>
      </c>
      <c r="JM18">
        <v>30.0007</v>
      </c>
      <c r="JN18">
        <v>25.2561</v>
      </c>
      <c r="JO18">
        <v>25.2125</v>
      </c>
      <c r="JP18">
        <v>21.7154</v>
      </c>
      <c r="JQ18">
        <v>0</v>
      </c>
      <c r="JR18">
        <v>100</v>
      </c>
      <c r="JS18">
        <v>-999.9</v>
      </c>
      <c r="JT18">
        <v>423.492</v>
      </c>
      <c r="JU18">
        <v>25</v>
      </c>
      <c r="JV18">
        <v>95.68819999999999</v>
      </c>
      <c r="JW18">
        <v>101.635</v>
      </c>
    </row>
    <row r="19" spans="1:283">
      <c r="A19">
        <v>3</v>
      </c>
      <c r="B19">
        <v>1690378821.6</v>
      </c>
      <c r="C19">
        <v>451.5</v>
      </c>
      <c r="D19" t="s">
        <v>429</v>
      </c>
      <c r="E19" t="s">
        <v>430</v>
      </c>
      <c r="F19">
        <v>15</v>
      </c>
      <c r="P19">
        <v>1690378813.599999</v>
      </c>
      <c r="Q19">
        <f>(R19)/1000</f>
        <v>0</v>
      </c>
      <c r="R19">
        <f>1000*DB19*AP19*(CX19-CY19)/(100*CQ19*(1000-AP19*CX19))</f>
        <v>0</v>
      </c>
      <c r="S19">
        <f>DB19*AP19*(CW19-CV19*(1000-AP19*CY19)/(1000-AP19*CX19))/(100*CQ19)</f>
        <v>0</v>
      </c>
      <c r="T19">
        <f>CV19 - IF(AP19&gt;1, S19*CQ19*100.0/(AR19*DJ19), 0)</f>
        <v>0</v>
      </c>
      <c r="U19">
        <f>((AA19-Q19/2)*T19-S19)/(AA19+Q19/2)</f>
        <v>0</v>
      </c>
      <c r="V19">
        <f>U19*(DC19+DD19)/1000.0</f>
        <v>0</v>
      </c>
      <c r="W19">
        <f>(CV19 - IF(AP19&gt;1, S19*CQ19*100.0/(AR19*DJ19), 0))*(DC19+DD19)/1000.0</f>
        <v>0</v>
      </c>
      <c r="X19">
        <f>2.0/((1/Z19-1/Y19)+SIGN(Z19)*SQRT((1/Z19-1/Y19)*(1/Z19-1/Y19) + 4*CR19/((CR19+1)*(CR19+1))*(2*1/Z19*1/Y19-1/Y19*1/Y19)))</f>
        <v>0</v>
      </c>
      <c r="Y19">
        <f>IF(LEFT(CS19,1)&lt;&gt;"0",IF(LEFT(CS19,1)="1",3.0,CT19),$D$5+$E$5*(DJ19*DC19/($K$5*1000))+$F$5*(DJ19*DC19/($K$5*1000))*MAX(MIN(CQ19,$J$5),$I$5)*MAX(MIN(CQ19,$J$5),$I$5)+$G$5*MAX(MIN(CQ19,$J$5),$I$5)*(DJ19*DC19/($K$5*1000))+$H$5*(DJ19*DC19/($K$5*1000))*(DJ19*DC19/($K$5*1000)))</f>
        <v>0</v>
      </c>
      <c r="Z19">
        <f>Q19*(1000-(1000*0.61365*exp(17.502*AD19/(240.97+AD19))/(DC19+DD19)+CX19)/2)/(1000*0.61365*exp(17.502*AD19/(240.97+AD19))/(DC19+DD19)-CX19)</f>
        <v>0</v>
      </c>
      <c r="AA19">
        <f>1/((CR19+1)/(X19/1.6)+1/(Y19/1.37)) + CR19/((CR19+1)/(X19/1.6) + CR19/(Y19/1.37))</f>
        <v>0</v>
      </c>
      <c r="AB19">
        <f>(CM19*CP19)</f>
        <v>0</v>
      </c>
      <c r="AC19">
        <f>(DE19+(AB19+2*0.95*5.67E-8*(((DE19+$B$7)+273)^4-(DE19+273)^4)-44100*Q19)/(1.84*29.3*Y19+8*0.95*5.67E-8*(DE19+273)^3))</f>
        <v>0</v>
      </c>
      <c r="AD19">
        <f>($C$7*DF19+$D$7*DG19+$E$7*AC19)</f>
        <v>0</v>
      </c>
      <c r="AE19">
        <f>0.61365*exp(17.502*AD19/(240.97+AD19))</f>
        <v>0</v>
      </c>
      <c r="AF19">
        <f>(AG19/AH19*100)</f>
        <v>0</v>
      </c>
      <c r="AG19">
        <f>CX19*(DC19+DD19)/1000</f>
        <v>0</v>
      </c>
      <c r="AH19">
        <f>0.61365*exp(17.502*DE19/(240.97+DE19))</f>
        <v>0</v>
      </c>
      <c r="AI19">
        <f>(AE19-CX19*(DC19+DD19)/1000)</f>
        <v>0</v>
      </c>
      <c r="AJ19">
        <f>(-Q19*44100)</f>
        <v>0</v>
      </c>
      <c r="AK19">
        <f>2*29.3*Y19*0.92*(DE19-AD19)</f>
        <v>0</v>
      </c>
      <c r="AL19">
        <f>2*0.95*5.67E-8*(((DE19+$B$7)+273)^4-(AD19+273)^4)</f>
        <v>0</v>
      </c>
      <c r="AM19">
        <f>AB19+AL19+AJ19+AK19</f>
        <v>0</v>
      </c>
      <c r="AN19">
        <v>0</v>
      </c>
      <c r="AO19">
        <v>0</v>
      </c>
      <c r="AP19">
        <f>IF(AN19*$H$13&gt;=AR19,1.0,(AR19/(AR19-AN19*$H$13)))</f>
        <v>0</v>
      </c>
      <c r="AQ19">
        <f>(AP19-1)*100</f>
        <v>0</v>
      </c>
      <c r="AR19">
        <f>MAX(0,($B$13+$C$13*DJ19)/(1+$D$13*DJ19)*DC19/(DE19+273)*$E$13)</f>
        <v>0</v>
      </c>
      <c r="AS19" t="s">
        <v>414</v>
      </c>
      <c r="AT19">
        <v>12558.6</v>
      </c>
      <c r="AU19">
        <v>607.068</v>
      </c>
      <c r="AV19">
        <v>2188.17</v>
      </c>
      <c r="AW19">
        <f>1-AU19/AV19</f>
        <v>0</v>
      </c>
      <c r="AX19">
        <v>-1.734461745173538</v>
      </c>
      <c r="AY19" t="s">
        <v>431</v>
      </c>
      <c r="AZ19">
        <v>12483.8</v>
      </c>
      <c r="BA19">
        <v>828.0647307692308</v>
      </c>
      <c r="BB19">
        <v>1035.45</v>
      </c>
      <c r="BC19">
        <f>1-BA19/BB19</f>
        <v>0</v>
      </c>
      <c r="BD19">
        <v>0.5</v>
      </c>
      <c r="BE19">
        <f>CN19</f>
        <v>0</v>
      </c>
      <c r="BF19">
        <f>S19</f>
        <v>0</v>
      </c>
      <c r="BG19">
        <f>BC19*BD19*BE19</f>
        <v>0</v>
      </c>
      <c r="BH19">
        <f>(BF19-AX19)/BE19</f>
        <v>0</v>
      </c>
      <c r="BI19">
        <f>(AV19-BB19)/BB19</f>
        <v>0</v>
      </c>
      <c r="BJ19">
        <f>AU19/(AW19+AU19/BB19)</f>
        <v>0</v>
      </c>
      <c r="BK19" t="s">
        <v>432</v>
      </c>
      <c r="BL19">
        <v>-35.39</v>
      </c>
      <c r="BM19">
        <f>IF(BL19&lt;&gt;0, BL19, BJ19)</f>
        <v>0</v>
      </c>
      <c r="BN19">
        <f>1-BM19/BB19</f>
        <v>0</v>
      </c>
      <c r="BO19">
        <f>(BB19-BA19)/(BB19-BM19)</f>
        <v>0</v>
      </c>
      <c r="BP19">
        <f>(AV19-BB19)/(AV19-BM19)</f>
        <v>0</v>
      </c>
      <c r="BQ19">
        <f>(BB19-BA19)/(BB19-AU19)</f>
        <v>0</v>
      </c>
      <c r="BR19">
        <f>(AV19-BB19)/(AV19-AU19)</f>
        <v>0</v>
      </c>
      <c r="BS19">
        <f>(BO19*BM19/BA19)</f>
        <v>0</v>
      </c>
      <c r="BT19">
        <f>(1-BS19)</f>
        <v>0</v>
      </c>
      <c r="BU19">
        <v>3124</v>
      </c>
      <c r="BV19">
        <v>300</v>
      </c>
      <c r="BW19">
        <v>300</v>
      </c>
      <c r="BX19">
        <v>300</v>
      </c>
      <c r="BY19">
        <v>12483.8</v>
      </c>
      <c r="BZ19">
        <v>1011.1</v>
      </c>
      <c r="CA19">
        <v>-0.009043310000000001</v>
      </c>
      <c r="CB19">
        <v>3.5</v>
      </c>
      <c r="CC19" t="s">
        <v>417</v>
      </c>
      <c r="CD19" t="s">
        <v>417</v>
      </c>
      <c r="CE19" t="s">
        <v>417</v>
      </c>
      <c r="CF19" t="s">
        <v>417</v>
      </c>
      <c r="CG19" t="s">
        <v>417</v>
      </c>
      <c r="CH19" t="s">
        <v>417</v>
      </c>
      <c r="CI19" t="s">
        <v>417</v>
      </c>
      <c r="CJ19" t="s">
        <v>417</v>
      </c>
      <c r="CK19" t="s">
        <v>417</v>
      </c>
      <c r="CL19" t="s">
        <v>417</v>
      </c>
      <c r="CM19">
        <f>$B$11*DK19+$C$11*DL19+$F$11*DW19*(1-DZ19)</f>
        <v>0</v>
      </c>
      <c r="CN19">
        <f>CM19*CO19</f>
        <v>0</v>
      </c>
      <c r="CO19">
        <f>($B$11*$D$9+$C$11*$D$9+$F$11*((EJ19+EB19)/MAX(EJ19+EB19+EK19, 0.1)*$I$9+EK19/MAX(EJ19+EB19+EK19, 0.1)*$J$9))/($B$11+$C$11+$F$11)</f>
        <v>0</v>
      </c>
      <c r="CP19">
        <f>($B$11*$K$9+$C$11*$K$9+$F$11*((EJ19+EB19)/MAX(EJ19+EB19+EK19, 0.1)*$P$9+EK19/MAX(EJ19+EB19+EK19, 0.1)*$Q$9))/($B$11+$C$11+$F$11)</f>
        <v>0</v>
      </c>
      <c r="CQ19">
        <v>6</v>
      </c>
      <c r="CR19">
        <v>0.5</v>
      </c>
      <c r="CS19" t="s">
        <v>418</v>
      </c>
      <c r="CT19">
        <v>2</v>
      </c>
      <c r="CU19">
        <v>1690378813.599999</v>
      </c>
      <c r="CV19">
        <v>409.8621935483871</v>
      </c>
      <c r="CW19">
        <v>419.7823225806451</v>
      </c>
      <c r="CX19">
        <v>22.99989032258064</v>
      </c>
      <c r="CY19">
        <v>22.48606129032258</v>
      </c>
      <c r="CZ19">
        <v>408.5561935483871</v>
      </c>
      <c r="DA19">
        <v>22.67289032258064</v>
      </c>
      <c r="DB19">
        <v>600.1872903225807</v>
      </c>
      <c r="DC19">
        <v>101.5896774193548</v>
      </c>
      <c r="DD19">
        <v>0.09992528387096775</v>
      </c>
      <c r="DE19">
        <v>26.09585161290322</v>
      </c>
      <c r="DF19">
        <v>26.08120645161291</v>
      </c>
      <c r="DG19">
        <v>999.9000000000003</v>
      </c>
      <c r="DH19">
        <v>0</v>
      </c>
      <c r="DI19">
        <v>0</v>
      </c>
      <c r="DJ19">
        <v>10000.72258064516</v>
      </c>
      <c r="DK19">
        <v>0</v>
      </c>
      <c r="DL19">
        <v>1001.185580645161</v>
      </c>
      <c r="DM19">
        <v>-10.00646193548387</v>
      </c>
      <c r="DN19">
        <v>419.4388387096775</v>
      </c>
      <c r="DO19">
        <v>429.4387741935483</v>
      </c>
      <c r="DP19">
        <v>0.5514390967741934</v>
      </c>
      <c r="DQ19">
        <v>419.7823225806451</v>
      </c>
      <c r="DR19">
        <v>22.48606129032258</v>
      </c>
      <c r="DS19">
        <v>2.340370967741936</v>
      </c>
      <c r="DT19">
        <v>2.28435064516129</v>
      </c>
      <c r="DU19">
        <v>19.95699354838709</v>
      </c>
      <c r="DV19">
        <v>19.56644193548387</v>
      </c>
      <c r="DW19">
        <v>1500.017741935484</v>
      </c>
      <c r="DX19">
        <v>0.9730032580645162</v>
      </c>
      <c r="DY19">
        <v>0.02699654193548387</v>
      </c>
      <c r="DZ19">
        <v>0</v>
      </c>
      <c r="EA19">
        <v>829.2636129032257</v>
      </c>
      <c r="EB19">
        <v>4.999310000000001</v>
      </c>
      <c r="EC19">
        <v>13825.88064516129</v>
      </c>
      <c r="ED19">
        <v>13259.40967741935</v>
      </c>
      <c r="EE19">
        <v>39.64496774193547</v>
      </c>
      <c r="EF19">
        <v>40.92112903225806</v>
      </c>
      <c r="EG19">
        <v>39.9574193548387</v>
      </c>
      <c r="EH19">
        <v>40.74770967741934</v>
      </c>
      <c r="EI19">
        <v>40.62274193548387</v>
      </c>
      <c r="EJ19">
        <v>1454.657741935484</v>
      </c>
      <c r="EK19">
        <v>40.35999999999998</v>
      </c>
      <c r="EL19">
        <v>0</v>
      </c>
      <c r="EM19">
        <v>163.5999999046326</v>
      </c>
      <c r="EN19">
        <v>0</v>
      </c>
      <c r="EO19">
        <v>828.0647307692308</v>
      </c>
      <c r="EP19">
        <v>-111.2985639417566</v>
      </c>
      <c r="EQ19">
        <v>-456.728205879862</v>
      </c>
      <c r="ER19">
        <v>13818.71923076923</v>
      </c>
      <c r="ES19">
        <v>15</v>
      </c>
      <c r="ET19">
        <v>1690378844.6</v>
      </c>
      <c r="EU19" t="s">
        <v>433</v>
      </c>
      <c r="EV19">
        <v>1690378838.6</v>
      </c>
      <c r="EW19">
        <v>1690378844.6</v>
      </c>
      <c r="EX19">
        <v>3</v>
      </c>
      <c r="EY19">
        <v>0.092</v>
      </c>
      <c r="EZ19">
        <v>-0.023</v>
      </c>
      <c r="FA19">
        <v>1.306</v>
      </c>
      <c r="FB19">
        <v>0.327</v>
      </c>
      <c r="FC19">
        <v>420</v>
      </c>
      <c r="FD19">
        <v>23</v>
      </c>
      <c r="FE19">
        <v>0.15</v>
      </c>
      <c r="FF19">
        <v>0.18</v>
      </c>
      <c r="FG19">
        <v>9.782474636841092</v>
      </c>
      <c r="FH19">
        <v>-0.3865294341243959</v>
      </c>
      <c r="FI19">
        <v>0.04381964063893067</v>
      </c>
      <c r="FJ19">
        <v>1</v>
      </c>
      <c r="FK19">
        <v>-10.00564875</v>
      </c>
      <c r="FL19">
        <v>0.1225210131332527</v>
      </c>
      <c r="FM19">
        <v>0.03743946548680282</v>
      </c>
      <c r="FN19">
        <v>1</v>
      </c>
      <c r="FO19">
        <v>409.7792333333333</v>
      </c>
      <c r="FP19">
        <v>0.6894327030031602</v>
      </c>
      <c r="FQ19">
        <v>0.05081776810875752</v>
      </c>
      <c r="FR19">
        <v>1</v>
      </c>
      <c r="FS19">
        <v>0.53457485</v>
      </c>
      <c r="FT19">
        <v>0.4195238949343339</v>
      </c>
      <c r="FU19">
        <v>0.04089470254357525</v>
      </c>
      <c r="FV19">
        <v>1</v>
      </c>
      <c r="FW19">
        <v>23.03812333333333</v>
      </c>
      <c r="FX19">
        <v>0.04685472747499372</v>
      </c>
      <c r="FY19">
        <v>0.005130151611361849</v>
      </c>
      <c r="FZ19">
        <v>1</v>
      </c>
      <c r="GA19">
        <v>5</v>
      </c>
      <c r="GB19">
        <v>5</v>
      </c>
      <c r="GC19" t="s">
        <v>420</v>
      </c>
      <c r="GD19">
        <v>3.1802</v>
      </c>
      <c r="GE19">
        <v>2.7965</v>
      </c>
      <c r="GF19">
        <v>0.103799</v>
      </c>
      <c r="GG19">
        <v>0.106481</v>
      </c>
      <c r="GH19">
        <v>0.117457</v>
      </c>
      <c r="GI19">
        <v>0.116691</v>
      </c>
      <c r="GJ19">
        <v>28169.6</v>
      </c>
      <c r="GK19">
        <v>22336.3</v>
      </c>
      <c r="GL19">
        <v>29367.7</v>
      </c>
      <c r="GM19">
        <v>24481.2</v>
      </c>
      <c r="GN19">
        <v>32923.4</v>
      </c>
      <c r="GO19">
        <v>31527.2</v>
      </c>
      <c r="GP19">
        <v>40479.9</v>
      </c>
      <c r="GQ19">
        <v>39919.1</v>
      </c>
      <c r="GR19">
        <v>2.17875</v>
      </c>
      <c r="GS19">
        <v>1.95203</v>
      </c>
      <c r="GT19">
        <v>0.10889</v>
      </c>
      <c r="GU19">
        <v>0</v>
      </c>
      <c r="GV19">
        <v>24.2648</v>
      </c>
      <c r="GW19">
        <v>999.9</v>
      </c>
      <c r="GX19">
        <v>68.09999999999999</v>
      </c>
      <c r="GY19">
        <v>26.3</v>
      </c>
      <c r="GZ19">
        <v>23.0253</v>
      </c>
      <c r="HA19">
        <v>62.1517</v>
      </c>
      <c r="HB19">
        <v>32.3478</v>
      </c>
      <c r="HC19">
        <v>1</v>
      </c>
      <c r="HD19">
        <v>-0.137104</v>
      </c>
      <c r="HE19">
        <v>0</v>
      </c>
      <c r="HF19">
        <v>20.2769</v>
      </c>
      <c r="HG19">
        <v>5.22747</v>
      </c>
      <c r="HH19">
        <v>11.9021</v>
      </c>
      <c r="HI19">
        <v>4.9641</v>
      </c>
      <c r="HJ19">
        <v>3.292</v>
      </c>
      <c r="HK19">
        <v>9999</v>
      </c>
      <c r="HL19">
        <v>9999</v>
      </c>
      <c r="HM19">
        <v>9999</v>
      </c>
      <c r="HN19">
        <v>999.9</v>
      </c>
      <c r="HO19">
        <v>4.97012</v>
      </c>
      <c r="HP19">
        <v>1.87469</v>
      </c>
      <c r="HQ19">
        <v>1.87347</v>
      </c>
      <c r="HR19">
        <v>1.87256</v>
      </c>
      <c r="HS19">
        <v>1.87414</v>
      </c>
      <c r="HT19">
        <v>1.86909</v>
      </c>
      <c r="HU19">
        <v>1.87332</v>
      </c>
      <c r="HV19">
        <v>1.87836</v>
      </c>
      <c r="HW19">
        <v>0</v>
      </c>
      <c r="HX19">
        <v>0</v>
      </c>
      <c r="HY19">
        <v>0</v>
      </c>
      <c r="HZ19">
        <v>0</v>
      </c>
      <c r="IA19" t="s">
        <v>421</v>
      </c>
      <c r="IB19" t="s">
        <v>422</v>
      </c>
      <c r="IC19" t="s">
        <v>423</v>
      </c>
      <c r="ID19" t="s">
        <v>423</v>
      </c>
      <c r="IE19" t="s">
        <v>423</v>
      </c>
      <c r="IF19" t="s">
        <v>423</v>
      </c>
      <c r="IG19">
        <v>0</v>
      </c>
      <c r="IH19">
        <v>100</v>
      </c>
      <c r="II19">
        <v>100</v>
      </c>
      <c r="IJ19">
        <v>1.306</v>
      </c>
      <c r="IK19">
        <v>0.327</v>
      </c>
      <c r="IL19">
        <v>1.198395265998369</v>
      </c>
      <c r="IM19">
        <v>0.0007502269904989051</v>
      </c>
      <c r="IN19">
        <v>-1.907541437940456E-06</v>
      </c>
      <c r="IO19">
        <v>4.87577687351772E-10</v>
      </c>
      <c r="IP19">
        <v>0.04231537125315752</v>
      </c>
      <c r="IQ19">
        <v>-0.004180631305406676</v>
      </c>
      <c r="IR19">
        <v>0.0009752032425147314</v>
      </c>
      <c r="IS19">
        <v>-7.227821618075307E-06</v>
      </c>
      <c r="IT19">
        <v>1</v>
      </c>
      <c r="IU19">
        <v>1943</v>
      </c>
      <c r="IV19">
        <v>1</v>
      </c>
      <c r="IW19">
        <v>21</v>
      </c>
      <c r="IX19">
        <v>7</v>
      </c>
      <c r="IY19">
        <v>2.4</v>
      </c>
      <c r="IZ19">
        <v>1.08032</v>
      </c>
      <c r="JA19">
        <v>2.37305</v>
      </c>
      <c r="JB19">
        <v>1.42578</v>
      </c>
      <c r="JC19">
        <v>2.28394</v>
      </c>
      <c r="JD19">
        <v>1.54785</v>
      </c>
      <c r="JE19">
        <v>2.42676</v>
      </c>
      <c r="JF19">
        <v>30.0932</v>
      </c>
      <c r="JG19">
        <v>15.9445</v>
      </c>
      <c r="JH19">
        <v>18</v>
      </c>
      <c r="JI19">
        <v>617.577</v>
      </c>
      <c r="JJ19">
        <v>456.12</v>
      </c>
      <c r="JK19">
        <v>24.9962</v>
      </c>
      <c r="JL19">
        <v>25.5448</v>
      </c>
      <c r="JM19">
        <v>30.0007</v>
      </c>
      <c r="JN19">
        <v>25.4731</v>
      </c>
      <c r="JO19">
        <v>25.4253</v>
      </c>
      <c r="JP19">
        <v>21.6356</v>
      </c>
      <c r="JQ19">
        <v>0</v>
      </c>
      <c r="JR19">
        <v>100</v>
      </c>
      <c r="JS19">
        <v>-999.9</v>
      </c>
      <c r="JT19">
        <v>419.964</v>
      </c>
      <c r="JU19">
        <v>25</v>
      </c>
      <c r="JV19">
        <v>95.6468</v>
      </c>
      <c r="JW19">
        <v>101.583</v>
      </c>
    </row>
    <row r="20" spans="1:283">
      <c r="A20">
        <v>4</v>
      </c>
      <c r="B20">
        <v>1690378941.1</v>
      </c>
      <c r="C20">
        <v>571</v>
      </c>
      <c r="D20" t="s">
        <v>434</v>
      </c>
      <c r="E20" t="s">
        <v>435</v>
      </c>
      <c r="F20">
        <v>15</v>
      </c>
      <c r="P20">
        <v>1690378933.349999</v>
      </c>
      <c r="Q20">
        <f>(R20)/1000</f>
        <v>0</v>
      </c>
      <c r="R20">
        <f>1000*DB20*AP20*(CX20-CY20)/(100*CQ20*(1000-AP20*CX20))</f>
        <v>0</v>
      </c>
      <c r="S20">
        <f>DB20*AP20*(CW20-CV20*(1000-AP20*CY20)/(1000-AP20*CX20))/(100*CQ20)</f>
        <v>0</v>
      </c>
      <c r="T20">
        <f>CV20 - IF(AP20&gt;1, S20*CQ20*100.0/(AR20*DJ20), 0)</f>
        <v>0</v>
      </c>
      <c r="U20">
        <f>((AA20-Q20/2)*T20-S20)/(AA20+Q20/2)</f>
        <v>0</v>
      </c>
      <c r="V20">
        <f>U20*(DC20+DD20)/1000.0</f>
        <v>0</v>
      </c>
      <c r="W20">
        <f>(CV20 - IF(AP20&gt;1, S20*CQ20*100.0/(AR20*DJ20), 0))*(DC20+DD20)/1000.0</f>
        <v>0</v>
      </c>
      <c r="X20">
        <f>2.0/((1/Z20-1/Y20)+SIGN(Z20)*SQRT((1/Z20-1/Y20)*(1/Z20-1/Y20) + 4*CR20/((CR20+1)*(CR20+1))*(2*1/Z20*1/Y20-1/Y20*1/Y20)))</f>
        <v>0</v>
      </c>
      <c r="Y20">
        <f>IF(LEFT(CS20,1)&lt;&gt;"0",IF(LEFT(CS20,1)="1",3.0,CT20),$D$5+$E$5*(DJ20*DC20/($K$5*1000))+$F$5*(DJ20*DC20/($K$5*1000))*MAX(MIN(CQ20,$J$5),$I$5)*MAX(MIN(CQ20,$J$5),$I$5)+$G$5*MAX(MIN(CQ20,$J$5),$I$5)*(DJ20*DC20/($K$5*1000))+$H$5*(DJ20*DC20/($K$5*1000))*(DJ20*DC20/($K$5*1000)))</f>
        <v>0</v>
      </c>
      <c r="Z20">
        <f>Q20*(1000-(1000*0.61365*exp(17.502*AD20/(240.97+AD20))/(DC20+DD20)+CX20)/2)/(1000*0.61365*exp(17.502*AD20/(240.97+AD20))/(DC20+DD20)-CX20)</f>
        <v>0</v>
      </c>
      <c r="AA20">
        <f>1/((CR20+1)/(X20/1.6)+1/(Y20/1.37)) + CR20/((CR20+1)/(X20/1.6) + CR20/(Y20/1.37))</f>
        <v>0</v>
      </c>
      <c r="AB20">
        <f>(CM20*CP20)</f>
        <v>0</v>
      </c>
      <c r="AC20">
        <f>(DE20+(AB20+2*0.95*5.67E-8*(((DE20+$B$7)+273)^4-(DE20+273)^4)-44100*Q20)/(1.84*29.3*Y20+8*0.95*5.67E-8*(DE20+273)^3))</f>
        <v>0</v>
      </c>
      <c r="AD20">
        <f>($C$7*DF20+$D$7*DG20+$E$7*AC20)</f>
        <v>0</v>
      </c>
      <c r="AE20">
        <f>0.61365*exp(17.502*AD20/(240.97+AD20))</f>
        <v>0</v>
      </c>
      <c r="AF20">
        <f>(AG20/AH20*100)</f>
        <v>0</v>
      </c>
      <c r="AG20">
        <f>CX20*(DC20+DD20)/1000</f>
        <v>0</v>
      </c>
      <c r="AH20">
        <f>0.61365*exp(17.502*DE20/(240.97+DE20))</f>
        <v>0</v>
      </c>
      <c r="AI20">
        <f>(AE20-CX20*(DC20+DD20)/1000)</f>
        <v>0</v>
      </c>
      <c r="AJ20">
        <f>(-Q20*44100)</f>
        <v>0</v>
      </c>
      <c r="AK20">
        <f>2*29.3*Y20*0.92*(DE20-AD20)</f>
        <v>0</v>
      </c>
      <c r="AL20">
        <f>2*0.95*5.67E-8*(((DE20+$B$7)+273)^4-(AD20+273)^4)</f>
        <v>0</v>
      </c>
      <c r="AM20">
        <f>AB20+AL20+AJ20+AK20</f>
        <v>0</v>
      </c>
      <c r="AN20">
        <v>0</v>
      </c>
      <c r="AO20">
        <v>0</v>
      </c>
      <c r="AP20">
        <f>IF(AN20*$H$13&gt;=AR20,1.0,(AR20/(AR20-AN20*$H$13)))</f>
        <v>0</v>
      </c>
      <c r="AQ20">
        <f>(AP20-1)*100</f>
        <v>0</v>
      </c>
      <c r="AR20">
        <f>MAX(0,($B$13+$C$13*DJ20)/(1+$D$13*DJ20)*DC20/(DE20+273)*$E$13)</f>
        <v>0</v>
      </c>
      <c r="AS20" t="s">
        <v>414</v>
      </c>
      <c r="AT20">
        <v>12558.6</v>
      </c>
      <c r="AU20">
        <v>607.068</v>
      </c>
      <c r="AV20">
        <v>2188.17</v>
      </c>
      <c r="AW20">
        <f>1-AU20/AV20</f>
        <v>0</v>
      </c>
      <c r="AX20">
        <v>-1.734461745173538</v>
      </c>
      <c r="AY20" t="s">
        <v>436</v>
      </c>
      <c r="AZ20">
        <v>12521.6</v>
      </c>
      <c r="BA20">
        <v>655.5016000000001</v>
      </c>
      <c r="BB20">
        <v>748.625</v>
      </c>
      <c r="BC20">
        <f>1-BA20/BB20</f>
        <v>0</v>
      </c>
      <c r="BD20">
        <v>0.5</v>
      </c>
      <c r="BE20">
        <f>CN20</f>
        <v>0</v>
      </c>
      <c r="BF20">
        <f>S20</f>
        <v>0</v>
      </c>
      <c r="BG20">
        <f>BC20*BD20*BE20</f>
        <v>0</v>
      </c>
      <c r="BH20">
        <f>(BF20-AX20)/BE20</f>
        <v>0</v>
      </c>
      <c r="BI20">
        <f>(AV20-BB20)/BB20</f>
        <v>0</v>
      </c>
      <c r="BJ20">
        <f>AU20/(AW20+AU20/BB20)</f>
        <v>0</v>
      </c>
      <c r="BK20" t="s">
        <v>437</v>
      </c>
      <c r="BL20">
        <v>461.72</v>
      </c>
      <c r="BM20">
        <f>IF(BL20&lt;&gt;0, BL20, BJ20)</f>
        <v>0</v>
      </c>
      <c r="BN20">
        <f>1-BM20/BB20</f>
        <v>0</v>
      </c>
      <c r="BO20">
        <f>(BB20-BA20)/(BB20-BM20)</f>
        <v>0</v>
      </c>
      <c r="BP20">
        <f>(AV20-BB20)/(AV20-BM20)</f>
        <v>0</v>
      </c>
      <c r="BQ20">
        <f>(BB20-BA20)/(BB20-AU20)</f>
        <v>0</v>
      </c>
      <c r="BR20">
        <f>(AV20-BB20)/(AV20-AU20)</f>
        <v>0</v>
      </c>
      <c r="BS20">
        <f>(BO20*BM20/BA20)</f>
        <v>0</v>
      </c>
      <c r="BT20">
        <f>(1-BS20)</f>
        <v>0</v>
      </c>
      <c r="BU20">
        <v>3126</v>
      </c>
      <c r="BV20">
        <v>300</v>
      </c>
      <c r="BW20">
        <v>300</v>
      </c>
      <c r="BX20">
        <v>300</v>
      </c>
      <c r="BY20">
        <v>12521.6</v>
      </c>
      <c r="BZ20">
        <v>739.22</v>
      </c>
      <c r="CA20">
        <v>-0.00907209</v>
      </c>
      <c r="CB20">
        <v>1.91</v>
      </c>
      <c r="CC20" t="s">
        <v>417</v>
      </c>
      <c r="CD20" t="s">
        <v>417</v>
      </c>
      <c r="CE20" t="s">
        <v>417</v>
      </c>
      <c r="CF20" t="s">
        <v>417</v>
      </c>
      <c r="CG20" t="s">
        <v>417</v>
      </c>
      <c r="CH20" t="s">
        <v>417</v>
      </c>
      <c r="CI20" t="s">
        <v>417</v>
      </c>
      <c r="CJ20" t="s">
        <v>417</v>
      </c>
      <c r="CK20" t="s">
        <v>417</v>
      </c>
      <c r="CL20" t="s">
        <v>417</v>
      </c>
      <c r="CM20">
        <f>$B$11*DK20+$C$11*DL20+$F$11*DW20*(1-DZ20)</f>
        <v>0</v>
      </c>
      <c r="CN20">
        <f>CM20*CO20</f>
        <v>0</v>
      </c>
      <c r="CO20">
        <f>($B$11*$D$9+$C$11*$D$9+$F$11*((EJ20+EB20)/MAX(EJ20+EB20+EK20, 0.1)*$I$9+EK20/MAX(EJ20+EB20+EK20, 0.1)*$J$9))/($B$11+$C$11+$F$11)</f>
        <v>0</v>
      </c>
      <c r="CP20">
        <f>($B$11*$K$9+$C$11*$K$9+$F$11*((EJ20+EB20)/MAX(EJ20+EB20+EK20, 0.1)*$P$9+EK20/MAX(EJ20+EB20+EK20, 0.1)*$Q$9))/($B$11+$C$11+$F$11)</f>
        <v>0</v>
      </c>
      <c r="CQ20">
        <v>6</v>
      </c>
      <c r="CR20">
        <v>0.5</v>
      </c>
      <c r="CS20" t="s">
        <v>418</v>
      </c>
      <c r="CT20">
        <v>2</v>
      </c>
      <c r="CU20">
        <v>1690378933.349999</v>
      </c>
      <c r="CV20">
        <v>409.8764666666666</v>
      </c>
      <c r="CW20">
        <v>415.3995</v>
      </c>
      <c r="CX20">
        <v>22.55685666666666</v>
      </c>
      <c r="CY20">
        <v>22.32321666666667</v>
      </c>
      <c r="CZ20">
        <v>408.6514666666666</v>
      </c>
      <c r="DA20">
        <v>22.24185666666666</v>
      </c>
      <c r="DB20">
        <v>600.1288333333333</v>
      </c>
      <c r="DC20">
        <v>101.5891666666667</v>
      </c>
      <c r="DD20">
        <v>0.09987017999999999</v>
      </c>
      <c r="DE20">
        <v>25.94469333333333</v>
      </c>
      <c r="DF20">
        <v>25.85667</v>
      </c>
      <c r="DG20">
        <v>999.9000000000002</v>
      </c>
      <c r="DH20">
        <v>0</v>
      </c>
      <c r="DI20">
        <v>0</v>
      </c>
      <c r="DJ20">
        <v>9996.541999999999</v>
      </c>
      <c r="DK20">
        <v>0</v>
      </c>
      <c r="DL20">
        <v>1346.708</v>
      </c>
      <c r="DM20">
        <v>-5.436263666666666</v>
      </c>
      <c r="DN20">
        <v>419.4420333333333</v>
      </c>
      <c r="DO20">
        <v>424.8843333333334</v>
      </c>
      <c r="DP20">
        <v>0.2754121666666667</v>
      </c>
      <c r="DQ20">
        <v>415.3995</v>
      </c>
      <c r="DR20">
        <v>22.32321666666667</v>
      </c>
      <c r="DS20">
        <v>2.295777666666666</v>
      </c>
      <c r="DT20">
        <v>2.267799</v>
      </c>
      <c r="DU20">
        <v>19.6468</v>
      </c>
      <c r="DV20">
        <v>19.44948</v>
      </c>
      <c r="DW20">
        <v>1499.943666666667</v>
      </c>
      <c r="DX20">
        <v>0.9730023333333334</v>
      </c>
      <c r="DY20">
        <v>0.02699734</v>
      </c>
      <c r="DZ20">
        <v>0</v>
      </c>
      <c r="EA20">
        <v>655.9283333333333</v>
      </c>
      <c r="EB20">
        <v>4.99931</v>
      </c>
      <c r="EC20">
        <v>11625.44666666666</v>
      </c>
      <c r="ED20">
        <v>13258.74333333333</v>
      </c>
      <c r="EE20">
        <v>37.76219999999999</v>
      </c>
      <c r="EF20">
        <v>38.5977</v>
      </c>
      <c r="EG20">
        <v>38.14146666666667</v>
      </c>
      <c r="EH20">
        <v>37.78099999999999</v>
      </c>
      <c r="EI20">
        <v>38.79353333333332</v>
      </c>
      <c r="EJ20">
        <v>1454.583333333334</v>
      </c>
      <c r="EK20">
        <v>40.36033333333332</v>
      </c>
      <c r="EL20">
        <v>0</v>
      </c>
      <c r="EM20">
        <v>119.1000001430511</v>
      </c>
      <c r="EN20">
        <v>0</v>
      </c>
      <c r="EO20">
        <v>655.5016000000001</v>
      </c>
      <c r="EP20">
        <v>-49.65069224036297</v>
      </c>
      <c r="EQ20">
        <v>-476.2307676699176</v>
      </c>
      <c r="ER20">
        <v>11626.408</v>
      </c>
      <c r="ES20">
        <v>15</v>
      </c>
      <c r="ET20">
        <v>1690378960.1</v>
      </c>
      <c r="EU20" t="s">
        <v>438</v>
      </c>
      <c r="EV20">
        <v>1690378960.1</v>
      </c>
      <c r="EW20">
        <v>1690378958.1</v>
      </c>
      <c r="EX20">
        <v>4</v>
      </c>
      <c r="EY20">
        <v>-0.083</v>
      </c>
      <c r="EZ20">
        <v>-0.036</v>
      </c>
      <c r="FA20">
        <v>1.225</v>
      </c>
      <c r="FB20">
        <v>0.315</v>
      </c>
      <c r="FC20">
        <v>415</v>
      </c>
      <c r="FD20">
        <v>22</v>
      </c>
      <c r="FE20">
        <v>0.43</v>
      </c>
      <c r="FF20">
        <v>0.12</v>
      </c>
      <c r="FG20">
        <v>5.322139240909197</v>
      </c>
      <c r="FH20">
        <v>0.2406026144412387</v>
      </c>
      <c r="FI20">
        <v>0.02424456744187248</v>
      </c>
      <c r="FJ20">
        <v>1</v>
      </c>
      <c r="FK20">
        <v>-5.44985243902439</v>
      </c>
      <c r="FL20">
        <v>0.08356954703832931</v>
      </c>
      <c r="FM20">
        <v>0.04176387853335371</v>
      </c>
      <c r="FN20">
        <v>1</v>
      </c>
      <c r="FO20">
        <v>409.9626129032258</v>
      </c>
      <c r="FP20">
        <v>-0.06633870967945985</v>
      </c>
      <c r="FQ20">
        <v>0.01640353506226565</v>
      </c>
      <c r="FR20">
        <v>1</v>
      </c>
      <c r="FS20">
        <v>0.2468360487804878</v>
      </c>
      <c r="FT20">
        <v>0.4344154912891989</v>
      </c>
      <c r="FU20">
        <v>0.04430753583481842</v>
      </c>
      <c r="FV20">
        <v>1</v>
      </c>
      <c r="FW20">
        <v>22.59377096774194</v>
      </c>
      <c r="FX20">
        <v>0.176864516128945</v>
      </c>
      <c r="FY20">
        <v>0.01438187016302329</v>
      </c>
      <c r="FZ20">
        <v>1</v>
      </c>
      <c r="GA20">
        <v>5</v>
      </c>
      <c r="GB20">
        <v>5</v>
      </c>
      <c r="GC20" t="s">
        <v>420</v>
      </c>
      <c r="GD20">
        <v>3.17969</v>
      </c>
      <c r="GE20">
        <v>2.7971</v>
      </c>
      <c r="GF20">
        <v>0.103754</v>
      </c>
      <c r="GG20">
        <v>0.105585</v>
      </c>
      <c r="GH20">
        <v>0.1159</v>
      </c>
      <c r="GI20">
        <v>0.116144</v>
      </c>
      <c r="GJ20">
        <v>28160.6</v>
      </c>
      <c r="GK20">
        <v>22354</v>
      </c>
      <c r="GL20">
        <v>29357.9</v>
      </c>
      <c r="GM20">
        <v>24476.9</v>
      </c>
      <c r="GN20">
        <v>32973</v>
      </c>
      <c r="GO20">
        <v>31542.6</v>
      </c>
      <c r="GP20">
        <v>40466.7</v>
      </c>
      <c r="GQ20">
        <v>39912.8</v>
      </c>
      <c r="GR20">
        <v>2.17718</v>
      </c>
      <c r="GS20">
        <v>1.9477</v>
      </c>
      <c r="GT20">
        <v>0.109799</v>
      </c>
      <c r="GU20">
        <v>0</v>
      </c>
      <c r="GV20">
        <v>24.041</v>
      </c>
      <c r="GW20">
        <v>999.9</v>
      </c>
      <c r="GX20">
        <v>67.90000000000001</v>
      </c>
      <c r="GY20">
        <v>26.3</v>
      </c>
      <c r="GZ20">
        <v>22.9544</v>
      </c>
      <c r="HA20">
        <v>62.0617</v>
      </c>
      <c r="HB20">
        <v>32.496</v>
      </c>
      <c r="HC20">
        <v>1</v>
      </c>
      <c r="HD20">
        <v>-0.121723</v>
      </c>
      <c r="HE20">
        <v>0</v>
      </c>
      <c r="HF20">
        <v>20.2774</v>
      </c>
      <c r="HG20">
        <v>5.22448</v>
      </c>
      <c r="HH20">
        <v>11.9021</v>
      </c>
      <c r="HI20">
        <v>4.96405</v>
      </c>
      <c r="HJ20">
        <v>3.292</v>
      </c>
      <c r="HK20">
        <v>9999</v>
      </c>
      <c r="HL20">
        <v>9999</v>
      </c>
      <c r="HM20">
        <v>9999</v>
      </c>
      <c r="HN20">
        <v>999.9</v>
      </c>
      <c r="HO20">
        <v>4.97014</v>
      </c>
      <c r="HP20">
        <v>1.87472</v>
      </c>
      <c r="HQ20">
        <v>1.87347</v>
      </c>
      <c r="HR20">
        <v>1.87256</v>
      </c>
      <c r="HS20">
        <v>1.87419</v>
      </c>
      <c r="HT20">
        <v>1.8691</v>
      </c>
      <c r="HU20">
        <v>1.87332</v>
      </c>
      <c r="HV20">
        <v>1.87836</v>
      </c>
      <c r="HW20">
        <v>0</v>
      </c>
      <c r="HX20">
        <v>0</v>
      </c>
      <c r="HY20">
        <v>0</v>
      </c>
      <c r="HZ20">
        <v>0</v>
      </c>
      <c r="IA20" t="s">
        <v>421</v>
      </c>
      <c r="IB20" t="s">
        <v>422</v>
      </c>
      <c r="IC20" t="s">
        <v>423</v>
      </c>
      <c r="ID20" t="s">
        <v>423</v>
      </c>
      <c r="IE20" t="s">
        <v>423</v>
      </c>
      <c r="IF20" t="s">
        <v>423</v>
      </c>
      <c r="IG20">
        <v>0</v>
      </c>
      <c r="IH20">
        <v>100</v>
      </c>
      <c r="II20">
        <v>100</v>
      </c>
      <c r="IJ20">
        <v>1.225</v>
      </c>
      <c r="IK20">
        <v>0.315</v>
      </c>
      <c r="IL20">
        <v>1.290455016186559</v>
      </c>
      <c r="IM20">
        <v>0.0007502269904989051</v>
      </c>
      <c r="IN20">
        <v>-1.907541437940456E-06</v>
      </c>
      <c r="IO20">
        <v>4.87577687351772E-10</v>
      </c>
      <c r="IP20">
        <v>0.04686037125315776</v>
      </c>
      <c r="IQ20">
        <v>-0.004180631305406676</v>
      </c>
      <c r="IR20">
        <v>0.0009752032425147314</v>
      </c>
      <c r="IS20">
        <v>-7.227821618075307E-06</v>
      </c>
      <c r="IT20">
        <v>1</v>
      </c>
      <c r="IU20">
        <v>1943</v>
      </c>
      <c r="IV20">
        <v>1</v>
      </c>
      <c r="IW20">
        <v>21</v>
      </c>
      <c r="IX20">
        <v>1.7</v>
      </c>
      <c r="IY20">
        <v>1.6</v>
      </c>
      <c r="IZ20">
        <v>1.073</v>
      </c>
      <c r="JA20">
        <v>2.38037</v>
      </c>
      <c r="JB20">
        <v>1.42578</v>
      </c>
      <c r="JC20">
        <v>2.28271</v>
      </c>
      <c r="JD20">
        <v>1.54785</v>
      </c>
      <c r="JE20">
        <v>2.28882</v>
      </c>
      <c r="JF20">
        <v>30.179</v>
      </c>
      <c r="JG20">
        <v>15.9182</v>
      </c>
      <c r="JH20">
        <v>18</v>
      </c>
      <c r="JI20">
        <v>618.258</v>
      </c>
      <c r="JJ20">
        <v>454.888</v>
      </c>
      <c r="JK20">
        <v>24.9807</v>
      </c>
      <c r="JL20">
        <v>25.7445</v>
      </c>
      <c r="JM20">
        <v>30.0008</v>
      </c>
      <c r="JN20">
        <v>25.6418</v>
      </c>
      <c r="JO20">
        <v>25.5878</v>
      </c>
      <c r="JP20">
        <v>21.5012</v>
      </c>
      <c r="JQ20">
        <v>0</v>
      </c>
      <c r="JR20">
        <v>100</v>
      </c>
      <c r="JS20">
        <v>-999.9</v>
      </c>
      <c r="JT20">
        <v>415.481</v>
      </c>
      <c r="JU20">
        <v>25</v>
      </c>
      <c r="JV20">
        <v>95.61539999999999</v>
      </c>
      <c r="JW20">
        <v>101.567</v>
      </c>
    </row>
    <row r="21" spans="1:283">
      <c r="A21">
        <v>5</v>
      </c>
      <c r="B21">
        <v>1690379079.6</v>
      </c>
      <c r="C21">
        <v>709.5</v>
      </c>
      <c r="D21" t="s">
        <v>439</v>
      </c>
      <c r="E21" t="s">
        <v>440</v>
      </c>
      <c r="F21">
        <v>15</v>
      </c>
      <c r="P21">
        <v>1690379071.849999</v>
      </c>
      <c r="Q21">
        <f>(R21)/1000</f>
        <v>0</v>
      </c>
      <c r="R21">
        <f>1000*DB21*AP21*(CX21-CY21)/(100*CQ21*(1000-AP21*CX21))</f>
        <v>0</v>
      </c>
      <c r="S21">
        <f>DB21*AP21*(CW21-CV21*(1000-AP21*CY21)/(1000-AP21*CX21))/(100*CQ21)</f>
        <v>0</v>
      </c>
      <c r="T21">
        <f>CV21 - IF(AP21&gt;1, S21*CQ21*100.0/(AR21*DJ21), 0)</f>
        <v>0</v>
      </c>
      <c r="U21">
        <f>((AA21-Q21/2)*T21-S21)/(AA21+Q21/2)</f>
        <v>0</v>
      </c>
      <c r="V21">
        <f>U21*(DC21+DD21)/1000.0</f>
        <v>0</v>
      </c>
      <c r="W21">
        <f>(CV21 - IF(AP21&gt;1, S21*CQ21*100.0/(AR21*DJ21), 0))*(DC21+DD21)/1000.0</f>
        <v>0</v>
      </c>
      <c r="X21">
        <f>2.0/((1/Z21-1/Y21)+SIGN(Z21)*SQRT((1/Z21-1/Y21)*(1/Z21-1/Y21) + 4*CR21/((CR21+1)*(CR21+1))*(2*1/Z21*1/Y21-1/Y21*1/Y21)))</f>
        <v>0</v>
      </c>
      <c r="Y21">
        <f>IF(LEFT(CS21,1)&lt;&gt;"0",IF(LEFT(CS21,1)="1",3.0,CT21),$D$5+$E$5*(DJ21*DC21/($K$5*1000))+$F$5*(DJ21*DC21/($K$5*1000))*MAX(MIN(CQ21,$J$5),$I$5)*MAX(MIN(CQ21,$J$5),$I$5)+$G$5*MAX(MIN(CQ21,$J$5),$I$5)*(DJ21*DC21/($K$5*1000))+$H$5*(DJ21*DC21/($K$5*1000))*(DJ21*DC21/($K$5*1000)))</f>
        <v>0</v>
      </c>
      <c r="Z21">
        <f>Q21*(1000-(1000*0.61365*exp(17.502*AD21/(240.97+AD21))/(DC21+DD21)+CX21)/2)/(1000*0.61365*exp(17.502*AD21/(240.97+AD21))/(DC21+DD21)-CX21)</f>
        <v>0</v>
      </c>
      <c r="AA21">
        <f>1/((CR21+1)/(X21/1.6)+1/(Y21/1.37)) + CR21/((CR21+1)/(X21/1.6) + CR21/(Y21/1.37))</f>
        <v>0</v>
      </c>
      <c r="AB21">
        <f>(CM21*CP21)</f>
        <v>0</v>
      </c>
      <c r="AC21">
        <f>(DE21+(AB21+2*0.95*5.67E-8*(((DE21+$B$7)+273)^4-(DE21+273)^4)-44100*Q21)/(1.84*29.3*Y21+8*0.95*5.67E-8*(DE21+273)^3))</f>
        <v>0</v>
      </c>
      <c r="AD21">
        <f>($C$7*DF21+$D$7*DG21+$E$7*AC21)</f>
        <v>0</v>
      </c>
      <c r="AE21">
        <f>0.61365*exp(17.502*AD21/(240.97+AD21))</f>
        <v>0</v>
      </c>
      <c r="AF21">
        <f>(AG21/AH21*100)</f>
        <v>0</v>
      </c>
      <c r="AG21">
        <f>CX21*(DC21+DD21)/1000</f>
        <v>0</v>
      </c>
      <c r="AH21">
        <f>0.61365*exp(17.502*DE21/(240.97+DE21))</f>
        <v>0</v>
      </c>
      <c r="AI21">
        <f>(AE21-CX21*(DC21+DD21)/1000)</f>
        <v>0</v>
      </c>
      <c r="AJ21">
        <f>(-Q21*44100)</f>
        <v>0</v>
      </c>
      <c r="AK21">
        <f>2*29.3*Y21*0.92*(DE21-AD21)</f>
        <v>0</v>
      </c>
      <c r="AL21">
        <f>2*0.95*5.67E-8*(((DE21+$B$7)+273)^4-(AD21+273)^4)</f>
        <v>0</v>
      </c>
      <c r="AM21">
        <f>AB21+AL21+AJ21+AK21</f>
        <v>0</v>
      </c>
      <c r="AN21">
        <v>0</v>
      </c>
      <c r="AO21">
        <v>0</v>
      </c>
      <c r="AP21">
        <f>IF(AN21*$H$13&gt;=AR21,1.0,(AR21/(AR21-AN21*$H$13)))</f>
        <v>0</v>
      </c>
      <c r="AQ21">
        <f>(AP21-1)*100</f>
        <v>0</v>
      </c>
      <c r="AR21">
        <f>MAX(0,($B$13+$C$13*DJ21)/(1+$D$13*DJ21)*DC21/(DE21+273)*$E$13)</f>
        <v>0</v>
      </c>
      <c r="AS21" t="s">
        <v>414</v>
      </c>
      <c r="AT21">
        <v>12558.6</v>
      </c>
      <c r="AU21">
        <v>607.068</v>
      </c>
      <c r="AV21">
        <v>2188.17</v>
      </c>
      <c r="AW21">
        <f>1-AU21/AV21</f>
        <v>0</v>
      </c>
      <c r="AX21">
        <v>-1.734461745173538</v>
      </c>
      <c r="AY21" t="s">
        <v>441</v>
      </c>
      <c r="AZ21">
        <v>12472.1</v>
      </c>
      <c r="BA21">
        <v>1191.1856</v>
      </c>
      <c r="BB21">
        <v>1437.8</v>
      </c>
      <c r="BC21">
        <f>1-BA21/BB21</f>
        <v>0</v>
      </c>
      <c r="BD21">
        <v>0.5</v>
      </c>
      <c r="BE21">
        <f>CN21</f>
        <v>0</v>
      </c>
      <c r="BF21">
        <f>S21</f>
        <v>0</v>
      </c>
      <c r="BG21">
        <f>BC21*BD21*BE21</f>
        <v>0</v>
      </c>
      <c r="BH21">
        <f>(BF21-AX21)/BE21</f>
        <v>0</v>
      </c>
      <c r="BI21">
        <f>(AV21-BB21)/BB21</f>
        <v>0</v>
      </c>
      <c r="BJ21">
        <f>AU21/(AW21+AU21/BB21)</f>
        <v>0</v>
      </c>
      <c r="BK21" t="s">
        <v>442</v>
      </c>
      <c r="BL21">
        <v>-2291.96</v>
      </c>
      <c r="BM21">
        <f>IF(BL21&lt;&gt;0, BL21, BJ21)</f>
        <v>0</v>
      </c>
      <c r="BN21">
        <f>1-BM21/BB21</f>
        <v>0</v>
      </c>
      <c r="BO21">
        <f>(BB21-BA21)/(BB21-BM21)</f>
        <v>0</v>
      </c>
      <c r="BP21">
        <f>(AV21-BB21)/(AV21-BM21)</f>
        <v>0</v>
      </c>
      <c r="BQ21">
        <f>(BB21-BA21)/(BB21-AU21)</f>
        <v>0</v>
      </c>
      <c r="BR21">
        <f>(AV21-BB21)/(AV21-AU21)</f>
        <v>0</v>
      </c>
      <c r="BS21">
        <f>(BO21*BM21/BA21)</f>
        <v>0</v>
      </c>
      <c r="BT21">
        <f>(1-BS21)</f>
        <v>0</v>
      </c>
      <c r="BU21">
        <v>3128</v>
      </c>
      <c r="BV21">
        <v>300</v>
      </c>
      <c r="BW21">
        <v>300</v>
      </c>
      <c r="BX21">
        <v>300</v>
      </c>
      <c r="BY21">
        <v>12472.1</v>
      </c>
      <c r="BZ21">
        <v>1401.37</v>
      </c>
      <c r="CA21">
        <v>-0.009038320000000001</v>
      </c>
      <c r="CB21">
        <v>0.44</v>
      </c>
      <c r="CC21" t="s">
        <v>417</v>
      </c>
      <c r="CD21" t="s">
        <v>417</v>
      </c>
      <c r="CE21" t="s">
        <v>417</v>
      </c>
      <c r="CF21" t="s">
        <v>417</v>
      </c>
      <c r="CG21" t="s">
        <v>417</v>
      </c>
      <c r="CH21" t="s">
        <v>417</v>
      </c>
      <c r="CI21" t="s">
        <v>417</v>
      </c>
      <c r="CJ21" t="s">
        <v>417</v>
      </c>
      <c r="CK21" t="s">
        <v>417</v>
      </c>
      <c r="CL21" t="s">
        <v>417</v>
      </c>
      <c r="CM21">
        <f>$B$11*DK21+$C$11*DL21+$F$11*DW21*(1-DZ21)</f>
        <v>0</v>
      </c>
      <c r="CN21">
        <f>CM21*CO21</f>
        <v>0</v>
      </c>
      <c r="CO21">
        <f>($B$11*$D$9+$C$11*$D$9+$F$11*((EJ21+EB21)/MAX(EJ21+EB21+EK21, 0.1)*$I$9+EK21/MAX(EJ21+EB21+EK21, 0.1)*$J$9))/($B$11+$C$11+$F$11)</f>
        <v>0</v>
      </c>
      <c r="CP21">
        <f>($B$11*$K$9+$C$11*$K$9+$F$11*((EJ21+EB21)/MAX(EJ21+EB21+EK21, 0.1)*$P$9+EK21/MAX(EJ21+EB21+EK21, 0.1)*$Q$9))/($B$11+$C$11+$F$11)</f>
        <v>0</v>
      </c>
      <c r="CQ21">
        <v>6</v>
      </c>
      <c r="CR21">
        <v>0.5</v>
      </c>
      <c r="CS21" t="s">
        <v>418</v>
      </c>
      <c r="CT21">
        <v>2</v>
      </c>
      <c r="CU21">
        <v>1690379071.849999</v>
      </c>
      <c r="CV21">
        <v>409.6952666666667</v>
      </c>
      <c r="CW21">
        <v>422.5133</v>
      </c>
      <c r="CX21">
        <v>22.76539333333333</v>
      </c>
      <c r="CY21">
        <v>22.08062</v>
      </c>
      <c r="CZ21">
        <v>408.4666666666666</v>
      </c>
      <c r="DA21">
        <v>22.45839333333333</v>
      </c>
      <c r="DB21">
        <v>600.1674000000002</v>
      </c>
      <c r="DC21">
        <v>101.5923</v>
      </c>
      <c r="DD21">
        <v>0.09985962666666669</v>
      </c>
      <c r="DE21">
        <v>25.70389333333333</v>
      </c>
      <c r="DF21">
        <v>25.57434333333334</v>
      </c>
      <c r="DG21">
        <v>999.9000000000002</v>
      </c>
      <c r="DH21">
        <v>0</v>
      </c>
      <c r="DI21">
        <v>0</v>
      </c>
      <c r="DJ21">
        <v>10001.37766666667</v>
      </c>
      <c r="DK21">
        <v>0</v>
      </c>
      <c r="DL21">
        <v>313.1890666666667</v>
      </c>
      <c r="DM21">
        <v>-12.81811333333333</v>
      </c>
      <c r="DN21">
        <v>419.2583666666667</v>
      </c>
      <c r="DO21">
        <v>432.0532333333333</v>
      </c>
      <c r="DP21">
        <v>0.7289464333333332</v>
      </c>
      <c r="DQ21">
        <v>422.5133</v>
      </c>
      <c r="DR21">
        <v>22.08062</v>
      </c>
      <c r="DS21">
        <v>2.317276</v>
      </c>
      <c r="DT21">
        <v>2.243219333333334</v>
      </c>
      <c r="DU21">
        <v>19.79699333333333</v>
      </c>
      <c r="DV21">
        <v>19.27436666666667</v>
      </c>
      <c r="DW21">
        <v>1499.980666666667</v>
      </c>
      <c r="DX21">
        <v>0.9730060000000003</v>
      </c>
      <c r="DY21">
        <v>0.02699381666666666</v>
      </c>
      <c r="DZ21">
        <v>0</v>
      </c>
      <c r="EA21">
        <v>1194.602666666666</v>
      </c>
      <c r="EB21">
        <v>4.99931</v>
      </c>
      <c r="EC21">
        <v>19165.03</v>
      </c>
      <c r="ED21">
        <v>13259.1</v>
      </c>
      <c r="EE21">
        <v>38.04979999999999</v>
      </c>
      <c r="EF21">
        <v>39.41639999999999</v>
      </c>
      <c r="EG21">
        <v>38.28733333333333</v>
      </c>
      <c r="EH21">
        <v>38.69153333333334</v>
      </c>
      <c r="EI21">
        <v>39.56639999999998</v>
      </c>
      <c r="EJ21">
        <v>1454.626333333334</v>
      </c>
      <c r="EK21">
        <v>40.35433333333332</v>
      </c>
      <c r="EL21">
        <v>0</v>
      </c>
      <c r="EM21">
        <v>138.1999998092651</v>
      </c>
      <c r="EN21">
        <v>0</v>
      </c>
      <c r="EO21">
        <v>1191.1856</v>
      </c>
      <c r="EP21">
        <v>-285.3746158089852</v>
      </c>
      <c r="EQ21">
        <v>-4667.076929685049</v>
      </c>
      <c r="ER21">
        <v>19115.532</v>
      </c>
      <c r="ES21">
        <v>15</v>
      </c>
      <c r="ET21">
        <v>1690379103.1</v>
      </c>
      <c r="EU21" t="s">
        <v>443</v>
      </c>
      <c r="EV21">
        <v>1690378960.1</v>
      </c>
      <c r="EW21">
        <v>1690379103.1</v>
      </c>
      <c r="EX21">
        <v>5</v>
      </c>
      <c r="EY21">
        <v>-0.083</v>
      </c>
      <c r="EZ21">
        <v>-0.025</v>
      </c>
      <c r="FA21">
        <v>1.225</v>
      </c>
      <c r="FB21">
        <v>0.307</v>
      </c>
      <c r="FC21">
        <v>415</v>
      </c>
      <c r="FD21">
        <v>22</v>
      </c>
      <c r="FE21">
        <v>0.43</v>
      </c>
      <c r="FF21">
        <v>0.15</v>
      </c>
      <c r="FG21">
        <v>12.51718509965323</v>
      </c>
      <c r="FH21">
        <v>-0.02589766141833444</v>
      </c>
      <c r="FI21">
        <v>0.0247121432009843</v>
      </c>
      <c r="FJ21">
        <v>1</v>
      </c>
      <c r="FK21">
        <v>-12.85094146341463</v>
      </c>
      <c r="FL21">
        <v>0.4184132404180984</v>
      </c>
      <c r="FM21">
        <v>0.0688592944135118</v>
      </c>
      <c r="FN21">
        <v>1</v>
      </c>
      <c r="FO21">
        <v>409.687064516129</v>
      </c>
      <c r="FP21">
        <v>0.6364838709671558</v>
      </c>
      <c r="FQ21">
        <v>0.05106727724689282</v>
      </c>
      <c r="FR21">
        <v>1</v>
      </c>
      <c r="FS21">
        <v>0.7043581219512195</v>
      </c>
      <c r="FT21">
        <v>0.4086349128919857</v>
      </c>
      <c r="FU21">
        <v>0.0415578954261813</v>
      </c>
      <c r="FV21">
        <v>1</v>
      </c>
      <c r="FW21">
        <v>22.80711612903226</v>
      </c>
      <c r="FX21">
        <v>0.1820225806451299</v>
      </c>
      <c r="FY21">
        <v>0.01374280097229096</v>
      </c>
      <c r="FZ21">
        <v>1</v>
      </c>
      <c r="GA21">
        <v>5</v>
      </c>
      <c r="GB21">
        <v>5</v>
      </c>
      <c r="GC21" t="s">
        <v>420</v>
      </c>
      <c r="GD21">
        <v>3.17952</v>
      </c>
      <c r="GE21">
        <v>2.79669</v>
      </c>
      <c r="GF21">
        <v>0.103685</v>
      </c>
      <c r="GG21">
        <v>0.10692</v>
      </c>
      <c r="GH21">
        <v>0.11662</v>
      </c>
      <c r="GI21">
        <v>0.115172</v>
      </c>
      <c r="GJ21">
        <v>28149.4</v>
      </c>
      <c r="GK21">
        <v>22310</v>
      </c>
      <c r="GL21">
        <v>29345.3</v>
      </c>
      <c r="GM21">
        <v>24466.4</v>
      </c>
      <c r="GN21">
        <v>32933.4</v>
      </c>
      <c r="GO21">
        <v>31565</v>
      </c>
      <c r="GP21">
        <v>40451</v>
      </c>
      <c r="GQ21">
        <v>39895.7</v>
      </c>
      <c r="GR21">
        <v>2.17392</v>
      </c>
      <c r="GS21">
        <v>1.94355</v>
      </c>
      <c r="GT21">
        <v>0.112414</v>
      </c>
      <c r="GU21">
        <v>0</v>
      </c>
      <c r="GV21">
        <v>23.697</v>
      </c>
      <c r="GW21">
        <v>999.9</v>
      </c>
      <c r="GX21">
        <v>67.7</v>
      </c>
      <c r="GY21">
        <v>26.3</v>
      </c>
      <c r="GZ21">
        <v>22.8877</v>
      </c>
      <c r="HA21">
        <v>62.2717</v>
      </c>
      <c r="HB21">
        <v>32.6522</v>
      </c>
      <c r="HC21">
        <v>1</v>
      </c>
      <c r="HD21">
        <v>-0.100346</v>
      </c>
      <c r="HE21">
        <v>0</v>
      </c>
      <c r="HF21">
        <v>20.2794</v>
      </c>
      <c r="HG21">
        <v>5.22822</v>
      </c>
      <c r="HH21">
        <v>11.9021</v>
      </c>
      <c r="HI21">
        <v>4.9637</v>
      </c>
      <c r="HJ21">
        <v>3.292</v>
      </c>
      <c r="HK21">
        <v>9999</v>
      </c>
      <c r="HL21">
        <v>9999</v>
      </c>
      <c r="HM21">
        <v>9999</v>
      </c>
      <c r="HN21">
        <v>999.9</v>
      </c>
      <c r="HO21">
        <v>4.9701</v>
      </c>
      <c r="HP21">
        <v>1.87469</v>
      </c>
      <c r="HQ21">
        <v>1.87346</v>
      </c>
      <c r="HR21">
        <v>1.87256</v>
      </c>
      <c r="HS21">
        <v>1.87419</v>
      </c>
      <c r="HT21">
        <v>1.86907</v>
      </c>
      <c r="HU21">
        <v>1.87332</v>
      </c>
      <c r="HV21">
        <v>1.87836</v>
      </c>
      <c r="HW21">
        <v>0</v>
      </c>
      <c r="HX21">
        <v>0</v>
      </c>
      <c r="HY21">
        <v>0</v>
      </c>
      <c r="HZ21">
        <v>0</v>
      </c>
      <c r="IA21" t="s">
        <v>421</v>
      </c>
      <c r="IB21" t="s">
        <v>422</v>
      </c>
      <c r="IC21" t="s">
        <v>423</v>
      </c>
      <c r="ID21" t="s">
        <v>423</v>
      </c>
      <c r="IE21" t="s">
        <v>423</v>
      </c>
      <c r="IF21" t="s">
        <v>423</v>
      </c>
      <c r="IG21">
        <v>0</v>
      </c>
      <c r="IH21">
        <v>100</v>
      </c>
      <c r="II21">
        <v>100</v>
      </c>
      <c r="IJ21">
        <v>1.229</v>
      </c>
      <c r="IK21">
        <v>0.307</v>
      </c>
      <c r="IL21">
        <v>1.207127703410121</v>
      </c>
      <c r="IM21">
        <v>0.0007502269904989051</v>
      </c>
      <c r="IN21">
        <v>-1.907541437940456E-06</v>
      </c>
      <c r="IO21">
        <v>4.87577687351772E-10</v>
      </c>
      <c r="IP21">
        <v>0.03507037125316357</v>
      </c>
      <c r="IQ21">
        <v>-0.004180631305406676</v>
      </c>
      <c r="IR21">
        <v>0.0009752032425147314</v>
      </c>
      <c r="IS21">
        <v>-7.227821618075307E-06</v>
      </c>
      <c r="IT21">
        <v>1</v>
      </c>
      <c r="IU21">
        <v>1943</v>
      </c>
      <c r="IV21">
        <v>1</v>
      </c>
      <c r="IW21">
        <v>21</v>
      </c>
      <c r="IX21">
        <v>2</v>
      </c>
      <c r="IY21">
        <v>2</v>
      </c>
      <c r="IZ21">
        <v>1.09009</v>
      </c>
      <c r="JA21">
        <v>2.37915</v>
      </c>
      <c r="JB21">
        <v>1.42578</v>
      </c>
      <c r="JC21">
        <v>2.28271</v>
      </c>
      <c r="JD21">
        <v>1.54785</v>
      </c>
      <c r="JE21">
        <v>2.29004</v>
      </c>
      <c r="JF21">
        <v>30.2649</v>
      </c>
      <c r="JG21">
        <v>15.9007</v>
      </c>
      <c r="JH21">
        <v>18</v>
      </c>
      <c r="JI21">
        <v>618.296</v>
      </c>
      <c r="JJ21">
        <v>454.165</v>
      </c>
      <c r="JK21">
        <v>25.0079</v>
      </c>
      <c r="JL21">
        <v>26.0073</v>
      </c>
      <c r="JM21">
        <v>30.0006</v>
      </c>
      <c r="JN21">
        <v>25.8639</v>
      </c>
      <c r="JO21">
        <v>25.8004</v>
      </c>
      <c r="JP21">
        <v>21.847</v>
      </c>
      <c r="JQ21">
        <v>0</v>
      </c>
      <c r="JR21">
        <v>100</v>
      </c>
      <c r="JS21">
        <v>-999.9</v>
      </c>
      <c r="JT21">
        <v>422.714</v>
      </c>
      <c r="JU21">
        <v>25</v>
      </c>
      <c r="JV21">
        <v>95.5766</v>
      </c>
      <c r="JW21">
        <v>101.523</v>
      </c>
    </row>
    <row r="22" spans="1:283">
      <c r="A22">
        <v>6</v>
      </c>
      <c r="B22">
        <v>1690379234.1</v>
      </c>
      <c r="C22">
        <v>864</v>
      </c>
      <c r="D22" t="s">
        <v>444</v>
      </c>
      <c r="E22" t="s">
        <v>445</v>
      </c>
      <c r="F22">
        <v>15</v>
      </c>
      <c r="P22">
        <v>1690379226.099999</v>
      </c>
      <c r="Q22">
        <f>(R22)/1000</f>
        <v>0</v>
      </c>
      <c r="R22">
        <f>1000*DB22*AP22*(CX22-CY22)/(100*CQ22*(1000-AP22*CX22))</f>
        <v>0</v>
      </c>
      <c r="S22">
        <f>DB22*AP22*(CW22-CV22*(1000-AP22*CY22)/(1000-AP22*CX22))/(100*CQ22)</f>
        <v>0</v>
      </c>
      <c r="T22">
        <f>CV22 - IF(AP22&gt;1, S22*CQ22*100.0/(AR22*DJ22), 0)</f>
        <v>0</v>
      </c>
      <c r="U22">
        <f>((AA22-Q22/2)*T22-S22)/(AA22+Q22/2)</f>
        <v>0</v>
      </c>
      <c r="V22">
        <f>U22*(DC22+DD22)/1000.0</f>
        <v>0</v>
      </c>
      <c r="W22">
        <f>(CV22 - IF(AP22&gt;1, S22*CQ22*100.0/(AR22*DJ22), 0))*(DC22+DD22)/1000.0</f>
        <v>0</v>
      </c>
      <c r="X22">
        <f>2.0/((1/Z22-1/Y22)+SIGN(Z22)*SQRT((1/Z22-1/Y22)*(1/Z22-1/Y22) + 4*CR22/((CR22+1)*(CR22+1))*(2*1/Z22*1/Y22-1/Y22*1/Y22)))</f>
        <v>0</v>
      </c>
      <c r="Y22">
        <f>IF(LEFT(CS22,1)&lt;&gt;"0",IF(LEFT(CS22,1)="1",3.0,CT22),$D$5+$E$5*(DJ22*DC22/($K$5*1000))+$F$5*(DJ22*DC22/($K$5*1000))*MAX(MIN(CQ22,$J$5),$I$5)*MAX(MIN(CQ22,$J$5),$I$5)+$G$5*MAX(MIN(CQ22,$J$5),$I$5)*(DJ22*DC22/($K$5*1000))+$H$5*(DJ22*DC22/($K$5*1000))*(DJ22*DC22/($K$5*1000)))</f>
        <v>0</v>
      </c>
      <c r="Z22">
        <f>Q22*(1000-(1000*0.61365*exp(17.502*AD22/(240.97+AD22))/(DC22+DD22)+CX22)/2)/(1000*0.61365*exp(17.502*AD22/(240.97+AD22))/(DC22+DD22)-CX22)</f>
        <v>0</v>
      </c>
      <c r="AA22">
        <f>1/((CR22+1)/(X22/1.6)+1/(Y22/1.37)) + CR22/((CR22+1)/(X22/1.6) + CR22/(Y22/1.37))</f>
        <v>0</v>
      </c>
      <c r="AB22">
        <f>(CM22*CP22)</f>
        <v>0</v>
      </c>
      <c r="AC22">
        <f>(DE22+(AB22+2*0.95*5.67E-8*(((DE22+$B$7)+273)^4-(DE22+273)^4)-44100*Q22)/(1.84*29.3*Y22+8*0.95*5.67E-8*(DE22+273)^3))</f>
        <v>0</v>
      </c>
      <c r="AD22">
        <f>($C$7*DF22+$D$7*DG22+$E$7*AC22)</f>
        <v>0</v>
      </c>
      <c r="AE22">
        <f>0.61365*exp(17.502*AD22/(240.97+AD22))</f>
        <v>0</v>
      </c>
      <c r="AF22">
        <f>(AG22/AH22*100)</f>
        <v>0</v>
      </c>
      <c r="AG22">
        <f>CX22*(DC22+DD22)/1000</f>
        <v>0</v>
      </c>
      <c r="AH22">
        <f>0.61365*exp(17.502*DE22/(240.97+DE22))</f>
        <v>0</v>
      </c>
      <c r="AI22">
        <f>(AE22-CX22*(DC22+DD22)/1000)</f>
        <v>0</v>
      </c>
      <c r="AJ22">
        <f>(-Q22*44100)</f>
        <v>0</v>
      </c>
      <c r="AK22">
        <f>2*29.3*Y22*0.92*(DE22-AD22)</f>
        <v>0</v>
      </c>
      <c r="AL22">
        <f>2*0.95*5.67E-8*(((DE22+$B$7)+273)^4-(AD22+273)^4)</f>
        <v>0</v>
      </c>
      <c r="AM22">
        <f>AB22+AL22+AJ22+AK22</f>
        <v>0</v>
      </c>
      <c r="AN22">
        <v>0</v>
      </c>
      <c r="AO22">
        <v>0</v>
      </c>
      <c r="AP22">
        <f>IF(AN22*$H$13&gt;=AR22,1.0,(AR22/(AR22-AN22*$H$13)))</f>
        <v>0</v>
      </c>
      <c r="AQ22">
        <f>(AP22-1)*100</f>
        <v>0</v>
      </c>
      <c r="AR22">
        <f>MAX(0,($B$13+$C$13*DJ22)/(1+$D$13*DJ22)*DC22/(DE22+273)*$E$13)</f>
        <v>0</v>
      </c>
      <c r="AS22" t="s">
        <v>414</v>
      </c>
      <c r="AT22">
        <v>12558.6</v>
      </c>
      <c r="AU22">
        <v>607.068</v>
      </c>
      <c r="AV22">
        <v>2188.17</v>
      </c>
      <c r="AW22">
        <f>1-AU22/AV22</f>
        <v>0</v>
      </c>
      <c r="AX22">
        <v>-1.734461745173538</v>
      </c>
      <c r="AY22" t="s">
        <v>446</v>
      </c>
      <c r="AZ22">
        <v>12462.1</v>
      </c>
      <c r="BA22">
        <v>643.44688</v>
      </c>
      <c r="BB22">
        <v>886.7859999999999</v>
      </c>
      <c r="BC22">
        <f>1-BA22/BB22</f>
        <v>0</v>
      </c>
      <c r="BD22">
        <v>0.5</v>
      </c>
      <c r="BE22">
        <f>CN22</f>
        <v>0</v>
      </c>
      <c r="BF22">
        <f>S22</f>
        <v>0</v>
      </c>
      <c r="BG22">
        <f>BC22*BD22*BE22</f>
        <v>0</v>
      </c>
      <c r="BH22">
        <f>(BF22-AX22)/BE22</f>
        <v>0</v>
      </c>
      <c r="BI22">
        <f>(AV22-BB22)/BB22</f>
        <v>0</v>
      </c>
      <c r="BJ22">
        <f>AU22/(AW22+AU22/BB22)</f>
        <v>0</v>
      </c>
      <c r="BK22" t="s">
        <v>447</v>
      </c>
      <c r="BL22">
        <v>-1102.35</v>
      </c>
      <c r="BM22">
        <f>IF(BL22&lt;&gt;0, BL22, BJ22)</f>
        <v>0</v>
      </c>
      <c r="BN22">
        <f>1-BM22/BB22</f>
        <v>0</v>
      </c>
      <c r="BO22">
        <f>(BB22-BA22)/(BB22-BM22)</f>
        <v>0</v>
      </c>
      <c r="BP22">
        <f>(AV22-BB22)/(AV22-BM22)</f>
        <v>0</v>
      </c>
      <c r="BQ22">
        <f>(BB22-BA22)/(BB22-AU22)</f>
        <v>0</v>
      </c>
      <c r="BR22">
        <f>(AV22-BB22)/(AV22-AU22)</f>
        <v>0</v>
      </c>
      <c r="BS22">
        <f>(BO22*BM22/BA22)</f>
        <v>0</v>
      </c>
      <c r="BT22">
        <f>(1-BS22)</f>
        <v>0</v>
      </c>
      <c r="BU22">
        <v>3130</v>
      </c>
      <c r="BV22">
        <v>300</v>
      </c>
      <c r="BW22">
        <v>300</v>
      </c>
      <c r="BX22">
        <v>300</v>
      </c>
      <c r="BY22">
        <v>12462.1</v>
      </c>
      <c r="BZ22">
        <v>840.4400000000001</v>
      </c>
      <c r="CA22">
        <v>-0.00902844</v>
      </c>
      <c r="CB22">
        <v>-4.77</v>
      </c>
      <c r="CC22" t="s">
        <v>417</v>
      </c>
      <c r="CD22" t="s">
        <v>417</v>
      </c>
      <c r="CE22" t="s">
        <v>417</v>
      </c>
      <c r="CF22" t="s">
        <v>417</v>
      </c>
      <c r="CG22" t="s">
        <v>417</v>
      </c>
      <c r="CH22" t="s">
        <v>417</v>
      </c>
      <c r="CI22" t="s">
        <v>417</v>
      </c>
      <c r="CJ22" t="s">
        <v>417</v>
      </c>
      <c r="CK22" t="s">
        <v>417</v>
      </c>
      <c r="CL22" t="s">
        <v>417</v>
      </c>
      <c r="CM22">
        <f>$B$11*DK22+$C$11*DL22+$F$11*DW22*(1-DZ22)</f>
        <v>0</v>
      </c>
      <c r="CN22">
        <f>CM22*CO22</f>
        <v>0</v>
      </c>
      <c r="CO22">
        <f>($B$11*$D$9+$C$11*$D$9+$F$11*((EJ22+EB22)/MAX(EJ22+EB22+EK22, 0.1)*$I$9+EK22/MAX(EJ22+EB22+EK22, 0.1)*$J$9))/($B$11+$C$11+$F$11)</f>
        <v>0</v>
      </c>
      <c r="CP22">
        <f>($B$11*$K$9+$C$11*$K$9+$F$11*((EJ22+EB22)/MAX(EJ22+EB22+EK22, 0.1)*$P$9+EK22/MAX(EJ22+EB22+EK22, 0.1)*$Q$9))/($B$11+$C$11+$F$11)</f>
        <v>0</v>
      </c>
      <c r="CQ22">
        <v>6</v>
      </c>
      <c r="CR22">
        <v>0.5</v>
      </c>
      <c r="CS22" t="s">
        <v>418</v>
      </c>
      <c r="CT22">
        <v>2</v>
      </c>
      <c r="CU22">
        <v>1690379226.099999</v>
      </c>
      <c r="CV22">
        <v>409.6383870967742</v>
      </c>
      <c r="CW22">
        <v>428.5163870967742</v>
      </c>
      <c r="CX22">
        <v>23.68079032258065</v>
      </c>
      <c r="CY22">
        <v>22.08077741935483</v>
      </c>
      <c r="CZ22">
        <v>408.4098387096774</v>
      </c>
      <c r="DA22">
        <v>23.3741935483871</v>
      </c>
      <c r="DB22">
        <v>600.1548709677419</v>
      </c>
      <c r="DC22">
        <v>101.5932258064516</v>
      </c>
      <c r="DD22">
        <v>0.09985769677419352</v>
      </c>
      <c r="DE22">
        <v>26.1402064516129</v>
      </c>
      <c r="DF22">
        <v>25.85886774193548</v>
      </c>
      <c r="DG22">
        <v>999.9000000000003</v>
      </c>
      <c r="DH22">
        <v>0</v>
      </c>
      <c r="DI22">
        <v>0</v>
      </c>
      <c r="DJ22">
        <v>10001.49193548387</v>
      </c>
      <c r="DK22">
        <v>0</v>
      </c>
      <c r="DL22">
        <v>1659.511935483871</v>
      </c>
      <c r="DM22">
        <v>-18.87808387096774</v>
      </c>
      <c r="DN22">
        <v>419.5742580645161</v>
      </c>
      <c r="DO22">
        <v>438.1920967741935</v>
      </c>
      <c r="DP22">
        <v>1.600007741935484</v>
      </c>
      <c r="DQ22">
        <v>428.5163870967742</v>
      </c>
      <c r="DR22">
        <v>22.08077741935483</v>
      </c>
      <c r="DS22">
        <v>2.405807741935484</v>
      </c>
      <c r="DT22">
        <v>2.243258064516128</v>
      </c>
      <c r="DU22">
        <v>20.40291935483871</v>
      </c>
      <c r="DV22">
        <v>19.27463225806452</v>
      </c>
      <c r="DW22">
        <v>1500.08064516129</v>
      </c>
      <c r="DX22">
        <v>0.9730013225806451</v>
      </c>
      <c r="DY22">
        <v>0.0269986064516129</v>
      </c>
      <c r="DZ22">
        <v>0</v>
      </c>
      <c r="EA22">
        <v>643.5724193548386</v>
      </c>
      <c r="EB22">
        <v>4.999310000000001</v>
      </c>
      <c r="EC22">
        <v>11596.92903225806</v>
      </c>
      <c r="ED22">
        <v>13259.95483870968</v>
      </c>
      <c r="EE22">
        <v>40.32638709677419</v>
      </c>
      <c r="EF22">
        <v>41.47154838709677</v>
      </c>
      <c r="EG22">
        <v>40.419</v>
      </c>
      <c r="EH22">
        <v>41.83241935483871</v>
      </c>
      <c r="EI22">
        <v>41.61067741935482</v>
      </c>
      <c r="EJ22">
        <v>1454.715161290322</v>
      </c>
      <c r="EK22">
        <v>40.36580645161293</v>
      </c>
      <c r="EL22">
        <v>0</v>
      </c>
      <c r="EM22">
        <v>153.7999999523163</v>
      </c>
      <c r="EN22">
        <v>0</v>
      </c>
      <c r="EO22">
        <v>643.44688</v>
      </c>
      <c r="EP22">
        <v>-14.08930769418963</v>
      </c>
      <c r="EQ22">
        <v>-477.4846153106371</v>
      </c>
      <c r="ER22">
        <v>11593.892</v>
      </c>
      <c r="ES22">
        <v>15</v>
      </c>
      <c r="ET22">
        <v>1690379103.1</v>
      </c>
      <c r="EU22" t="s">
        <v>443</v>
      </c>
      <c r="EV22">
        <v>1690378960.1</v>
      </c>
      <c r="EW22">
        <v>1690379103.1</v>
      </c>
      <c r="EX22">
        <v>5</v>
      </c>
      <c r="EY22">
        <v>-0.083</v>
      </c>
      <c r="EZ22">
        <v>-0.025</v>
      </c>
      <c r="FA22">
        <v>1.225</v>
      </c>
      <c r="FB22">
        <v>0.307</v>
      </c>
      <c r="FC22">
        <v>415</v>
      </c>
      <c r="FD22">
        <v>22</v>
      </c>
      <c r="FE22">
        <v>0.43</v>
      </c>
      <c r="FF22">
        <v>0.15</v>
      </c>
      <c r="FG22">
        <v>18.22291054590636</v>
      </c>
      <c r="FH22">
        <v>-0.09640076073996176</v>
      </c>
      <c r="FI22">
        <v>0.03046389354112897</v>
      </c>
      <c r="FJ22">
        <v>1</v>
      </c>
      <c r="FK22">
        <v>-18.87742682926829</v>
      </c>
      <c r="FL22">
        <v>-0.09763066202088312</v>
      </c>
      <c r="FM22">
        <v>0.0307760520169715</v>
      </c>
      <c r="FN22">
        <v>1</v>
      </c>
      <c r="FO22">
        <v>409.6165806451613</v>
      </c>
      <c r="FP22">
        <v>1.205370967741094</v>
      </c>
      <c r="FQ22">
        <v>0.09374425546049542</v>
      </c>
      <c r="FR22">
        <v>1</v>
      </c>
      <c r="FS22">
        <v>1.575327073170732</v>
      </c>
      <c r="FT22">
        <v>0.4162994425087108</v>
      </c>
      <c r="FU22">
        <v>0.04196084395695601</v>
      </c>
      <c r="FV22">
        <v>1</v>
      </c>
      <c r="FW22">
        <v>23.67680645161291</v>
      </c>
      <c r="FX22">
        <v>0.2323064516128923</v>
      </c>
      <c r="FY22">
        <v>0.01742326837758426</v>
      </c>
      <c r="FZ22">
        <v>1</v>
      </c>
      <c r="GA22">
        <v>5</v>
      </c>
      <c r="GB22">
        <v>5</v>
      </c>
      <c r="GC22" t="s">
        <v>420</v>
      </c>
      <c r="GD22">
        <v>3.17919</v>
      </c>
      <c r="GE22">
        <v>2.79676</v>
      </c>
      <c r="GF22">
        <v>0.103646</v>
      </c>
      <c r="GG22">
        <v>0.10801</v>
      </c>
      <c r="GH22">
        <v>0.119918</v>
      </c>
      <c r="GI22">
        <v>0.115189</v>
      </c>
      <c r="GJ22">
        <v>28133.3</v>
      </c>
      <c r="GK22">
        <v>22279</v>
      </c>
      <c r="GL22">
        <v>29328.1</v>
      </c>
      <c r="GM22">
        <v>24462.9</v>
      </c>
      <c r="GN22">
        <v>32788.5</v>
      </c>
      <c r="GO22">
        <v>31560.8</v>
      </c>
      <c r="GP22">
        <v>40427.6</v>
      </c>
      <c r="GQ22">
        <v>39890.7</v>
      </c>
      <c r="GR22">
        <v>2.17033</v>
      </c>
      <c r="GS22">
        <v>1.94407</v>
      </c>
      <c r="GT22">
        <v>0.116058</v>
      </c>
      <c r="GU22">
        <v>0</v>
      </c>
      <c r="GV22">
        <v>23.9814</v>
      </c>
      <c r="GW22">
        <v>999.9</v>
      </c>
      <c r="GX22">
        <v>67.59999999999999</v>
      </c>
      <c r="GY22">
        <v>26.3</v>
      </c>
      <c r="GZ22">
        <v>22.8532</v>
      </c>
      <c r="HA22">
        <v>61.8917</v>
      </c>
      <c r="HB22">
        <v>31.9231</v>
      </c>
      <c r="HC22">
        <v>1</v>
      </c>
      <c r="HD22">
        <v>-0.08747969999999999</v>
      </c>
      <c r="HE22">
        <v>0</v>
      </c>
      <c r="HF22">
        <v>20.2765</v>
      </c>
      <c r="HG22">
        <v>5.22343</v>
      </c>
      <c r="HH22">
        <v>11.9021</v>
      </c>
      <c r="HI22">
        <v>4.96325</v>
      </c>
      <c r="HJ22">
        <v>3.29128</v>
      </c>
      <c r="HK22">
        <v>9999</v>
      </c>
      <c r="HL22">
        <v>9999</v>
      </c>
      <c r="HM22">
        <v>9999</v>
      </c>
      <c r="HN22">
        <v>999.9</v>
      </c>
      <c r="HO22">
        <v>4.97012</v>
      </c>
      <c r="HP22">
        <v>1.8747</v>
      </c>
      <c r="HQ22">
        <v>1.87347</v>
      </c>
      <c r="HR22">
        <v>1.87256</v>
      </c>
      <c r="HS22">
        <v>1.87419</v>
      </c>
      <c r="HT22">
        <v>1.86911</v>
      </c>
      <c r="HU22">
        <v>1.87332</v>
      </c>
      <c r="HV22">
        <v>1.87836</v>
      </c>
      <c r="HW22">
        <v>0</v>
      </c>
      <c r="HX22">
        <v>0</v>
      </c>
      <c r="HY22">
        <v>0</v>
      </c>
      <c r="HZ22">
        <v>0</v>
      </c>
      <c r="IA22" t="s">
        <v>421</v>
      </c>
      <c r="IB22" t="s">
        <v>422</v>
      </c>
      <c r="IC22" t="s">
        <v>423</v>
      </c>
      <c r="ID22" t="s">
        <v>423</v>
      </c>
      <c r="IE22" t="s">
        <v>423</v>
      </c>
      <c r="IF22" t="s">
        <v>423</v>
      </c>
      <c r="IG22">
        <v>0</v>
      </c>
      <c r="IH22">
        <v>100</v>
      </c>
      <c r="II22">
        <v>100</v>
      </c>
      <c r="IJ22">
        <v>1.228</v>
      </c>
      <c r="IK22">
        <v>0.3066</v>
      </c>
      <c r="IL22">
        <v>1.207127703410121</v>
      </c>
      <c r="IM22">
        <v>0.0007502269904989051</v>
      </c>
      <c r="IN22">
        <v>-1.907541437940456E-06</v>
      </c>
      <c r="IO22">
        <v>4.87577687351772E-10</v>
      </c>
      <c r="IP22">
        <v>0.306595238095241</v>
      </c>
      <c r="IQ22">
        <v>0</v>
      </c>
      <c r="IR22">
        <v>0</v>
      </c>
      <c r="IS22">
        <v>0</v>
      </c>
      <c r="IT22">
        <v>1</v>
      </c>
      <c r="IU22">
        <v>1943</v>
      </c>
      <c r="IV22">
        <v>1</v>
      </c>
      <c r="IW22">
        <v>21</v>
      </c>
      <c r="IX22">
        <v>4.6</v>
      </c>
      <c r="IY22">
        <v>2.2</v>
      </c>
      <c r="IZ22">
        <v>1.10474</v>
      </c>
      <c r="JA22">
        <v>2.38525</v>
      </c>
      <c r="JB22">
        <v>1.42578</v>
      </c>
      <c r="JC22">
        <v>2.28271</v>
      </c>
      <c r="JD22">
        <v>1.54785</v>
      </c>
      <c r="JE22">
        <v>2.29736</v>
      </c>
      <c r="JF22">
        <v>30.3724</v>
      </c>
      <c r="JG22">
        <v>15.8745</v>
      </c>
      <c r="JH22">
        <v>18</v>
      </c>
      <c r="JI22">
        <v>617.848</v>
      </c>
      <c r="JJ22">
        <v>456.177</v>
      </c>
      <c r="JK22">
        <v>25.1252</v>
      </c>
      <c r="JL22">
        <v>26.172</v>
      </c>
      <c r="JM22">
        <v>30.0006</v>
      </c>
      <c r="JN22">
        <v>26.0654</v>
      </c>
      <c r="JO22">
        <v>26.0086</v>
      </c>
      <c r="JP22">
        <v>22.1384</v>
      </c>
      <c r="JQ22">
        <v>0</v>
      </c>
      <c r="JR22">
        <v>100</v>
      </c>
      <c r="JS22">
        <v>-999.9</v>
      </c>
      <c r="JT22">
        <v>428.62</v>
      </c>
      <c r="JU22">
        <v>25</v>
      </c>
      <c r="JV22">
        <v>95.521</v>
      </c>
      <c r="JW22">
        <v>101.51</v>
      </c>
    </row>
    <row r="23" spans="1:283">
      <c r="A23">
        <v>7</v>
      </c>
      <c r="B23">
        <v>1690379376.6</v>
      </c>
      <c r="C23">
        <v>1006.5</v>
      </c>
      <c r="D23" t="s">
        <v>448</v>
      </c>
      <c r="E23" t="s">
        <v>449</v>
      </c>
      <c r="F23">
        <v>15</v>
      </c>
      <c r="P23">
        <v>1690379368.849999</v>
      </c>
      <c r="Q23">
        <f>(R23)/1000</f>
        <v>0</v>
      </c>
      <c r="R23">
        <f>1000*DB23*AP23*(CX23-CY23)/(100*CQ23*(1000-AP23*CX23))</f>
        <v>0</v>
      </c>
      <c r="S23">
        <f>DB23*AP23*(CW23-CV23*(1000-AP23*CY23)/(1000-AP23*CX23))/(100*CQ23)</f>
        <v>0</v>
      </c>
      <c r="T23">
        <f>CV23 - IF(AP23&gt;1, S23*CQ23*100.0/(AR23*DJ23), 0)</f>
        <v>0</v>
      </c>
      <c r="U23">
        <f>((AA23-Q23/2)*T23-S23)/(AA23+Q23/2)</f>
        <v>0</v>
      </c>
      <c r="V23">
        <f>U23*(DC23+DD23)/1000.0</f>
        <v>0</v>
      </c>
      <c r="W23">
        <f>(CV23 - IF(AP23&gt;1, S23*CQ23*100.0/(AR23*DJ23), 0))*(DC23+DD23)/1000.0</f>
        <v>0</v>
      </c>
      <c r="X23">
        <f>2.0/((1/Z23-1/Y23)+SIGN(Z23)*SQRT((1/Z23-1/Y23)*(1/Z23-1/Y23) + 4*CR23/((CR23+1)*(CR23+1))*(2*1/Z23*1/Y23-1/Y23*1/Y23)))</f>
        <v>0</v>
      </c>
      <c r="Y23">
        <f>IF(LEFT(CS23,1)&lt;&gt;"0",IF(LEFT(CS23,1)="1",3.0,CT23),$D$5+$E$5*(DJ23*DC23/($K$5*1000))+$F$5*(DJ23*DC23/($K$5*1000))*MAX(MIN(CQ23,$J$5),$I$5)*MAX(MIN(CQ23,$J$5),$I$5)+$G$5*MAX(MIN(CQ23,$J$5),$I$5)*(DJ23*DC23/($K$5*1000))+$H$5*(DJ23*DC23/($K$5*1000))*(DJ23*DC23/($K$5*1000)))</f>
        <v>0</v>
      </c>
      <c r="Z23">
        <f>Q23*(1000-(1000*0.61365*exp(17.502*AD23/(240.97+AD23))/(DC23+DD23)+CX23)/2)/(1000*0.61365*exp(17.502*AD23/(240.97+AD23))/(DC23+DD23)-CX23)</f>
        <v>0</v>
      </c>
      <c r="AA23">
        <f>1/((CR23+1)/(X23/1.6)+1/(Y23/1.37)) + CR23/((CR23+1)/(X23/1.6) + CR23/(Y23/1.37))</f>
        <v>0</v>
      </c>
      <c r="AB23">
        <f>(CM23*CP23)</f>
        <v>0</v>
      </c>
      <c r="AC23">
        <f>(DE23+(AB23+2*0.95*5.67E-8*(((DE23+$B$7)+273)^4-(DE23+273)^4)-44100*Q23)/(1.84*29.3*Y23+8*0.95*5.67E-8*(DE23+273)^3))</f>
        <v>0</v>
      </c>
      <c r="AD23">
        <f>($C$7*DF23+$D$7*DG23+$E$7*AC23)</f>
        <v>0</v>
      </c>
      <c r="AE23">
        <f>0.61365*exp(17.502*AD23/(240.97+AD23))</f>
        <v>0</v>
      </c>
      <c r="AF23">
        <f>(AG23/AH23*100)</f>
        <v>0</v>
      </c>
      <c r="AG23">
        <f>CX23*(DC23+DD23)/1000</f>
        <v>0</v>
      </c>
      <c r="AH23">
        <f>0.61365*exp(17.502*DE23/(240.97+DE23))</f>
        <v>0</v>
      </c>
      <c r="AI23">
        <f>(AE23-CX23*(DC23+DD23)/1000)</f>
        <v>0</v>
      </c>
      <c r="AJ23">
        <f>(-Q23*44100)</f>
        <v>0</v>
      </c>
      <c r="AK23">
        <f>2*29.3*Y23*0.92*(DE23-AD23)</f>
        <v>0</v>
      </c>
      <c r="AL23">
        <f>2*0.95*5.67E-8*(((DE23+$B$7)+273)^4-(AD23+273)^4)</f>
        <v>0</v>
      </c>
      <c r="AM23">
        <f>AB23+AL23+AJ23+AK23</f>
        <v>0</v>
      </c>
      <c r="AN23">
        <v>0</v>
      </c>
      <c r="AO23">
        <v>0</v>
      </c>
      <c r="AP23">
        <f>IF(AN23*$H$13&gt;=AR23,1.0,(AR23/(AR23-AN23*$H$13)))</f>
        <v>0</v>
      </c>
      <c r="AQ23">
        <f>(AP23-1)*100</f>
        <v>0</v>
      </c>
      <c r="AR23">
        <f>MAX(0,($B$13+$C$13*DJ23)/(1+$D$13*DJ23)*DC23/(DE23+273)*$E$13)</f>
        <v>0</v>
      </c>
      <c r="AS23" t="s">
        <v>414</v>
      </c>
      <c r="AT23">
        <v>12558.6</v>
      </c>
      <c r="AU23">
        <v>607.068</v>
      </c>
      <c r="AV23">
        <v>2188.17</v>
      </c>
      <c r="AW23">
        <f>1-AU23/AV23</f>
        <v>0</v>
      </c>
      <c r="AX23">
        <v>-1.734461745173538</v>
      </c>
      <c r="AY23" t="s">
        <v>450</v>
      </c>
      <c r="AZ23">
        <v>12534.6</v>
      </c>
      <c r="BA23">
        <v>932.6091923076924</v>
      </c>
      <c r="BB23">
        <v>1065.25</v>
      </c>
      <c r="BC23">
        <f>1-BA23/BB23</f>
        <v>0</v>
      </c>
      <c r="BD23">
        <v>0.5</v>
      </c>
      <c r="BE23">
        <f>CN23</f>
        <v>0</v>
      </c>
      <c r="BF23">
        <f>S23</f>
        <v>0</v>
      </c>
      <c r="BG23">
        <f>BC23*BD23*BE23</f>
        <v>0</v>
      </c>
      <c r="BH23">
        <f>(BF23-AX23)/BE23</f>
        <v>0</v>
      </c>
      <c r="BI23">
        <f>(AV23-BB23)/BB23</f>
        <v>0</v>
      </c>
      <c r="BJ23">
        <f>AU23/(AW23+AU23/BB23)</f>
        <v>0</v>
      </c>
      <c r="BK23" t="s">
        <v>451</v>
      </c>
      <c r="BL23">
        <v>-2040.96</v>
      </c>
      <c r="BM23">
        <f>IF(BL23&lt;&gt;0, BL23, BJ23)</f>
        <v>0</v>
      </c>
      <c r="BN23">
        <f>1-BM23/BB23</f>
        <v>0</v>
      </c>
      <c r="BO23">
        <f>(BB23-BA23)/(BB23-BM23)</f>
        <v>0</v>
      </c>
      <c r="BP23">
        <f>(AV23-BB23)/(AV23-BM23)</f>
        <v>0</v>
      </c>
      <c r="BQ23">
        <f>(BB23-BA23)/(BB23-AU23)</f>
        <v>0</v>
      </c>
      <c r="BR23">
        <f>(AV23-BB23)/(AV23-AU23)</f>
        <v>0</v>
      </c>
      <c r="BS23">
        <f>(BO23*BM23/BA23)</f>
        <v>0</v>
      </c>
      <c r="BT23">
        <f>(1-BS23)</f>
        <v>0</v>
      </c>
      <c r="BU23">
        <v>3132</v>
      </c>
      <c r="BV23">
        <v>300</v>
      </c>
      <c r="BW23">
        <v>300</v>
      </c>
      <c r="BX23">
        <v>300</v>
      </c>
      <c r="BY23">
        <v>12534.6</v>
      </c>
      <c r="BZ23">
        <v>1052.19</v>
      </c>
      <c r="CA23">
        <v>-0.00908134</v>
      </c>
      <c r="CB23">
        <v>4.62</v>
      </c>
      <c r="CC23" t="s">
        <v>417</v>
      </c>
      <c r="CD23" t="s">
        <v>417</v>
      </c>
      <c r="CE23" t="s">
        <v>417</v>
      </c>
      <c r="CF23" t="s">
        <v>417</v>
      </c>
      <c r="CG23" t="s">
        <v>417</v>
      </c>
      <c r="CH23" t="s">
        <v>417</v>
      </c>
      <c r="CI23" t="s">
        <v>417</v>
      </c>
      <c r="CJ23" t="s">
        <v>417</v>
      </c>
      <c r="CK23" t="s">
        <v>417</v>
      </c>
      <c r="CL23" t="s">
        <v>417</v>
      </c>
      <c r="CM23">
        <f>$B$11*DK23+$C$11*DL23+$F$11*DW23*(1-DZ23)</f>
        <v>0</v>
      </c>
      <c r="CN23">
        <f>CM23*CO23</f>
        <v>0</v>
      </c>
      <c r="CO23">
        <f>($B$11*$D$9+$C$11*$D$9+$F$11*((EJ23+EB23)/MAX(EJ23+EB23+EK23, 0.1)*$I$9+EK23/MAX(EJ23+EB23+EK23, 0.1)*$J$9))/($B$11+$C$11+$F$11)</f>
        <v>0</v>
      </c>
      <c r="CP23">
        <f>($B$11*$K$9+$C$11*$K$9+$F$11*((EJ23+EB23)/MAX(EJ23+EB23+EK23, 0.1)*$P$9+EK23/MAX(EJ23+EB23+EK23, 0.1)*$Q$9))/($B$11+$C$11+$F$11)</f>
        <v>0</v>
      </c>
      <c r="CQ23">
        <v>6</v>
      </c>
      <c r="CR23">
        <v>0.5</v>
      </c>
      <c r="CS23" t="s">
        <v>418</v>
      </c>
      <c r="CT23">
        <v>2</v>
      </c>
      <c r="CU23">
        <v>1690379368.849999</v>
      </c>
      <c r="CV23">
        <v>409.5437333333334</v>
      </c>
      <c r="CW23">
        <v>419.3547333333333</v>
      </c>
      <c r="CX23">
        <v>22.69945000000001</v>
      </c>
      <c r="CY23">
        <v>22.13369666666666</v>
      </c>
      <c r="CZ23">
        <v>408.3427333333333</v>
      </c>
      <c r="DA23">
        <v>22.39445000000001</v>
      </c>
      <c r="DB23">
        <v>600.2067000000002</v>
      </c>
      <c r="DC23">
        <v>101.5902666666666</v>
      </c>
      <c r="DD23">
        <v>0.09993209666666671</v>
      </c>
      <c r="DE23">
        <v>26.56217666666667</v>
      </c>
      <c r="DF23">
        <v>26.38164333333333</v>
      </c>
      <c r="DG23">
        <v>999.9000000000002</v>
      </c>
      <c r="DH23">
        <v>0</v>
      </c>
      <c r="DI23">
        <v>0</v>
      </c>
      <c r="DJ23">
        <v>10000.619</v>
      </c>
      <c r="DK23">
        <v>0</v>
      </c>
      <c r="DL23">
        <v>103.4592666666667</v>
      </c>
      <c r="DM23">
        <v>-9.783325333333332</v>
      </c>
      <c r="DN23">
        <v>419.0998</v>
      </c>
      <c r="DO23">
        <v>428.8466666666666</v>
      </c>
      <c r="DP23">
        <v>0.6016269666666666</v>
      </c>
      <c r="DQ23">
        <v>419.3547333333333</v>
      </c>
      <c r="DR23">
        <v>22.13369666666666</v>
      </c>
      <c r="DS23">
        <v>2.309687666666667</v>
      </c>
      <c r="DT23">
        <v>2.248565666666666</v>
      </c>
      <c r="DU23">
        <v>19.74410333333333</v>
      </c>
      <c r="DV23">
        <v>19.31258333333334</v>
      </c>
      <c r="DW23">
        <v>1499.979666666667</v>
      </c>
      <c r="DX23">
        <v>0.9729943333333332</v>
      </c>
      <c r="DY23">
        <v>0.0270055</v>
      </c>
      <c r="DZ23">
        <v>0</v>
      </c>
      <c r="EA23">
        <v>933.6596333333333</v>
      </c>
      <c r="EB23">
        <v>4.99931</v>
      </c>
      <c r="EC23">
        <v>16566.07</v>
      </c>
      <c r="ED23">
        <v>13259.03</v>
      </c>
      <c r="EE23">
        <v>37.99973333333332</v>
      </c>
      <c r="EF23">
        <v>38.62053333333332</v>
      </c>
      <c r="EG23">
        <v>38.38299999999999</v>
      </c>
      <c r="EH23">
        <v>37.85806666666667</v>
      </c>
      <c r="EI23">
        <v>39.01633333333332</v>
      </c>
      <c r="EJ23">
        <v>1454.608</v>
      </c>
      <c r="EK23">
        <v>40.37166666666665</v>
      </c>
      <c r="EL23">
        <v>0</v>
      </c>
      <c r="EM23">
        <v>142</v>
      </c>
      <c r="EN23">
        <v>0</v>
      </c>
      <c r="EO23">
        <v>932.6091923076924</v>
      </c>
      <c r="EP23">
        <v>-226.7425982704069</v>
      </c>
      <c r="EQ23">
        <v>-8627.206819316709</v>
      </c>
      <c r="ER23">
        <v>16580.93076923077</v>
      </c>
      <c r="ES23">
        <v>15</v>
      </c>
      <c r="ET23">
        <v>1690379403.6</v>
      </c>
      <c r="EU23" t="s">
        <v>452</v>
      </c>
      <c r="EV23">
        <v>1690379395.6</v>
      </c>
      <c r="EW23">
        <v>1690379403.6</v>
      </c>
      <c r="EX23">
        <v>6</v>
      </c>
      <c r="EY23">
        <v>-0.022</v>
      </c>
      <c r="EZ23">
        <v>-0.02</v>
      </c>
      <c r="FA23">
        <v>1.201</v>
      </c>
      <c r="FB23">
        <v>0.305</v>
      </c>
      <c r="FC23">
        <v>420</v>
      </c>
      <c r="FD23">
        <v>22</v>
      </c>
      <c r="FE23">
        <v>0.19</v>
      </c>
      <c r="FF23">
        <v>0.18</v>
      </c>
      <c r="FG23">
        <v>9.54916557886137</v>
      </c>
      <c r="FH23">
        <v>-0.4746475636234592</v>
      </c>
      <c r="FI23">
        <v>0.06226533232571172</v>
      </c>
      <c r="FJ23">
        <v>1</v>
      </c>
      <c r="FK23">
        <v>-9.82959275</v>
      </c>
      <c r="FL23">
        <v>0.6649971106942036</v>
      </c>
      <c r="FM23">
        <v>0.08696703933064244</v>
      </c>
      <c r="FN23">
        <v>1</v>
      </c>
      <c r="FO23">
        <v>409.5546333333334</v>
      </c>
      <c r="FP23">
        <v>0.7967519466069937</v>
      </c>
      <c r="FQ23">
        <v>0.06173841771719116</v>
      </c>
      <c r="FR23">
        <v>1</v>
      </c>
      <c r="FS23">
        <v>0.5817452750000001</v>
      </c>
      <c r="FT23">
        <v>0.3408734521575962</v>
      </c>
      <c r="FU23">
        <v>0.03285509362031061</v>
      </c>
      <c r="FV23">
        <v>1</v>
      </c>
      <c r="FW23">
        <v>22.72762</v>
      </c>
      <c r="FX23">
        <v>0.5795719688542679</v>
      </c>
      <c r="FY23">
        <v>0.04245574480169527</v>
      </c>
      <c r="FZ23">
        <v>1</v>
      </c>
      <c r="GA23">
        <v>5</v>
      </c>
      <c r="GB23">
        <v>5</v>
      </c>
      <c r="GC23" t="s">
        <v>420</v>
      </c>
      <c r="GD23">
        <v>3.17896</v>
      </c>
      <c r="GE23">
        <v>2.79738</v>
      </c>
      <c r="GF23">
        <v>0.103559</v>
      </c>
      <c r="GG23">
        <v>0.106218</v>
      </c>
      <c r="GH23">
        <v>0.116344</v>
      </c>
      <c r="GI23">
        <v>0.115311</v>
      </c>
      <c r="GJ23">
        <v>28134.5</v>
      </c>
      <c r="GK23">
        <v>22316.8</v>
      </c>
      <c r="GL23">
        <v>29327.4</v>
      </c>
      <c r="GM23">
        <v>24456</v>
      </c>
      <c r="GN23">
        <v>32926.6</v>
      </c>
      <c r="GO23">
        <v>31549.4</v>
      </c>
      <c r="GP23">
        <v>40428.5</v>
      </c>
      <c r="GQ23">
        <v>39881.6</v>
      </c>
      <c r="GR23">
        <v>2.17118</v>
      </c>
      <c r="GS23">
        <v>1.93708</v>
      </c>
      <c r="GT23">
        <v>0.115573</v>
      </c>
      <c r="GU23">
        <v>0</v>
      </c>
      <c r="GV23">
        <v>24.4828</v>
      </c>
      <c r="GW23">
        <v>999.9</v>
      </c>
      <c r="GX23">
        <v>67.7</v>
      </c>
      <c r="GY23">
        <v>26.4</v>
      </c>
      <c r="GZ23">
        <v>23.0236</v>
      </c>
      <c r="HA23">
        <v>62.3317</v>
      </c>
      <c r="HB23">
        <v>31.8229</v>
      </c>
      <c r="HC23">
        <v>1</v>
      </c>
      <c r="HD23">
        <v>-0.0755716</v>
      </c>
      <c r="HE23">
        <v>0</v>
      </c>
      <c r="HF23">
        <v>20.2773</v>
      </c>
      <c r="HG23">
        <v>5.22882</v>
      </c>
      <c r="HH23">
        <v>11.9032</v>
      </c>
      <c r="HI23">
        <v>4.96385</v>
      </c>
      <c r="HJ23">
        <v>3.292</v>
      </c>
      <c r="HK23">
        <v>9999</v>
      </c>
      <c r="HL23">
        <v>9999</v>
      </c>
      <c r="HM23">
        <v>9999</v>
      </c>
      <c r="HN23">
        <v>999.9</v>
      </c>
      <c r="HO23">
        <v>4.97011</v>
      </c>
      <c r="HP23">
        <v>1.87471</v>
      </c>
      <c r="HQ23">
        <v>1.87347</v>
      </c>
      <c r="HR23">
        <v>1.87256</v>
      </c>
      <c r="HS23">
        <v>1.87423</v>
      </c>
      <c r="HT23">
        <v>1.86915</v>
      </c>
      <c r="HU23">
        <v>1.87332</v>
      </c>
      <c r="HV23">
        <v>1.87837</v>
      </c>
      <c r="HW23">
        <v>0</v>
      </c>
      <c r="HX23">
        <v>0</v>
      </c>
      <c r="HY23">
        <v>0</v>
      </c>
      <c r="HZ23">
        <v>0</v>
      </c>
      <c r="IA23" t="s">
        <v>421</v>
      </c>
      <c r="IB23" t="s">
        <v>422</v>
      </c>
      <c r="IC23" t="s">
        <v>423</v>
      </c>
      <c r="ID23" t="s">
        <v>423</v>
      </c>
      <c r="IE23" t="s">
        <v>423</v>
      </c>
      <c r="IF23" t="s">
        <v>423</v>
      </c>
      <c r="IG23">
        <v>0</v>
      </c>
      <c r="IH23">
        <v>100</v>
      </c>
      <c r="II23">
        <v>100</v>
      </c>
      <c r="IJ23">
        <v>1.201</v>
      </c>
      <c r="IK23">
        <v>0.305</v>
      </c>
      <c r="IL23">
        <v>1.207127703410121</v>
      </c>
      <c r="IM23">
        <v>0.0007502269904989051</v>
      </c>
      <c r="IN23">
        <v>-1.907541437940456E-06</v>
      </c>
      <c r="IO23">
        <v>4.87577687351772E-10</v>
      </c>
      <c r="IP23">
        <v>0.02660060934840045</v>
      </c>
      <c r="IQ23">
        <v>-0.004180631305406676</v>
      </c>
      <c r="IR23">
        <v>0.0009752032425147314</v>
      </c>
      <c r="IS23">
        <v>-7.227821618075307E-06</v>
      </c>
      <c r="IT23">
        <v>1</v>
      </c>
      <c r="IU23">
        <v>1943</v>
      </c>
      <c r="IV23">
        <v>1</v>
      </c>
      <c r="IW23">
        <v>21</v>
      </c>
      <c r="IX23">
        <v>6.9</v>
      </c>
      <c r="IY23">
        <v>4.6</v>
      </c>
      <c r="IZ23">
        <v>1.08765</v>
      </c>
      <c r="JA23">
        <v>2.3584</v>
      </c>
      <c r="JB23">
        <v>1.42578</v>
      </c>
      <c r="JC23">
        <v>2.28271</v>
      </c>
      <c r="JD23">
        <v>1.54785</v>
      </c>
      <c r="JE23">
        <v>2.38159</v>
      </c>
      <c r="JF23">
        <v>30.5662</v>
      </c>
      <c r="JG23">
        <v>15.8569</v>
      </c>
      <c r="JH23">
        <v>18</v>
      </c>
      <c r="JI23">
        <v>620.359</v>
      </c>
      <c r="JJ23">
        <v>453.477</v>
      </c>
      <c r="JK23">
        <v>25.4282</v>
      </c>
      <c r="JL23">
        <v>26.3302</v>
      </c>
      <c r="JM23">
        <v>30.0004</v>
      </c>
      <c r="JN23">
        <v>26.2418</v>
      </c>
      <c r="JO23">
        <v>26.1888</v>
      </c>
      <c r="JP23">
        <v>21.7981</v>
      </c>
      <c r="JQ23">
        <v>0</v>
      </c>
      <c r="JR23">
        <v>100</v>
      </c>
      <c r="JS23">
        <v>-999.9</v>
      </c>
      <c r="JT23">
        <v>419.559</v>
      </c>
      <c r="JU23">
        <v>25</v>
      </c>
      <c r="JV23">
        <v>95.52119999999999</v>
      </c>
      <c r="JW23">
        <v>101.485</v>
      </c>
    </row>
    <row r="24" spans="1:283">
      <c r="A24">
        <v>8</v>
      </c>
      <c r="B24">
        <v>1690379522.6</v>
      </c>
      <c r="C24">
        <v>1152.5</v>
      </c>
      <c r="D24" t="s">
        <v>453</v>
      </c>
      <c r="E24" t="s">
        <v>454</v>
      </c>
      <c r="F24">
        <v>15</v>
      </c>
      <c r="P24">
        <v>1690379514.599999</v>
      </c>
      <c r="Q24">
        <f>(R24)/1000</f>
        <v>0</v>
      </c>
      <c r="R24">
        <f>1000*DB24*AP24*(CX24-CY24)/(100*CQ24*(1000-AP24*CX24))</f>
        <v>0</v>
      </c>
      <c r="S24">
        <f>DB24*AP24*(CW24-CV24*(1000-AP24*CY24)/(1000-AP24*CX24))/(100*CQ24)</f>
        <v>0</v>
      </c>
      <c r="T24">
        <f>CV24 - IF(AP24&gt;1, S24*CQ24*100.0/(AR24*DJ24), 0)</f>
        <v>0</v>
      </c>
      <c r="U24">
        <f>((AA24-Q24/2)*T24-S24)/(AA24+Q24/2)</f>
        <v>0</v>
      </c>
      <c r="V24">
        <f>U24*(DC24+DD24)/1000.0</f>
        <v>0</v>
      </c>
      <c r="W24">
        <f>(CV24 - IF(AP24&gt;1, S24*CQ24*100.0/(AR24*DJ24), 0))*(DC24+DD24)/1000.0</f>
        <v>0</v>
      </c>
      <c r="X24">
        <f>2.0/((1/Z24-1/Y24)+SIGN(Z24)*SQRT((1/Z24-1/Y24)*(1/Z24-1/Y24) + 4*CR24/((CR24+1)*(CR24+1))*(2*1/Z24*1/Y24-1/Y24*1/Y24)))</f>
        <v>0</v>
      </c>
      <c r="Y24">
        <f>IF(LEFT(CS24,1)&lt;&gt;"0",IF(LEFT(CS24,1)="1",3.0,CT24),$D$5+$E$5*(DJ24*DC24/($K$5*1000))+$F$5*(DJ24*DC24/($K$5*1000))*MAX(MIN(CQ24,$J$5),$I$5)*MAX(MIN(CQ24,$J$5),$I$5)+$G$5*MAX(MIN(CQ24,$J$5),$I$5)*(DJ24*DC24/($K$5*1000))+$H$5*(DJ24*DC24/($K$5*1000))*(DJ24*DC24/($K$5*1000)))</f>
        <v>0</v>
      </c>
      <c r="Z24">
        <f>Q24*(1000-(1000*0.61365*exp(17.502*AD24/(240.97+AD24))/(DC24+DD24)+CX24)/2)/(1000*0.61365*exp(17.502*AD24/(240.97+AD24))/(DC24+DD24)-CX24)</f>
        <v>0</v>
      </c>
      <c r="AA24">
        <f>1/((CR24+1)/(X24/1.6)+1/(Y24/1.37)) + CR24/((CR24+1)/(X24/1.6) + CR24/(Y24/1.37))</f>
        <v>0</v>
      </c>
      <c r="AB24">
        <f>(CM24*CP24)</f>
        <v>0</v>
      </c>
      <c r="AC24">
        <f>(DE24+(AB24+2*0.95*5.67E-8*(((DE24+$B$7)+273)^4-(DE24+273)^4)-44100*Q24)/(1.84*29.3*Y24+8*0.95*5.67E-8*(DE24+273)^3))</f>
        <v>0</v>
      </c>
      <c r="AD24">
        <f>($C$7*DF24+$D$7*DG24+$E$7*AC24)</f>
        <v>0</v>
      </c>
      <c r="AE24">
        <f>0.61365*exp(17.502*AD24/(240.97+AD24))</f>
        <v>0</v>
      </c>
      <c r="AF24">
        <f>(AG24/AH24*100)</f>
        <v>0</v>
      </c>
      <c r="AG24">
        <f>CX24*(DC24+DD24)/1000</f>
        <v>0</v>
      </c>
      <c r="AH24">
        <f>0.61365*exp(17.502*DE24/(240.97+DE24))</f>
        <v>0</v>
      </c>
      <c r="AI24">
        <f>(AE24-CX24*(DC24+DD24)/1000)</f>
        <v>0</v>
      </c>
      <c r="AJ24">
        <f>(-Q24*44100)</f>
        <v>0</v>
      </c>
      <c r="AK24">
        <f>2*29.3*Y24*0.92*(DE24-AD24)</f>
        <v>0</v>
      </c>
      <c r="AL24">
        <f>2*0.95*5.67E-8*(((DE24+$B$7)+273)^4-(AD24+273)^4)</f>
        <v>0</v>
      </c>
      <c r="AM24">
        <f>AB24+AL24+AJ24+AK24</f>
        <v>0</v>
      </c>
      <c r="AN24">
        <v>0</v>
      </c>
      <c r="AO24">
        <v>0</v>
      </c>
      <c r="AP24">
        <f>IF(AN24*$H$13&gt;=AR24,1.0,(AR24/(AR24-AN24*$H$13)))</f>
        <v>0</v>
      </c>
      <c r="AQ24">
        <f>(AP24-1)*100</f>
        <v>0</v>
      </c>
      <c r="AR24">
        <f>MAX(0,($B$13+$C$13*DJ24)/(1+$D$13*DJ24)*DC24/(DE24+273)*$E$13)</f>
        <v>0</v>
      </c>
      <c r="AS24" t="s">
        <v>414</v>
      </c>
      <c r="AT24">
        <v>12558.6</v>
      </c>
      <c r="AU24">
        <v>607.068</v>
      </c>
      <c r="AV24">
        <v>2188.17</v>
      </c>
      <c r="AW24">
        <f>1-AU24/AV24</f>
        <v>0</v>
      </c>
      <c r="AX24">
        <v>-1.734461745173538</v>
      </c>
      <c r="AY24" t="s">
        <v>455</v>
      </c>
      <c r="AZ24">
        <v>12544</v>
      </c>
      <c r="BA24">
        <v>993.6173600000001</v>
      </c>
      <c r="BB24">
        <v>1079.6</v>
      </c>
      <c r="BC24">
        <f>1-BA24/BB24</f>
        <v>0</v>
      </c>
      <c r="BD24">
        <v>0.5</v>
      </c>
      <c r="BE24">
        <f>CN24</f>
        <v>0</v>
      </c>
      <c r="BF24">
        <f>S24</f>
        <v>0</v>
      </c>
      <c r="BG24">
        <f>BC24*BD24*BE24</f>
        <v>0</v>
      </c>
      <c r="BH24">
        <f>(BF24-AX24)/BE24</f>
        <v>0</v>
      </c>
      <c r="BI24">
        <f>(AV24-BB24)/BB24</f>
        <v>0</v>
      </c>
      <c r="BJ24">
        <f>AU24/(AW24+AU24/BB24)</f>
        <v>0</v>
      </c>
      <c r="BK24" t="s">
        <v>456</v>
      </c>
      <c r="BL24">
        <v>-2319.55</v>
      </c>
      <c r="BM24">
        <f>IF(BL24&lt;&gt;0, BL24, BJ24)</f>
        <v>0</v>
      </c>
      <c r="BN24">
        <f>1-BM24/BB24</f>
        <v>0</v>
      </c>
      <c r="BO24">
        <f>(BB24-BA24)/(BB24-BM24)</f>
        <v>0</v>
      </c>
      <c r="BP24">
        <f>(AV24-BB24)/(AV24-BM24)</f>
        <v>0</v>
      </c>
      <c r="BQ24">
        <f>(BB24-BA24)/(BB24-AU24)</f>
        <v>0</v>
      </c>
      <c r="BR24">
        <f>(AV24-BB24)/(AV24-AU24)</f>
        <v>0</v>
      </c>
      <c r="BS24">
        <f>(BO24*BM24/BA24)</f>
        <v>0</v>
      </c>
      <c r="BT24">
        <f>(1-BS24)</f>
        <v>0</v>
      </c>
      <c r="BU24">
        <v>3134</v>
      </c>
      <c r="BV24">
        <v>300</v>
      </c>
      <c r="BW24">
        <v>300</v>
      </c>
      <c r="BX24">
        <v>300</v>
      </c>
      <c r="BY24">
        <v>12544</v>
      </c>
      <c r="BZ24">
        <v>1068.37</v>
      </c>
      <c r="CA24">
        <v>-0.00908697</v>
      </c>
      <c r="CB24">
        <v>3.95</v>
      </c>
      <c r="CC24" t="s">
        <v>417</v>
      </c>
      <c r="CD24" t="s">
        <v>417</v>
      </c>
      <c r="CE24" t="s">
        <v>417</v>
      </c>
      <c r="CF24" t="s">
        <v>417</v>
      </c>
      <c r="CG24" t="s">
        <v>417</v>
      </c>
      <c r="CH24" t="s">
        <v>417</v>
      </c>
      <c r="CI24" t="s">
        <v>417</v>
      </c>
      <c r="CJ24" t="s">
        <v>417</v>
      </c>
      <c r="CK24" t="s">
        <v>417</v>
      </c>
      <c r="CL24" t="s">
        <v>417</v>
      </c>
      <c r="CM24">
        <f>$B$11*DK24+$C$11*DL24+$F$11*DW24*(1-DZ24)</f>
        <v>0</v>
      </c>
      <c r="CN24">
        <f>CM24*CO24</f>
        <v>0</v>
      </c>
      <c r="CO24">
        <f>($B$11*$D$9+$C$11*$D$9+$F$11*((EJ24+EB24)/MAX(EJ24+EB24+EK24, 0.1)*$I$9+EK24/MAX(EJ24+EB24+EK24, 0.1)*$J$9))/($B$11+$C$11+$F$11)</f>
        <v>0</v>
      </c>
      <c r="CP24">
        <f>($B$11*$K$9+$C$11*$K$9+$F$11*((EJ24+EB24)/MAX(EJ24+EB24+EK24, 0.1)*$P$9+EK24/MAX(EJ24+EB24+EK24, 0.1)*$Q$9))/($B$11+$C$11+$F$11)</f>
        <v>0</v>
      </c>
      <c r="CQ24">
        <v>6</v>
      </c>
      <c r="CR24">
        <v>0.5</v>
      </c>
      <c r="CS24" t="s">
        <v>418</v>
      </c>
      <c r="CT24">
        <v>2</v>
      </c>
      <c r="CU24">
        <v>1690379514.599999</v>
      </c>
      <c r="CV24">
        <v>409.7645806451613</v>
      </c>
      <c r="CW24">
        <v>416.4656774193547</v>
      </c>
      <c r="CX24">
        <v>22.6273064516129</v>
      </c>
      <c r="CY24">
        <v>22.19835806451613</v>
      </c>
      <c r="CZ24">
        <v>408.5235806451613</v>
      </c>
      <c r="DA24">
        <v>22.3233064516129</v>
      </c>
      <c r="DB24">
        <v>600.1655161290322</v>
      </c>
      <c r="DC24">
        <v>101.5908709677419</v>
      </c>
      <c r="DD24">
        <v>0.09998366451612903</v>
      </c>
      <c r="DE24">
        <v>26.5292064516129</v>
      </c>
      <c r="DF24">
        <v>26.49393225806452</v>
      </c>
      <c r="DG24">
        <v>999.9000000000003</v>
      </c>
      <c r="DH24">
        <v>0</v>
      </c>
      <c r="DI24">
        <v>0</v>
      </c>
      <c r="DJ24">
        <v>10005.02741935484</v>
      </c>
      <c r="DK24">
        <v>0</v>
      </c>
      <c r="DL24">
        <v>275.9776129032258</v>
      </c>
      <c r="DM24">
        <v>-6.735393225806453</v>
      </c>
      <c r="DN24">
        <v>419.2302580645161</v>
      </c>
      <c r="DO24">
        <v>425.9203548387097</v>
      </c>
      <c r="DP24">
        <v>0.4622565161290322</v>
      </c>
      <c r="DQ24">
        <v>416.4656774193547</v>
      </c>
      <c r="DR24">
        <v>22.19835806451613</v>
      </c>
      <c r="DS24">
        <v>2.302115161290322</v>
      </c>
      <c r="DT24">
        <v>2.255152903225806</v>
      </c>
      <c r="DU24">
        <v>19.69118709677419</v>
      </c>
      <c r="DV24">
        <v>19.35959032258064</v>
      </c>
      <c r="DW24">
        <v>1499.937419354839</v>
      </c>
      <c r="DX24">
        <v>0.9730049032258068</v>
      </c>
      <c r="DY24">
        <v>0.02699465806451613</v>
      </c>
      <c r="DZ24">
        <v>0</v>
      </c>
      <c r="EA24">
        <v>996.889193548387</v>
      </c>
      <c r="EB24">
        <v>4.999310000000001</v>
      </c>
      <c r="EC24">
        <v>17350.56451612903</v>
      </c>
      <c r="ED24">
        <v>13258.7</v>
      </c>
      <c r="EE24">
        <v>37.42709677419354</v>
      </c>
      <c r="EF24">
        <v>38.57235483870968</v>
      </c>
      <c r="EG24">
        <v>37.8364193548387</v>
      </c>
      <c r="EH24">
        <v>38.07032258064515</v>
      </c>
      <c r="EI24">
        <v>38.9816129032258</v>
      </c>
      <c r="EJ24">
        <v>1454.581935483871</v>
      </c>
      <c r="EK24">
        <v>40.35548387096773</v>
      </c>
      <c r="EL24">
        <v>0</v>
      </c>
      <c r="EM24">
        <v>145.3999998569489</v>
      </c>
      <c r="EN24">
        <v>0</v>
      </c>
      <c r="EO24">
        <v>993.6173600000001</v>
      </c>
      <c r="EP24">
        <v>-254.8798465631708</v>
      </c>
      <c r="EQ24">
        <v>-4358.253849478426</v>
      </c>
      <c r="ER24">
        <v>17293.096</v>
      </c>
      <c r="ES24">
        <v>15</v>
      </c>
      <c r="ET24">
        <v>1690379542.6</v>
      </c>
      <c r="EU24" t="s">
        <v>457</v>
      </c>
      <c r="EV24">
        <v>1690379539.6</v>
      </c>
      <c r="EW24">
        <v>1690379542.6</v>
      </c>
      <c r="EX24">
        <v>7</v>
      </c>
      <c r="EY24">
        <v>0.039</v>
      </c>
      <c r="EZ24">
        <v>-0.02</v>
      </c>
      <c r="FA24">
        <v>1.241</v>
      </c>
      <c r="FB24">
        <v>0.304</v>
      </c>
      <c r="FC24">
        <v>417</v>
      </c>
      <c r="FD24">
        <v>22</v>
      </c>
      <c r="FE24">
        <v>0.46</v>
      </c>
      <c r="FF24">
        <v>0.23</v>
      </c>
      <c r="FG24">
        <v>6.55871822908024</v>
      </c>
      <c r="FH24">
        <v>-0.6011206864923537</v>
      </c>
      <c r="FI24">
        <v>0.0688833521406302</v>
      </c>
      <c r="FJ24">
        <v>1</v>
      </c>
      <c r="FK24">
        <v>-6.75898825</v>
      </c>
      <c r="FL24">
        <v>0.4084166228893035</v>
      </c>
      <c r="FM24">
        <v>0.06416124593114993</v>
      </c>
      <c r="FN24">
        <v>1</v>
      </c>
      <c r="FO24">
        <v>409.7204333333333</v>
      </c>
      <c r="FP24">
        <v>1.207555061179188</v>
      </c>
      <c r="FQ24">
        <v>0.09177787799294788</v>
      </c>
      <c r="FR24">
        <v>1</v>
      </c>
      <c r="FS24">
        <v>0.435947025</v>
      </c>
      <c r="FT24">
        <v>0.4623603039399622</v>
      </c>
      <c r="FU24">
        <v>0.04496502239379377</v>
      </c>
      <c r="FV24">
        <v>1</v>
      </c>
      <c r="FW24">
        <v>22.65675333333333</v>
      </c>
      <c r="FX24">
        <v>0.305422024471647</v>
      </c>
      <c r="FY24">
        <v>0.02203530097114378</v>
      </c>
      <c r="FZ24">
        <v>1</v>
      </c>
      <c r="GA24">
        <v>5</v>
      </c>
      <c r="GB24">
        <v>5</v>
      </c>
      <c r="GC24" t="s">
        <v>420</v>
      </c>
      <c r="GD24">
        <v>3.17873</v>
      </c>
      <c r="GE24">
        <v>2.79717</v>
      </c>
      <c r="GF24">
        <v>0.103559</v>
      </c>
      <c r="GG24">
        <v>0.105612</v>
      </c>
      <c r="GH24">
        <v>0.116093</v>
      </c>
      <c r="GI24">
        <v>0.115484</v>
      </c>
      <c r="GJ24">
        <v>28135.2</v>
      </c>
      <c r="GK24">
        <v>22334</v>
      </c>
      <c r="GL24">
        <v>29328.2</v>
      </c>
      <c r="GM24">
        <v>24458.2</v>
      </c>
      <c r="GN24">
        <v>32937.4</v>
      </c>
      <c r="GO24">
        <v>31545</v>
      </c>
      <c r="GP24">
        <v>40430.1</v>
      </c>
      <c r="GQ24">
        <v>39884.1</v>
      </c>
      <c r="GR24">
        <v>2.16857</v>
      </c>
      <c r="GS24">
        <v>1.93858</v>
      </c>
      <c r="GT24">
        <v>0.124183</v>
      </c>
      <c r="GU24">
        <v>0</v>
      </c>
      <c r="GV24">
        <v>24.469</v>
      </c>
      <c r="GW24">
        <v>999.9</v>
      </c>
      <c r="GX24">
        <v>67.8</v>
      </c>
      <c r="GY24">
        <v>26.4</v>
      </c>
      <c r="GZ24">
        <v>23.0574</v>
      </c>
      <c r="HA24">
        <v>61.9517</v>
      </c>
      <c r="HB24">
        <v>31.9992</v>
      </c>
      <c r="HC24">
        <v>1</v>
      </c>
      <c r="HD24">
        <v>-0.0781809</v>
      </c>
      <c r="HE24">
        <v>0</v>
      </c>
      <c r="HF24">
        <v>20.2798</v>
      </c>
      <c r="HG24">
        <v>5.22867</v>
      </c>
      <c r="HH24">
        <v>11.9021</v>
      </c>
      <c r="HI24">
        <v>4.964</v>
      </c>
      <c r="HJ24">
        <v>3.292</v>
      </c>
      <c r="HK24">
        <v>9999</v>
      </c>
      <c r="HL24">
        <v>9999</v>
      </c>
      <c r="HM24">
        <v>9999</v>
      </c>
      <c r="HN24">
        <v>999.9</v>
      </c>
      <c r="HO24">
        <v>4.97015</v>
      </c>
      <c r="HP24">
        <v>1.87471</v>
      </c>
      <c r="HQ24">
        <v>1.87347</v>
      </c>
      <c r="HR24">
        <v>1.87256</v>
      </c>
      <c r="HS24">
        <v>1.87424</v>
      </c>
      <c r="HT24">
        <v>1.86917</v>
      </c>
      <c r="HU24">
        <v>1.87333</v>
      </c>
      <c r="HV24">
        <v>1.8784</v>
      </c>
      <c r="HW24">
        <v>0</v>
      </c>
      <c r="HX24">
        <v>0</v>
      </c>
      <c r="HY24">
        <v>0</v>
      </c>
      <c r="HZ24">
        <v>0</v>
      </c>
      <c r="IA24" t="s">
        <v>421</v>
      </c>
      <c r="IB24" t="s">
        <v>422</v>
      </c>
      <c r="IC24" t="s">
        <v>423</v>
      </c>
      <c r="ID24" t="s">
        <v>423</v>
      </c>
      <c r="IE24" t="s">
        <v>423</v>
      </c>
      <c r="IF24" t="s">
        <v>423</v>
      </c>
      <c r="IG24">
        <v>0</v>
      </c>
      <c r="IH24">
        <v>100</v>
      </c>
      <c r="II24">
        <v>100</v>
      </c>
      <c r="IJ24">
        <v>1.241</v>
      </c>
      <c r="IK24">
        <v>0.304</v>
      </c>
      <c r="IL24">
        <v>1.18526852959504</v>
      </c>
      <c r="IM24">
        <v>0.0007502269904989051</v>
      </c>
      <c r="IN24">
        <v>-1.907541437940456E-06</v>
      </c>
      <c r="IO24">
        <v>4.87577687351772E-10</v>
      </c>
      <c r="IP24">
        <v>0.02506537125315687</v>
      </c>
      <c r="IQ24">
        <v>-0.004180631305406676</v>
      </c>
      <c r="IR24">
        <v>0.0009752032425147314</v>
      </c>
      <c r="IS24">
        <v>-7.227821618075307E-06</v>
      </c>
      <c r="IT24">
        <v>1</v>
      </c>
      <c r="IU24">
        <v>1943</v>
      </c>
      <c r="IV24">
        <v>1</v>
      </c>
      <c r="IW24">
        <v>21</v>
      </c>
      <c r="IX24">
        <v>2.1</v>
      </c>
      <c r="IY24">
        <v>2</v>
      </c>
      <c r="IZ24">
        <v>1.08276</v>
      </c>
      <c r="JA24">
        <v>2.36328</v>
      </c>
      <c r="JB24">
        <v>1.42578</v>
      </c>
      <c r="JC24">
        <v>2.28271</v>
      </c>
      <c r="JD24">
        <v>1.54785</v>
      </c>
      <c r="JE24">
        <v>2.35474</v>
      </c>
      <c r="JF24">
        <v>30.6093</v>
      </c>
      <c r="JG24">
        <v>15.8394</v>
      </c>
      <c r="JH24">
        <v>18</v>
      </c>
      <c r="JI24">
        <v>619.061</v>
      </c>
      <c r="JJ24">
        <v>454.866</v>
      </c>
      <c r="JK24">
        <v>25.5646</v>
      </c>
      <c r="JL24">
        <v>26.3308</v>
      </c>
      <c r="JM24">
        <v>29.9998</v>
      </c>
      <c r="JN24">
        <v>26.2976</v>
      </c>
      <c r="JO24">
        <v>26.2502</v>
      </c>
      <c r="JP24">
        <v>21.6938</v>
      </c>
      <c r="JQ24">
        <v>0</v>
      </c>
      <c r="JR24">
        <v>100</v>
      </c>
      <c r="JS24">
        <v>-999.9</v>
      </c>
      <c r="JT24">
        <v>416.71</v>
      </c>
      <c r="JU24">
        <v>25</v>
      </c>
      <c r="JV24">
        <v>95.5244</v>
      </c>
      <c r="JW24">
        <v>101.492</v>
      </c>
    </row>
    <row r="25" spans="1:283">
      <c r="A25">
        <v>9</v>
      </c>
      <c r="B25">
        <v>1690379742.1</v>
      </c>
      <c r="C25">
        <v>1372</v>
      </c>
      <c r="D25" t="s">
        <v>458</v>
      </c>
      <c r="E25" t="s">
        <v>459</v>
      </c>
      <c r="F25">
        <v>15</v>
      </c>
      <c r="P25">
        <v>1690379734.349999</v>
      </c>
      <c r="Q25">
        <f>(R25)/1000</f>
        <v>0</v>
      </c>
      <c r="R25">
        <f>1000*DB25*AP25*(CX25-CY25)/(100*CQ25*(1000-AP25*CX25))</f>
        <v>0</v>
      </c>
      <c r="S25">
        <f>DB25*AP25*(CW25-CV25*(1000-AP25*CY25)/(1000-AP25*CX25))/(100*CQ25)</f>
        <v>0</v>
      </c>
      <c r="T25">
        <f>CV25 - IF(AP25&gt;1, S25*CQ25*100.0/(AR25*DJ25), 0)</f>
        <v>0</v>
      </c>
      <c r="U25">
        <f>((AA25-Q25/2)*T25-S25)/(AA25+Q25/2)</f>
        <v>0</v>
      </c>
      <c r="V25">
        <f>U25*(DC25+DD25)/1000.0</f>
        <v>0</v>
      </c>
      <c r="W25">
        <f>(CV25 - IF(AP25&gt;1, S25*CQ25*100.0/(AR25*DJ25), 0))*(DC25+DD25)/1000.0</f>
        <v>0</v>
      </c>
      <c r="X25">
        <f>2.0/((1/Z25-1/Y25)+SIGN(Z25)*SQRT((1/Z25-1/Y25)*(1/Z25-1/Y25) + 4*CR25/((CR25+1)*(CR25+1))*(2*1/Z25*1/Y25-1/Y25*1/Y25)))</f>
        <v>0</v>
      </c>
      <c r="Y25">
        <f>IF(LEFT(CS25,1)&lt;&gt;"0",IF(LEFT(CS25,1)="1",3.0,CT25),$D$5+$E$5*(DJ25*DC25/($K$5*1000))+$F$5*(DJ25*DC25/($K$5*1000))*MAX(MIN(CQ25,$J$5),$I$5)*MAX(MIN(CQ25,$J$5),$I$5)+$G$5*MAX(MIN(CQ25,$J$5),$I$5)*(DJ25*DC25/($K$5*1000))+$H$5*(DJ25*DC25/($K$5*1000))*(DJ25*DC25/($K$5*1000)))</f>
        <v>0</v>
      </c>
      <c r="Z25">
        <f>Q25*(1000-(1000*0.61365*exp(17.502*AD25/(240.97+AD25))/(DC25+DD25)+CX25)/2)/(1000*0.61365*exp(17.502*AD25/(240.97+AD25))/(DC25+DD25)-CX25)</f>
        <v>0</v>
      </c>
      <c r="AA25">
        <f>1/((CR25+1)/(X25/1.6)+1/(Y25/1.37)) + CR25/((CR25+1)/(X25/1.6) + CR25/(Y25/1.37))</f>
        <v>0</v>
      </c>
      <c r="AB25">
        <f>(CM25*CP25)</f>
        <v>0</v>
      </c>
      <c r="AC25">
        <f>(DE25+(AB25+2*0.95*5.67E-8*(((DE25+$B$7)+273)^4-(DE25+273)^4)-44100*Q25)/(1.84*29.3*Y25+8*0.95*5.67E-8*(DE25+273)^3))</f>
        <v>0</v>
      </c>
      <c r="AD25">
        <f>($C$7*DF25+$D$7*DG25+$E$7*AC25)</f>
        <v>0</v>
      </c>
      <c r="AE25">
        <f>0.61365*exp(17.502*AD25/(240.97+AD25))</f>
        <v>0</v>
      </c>
      <c r="AF25">
        <f>(AG25/AH25*100)</f>
        <v>0</v>
      </c>
      <c r="AG25">
        <f>CX25*(DC25+DD25)/1000</f>
        <v>0</v>
      </c>
      <c r="AH25">
        <f>0.61365*exp(17.502*DE25/(240.97+DE25))</f>
        <v>0</v>
      </c>
      <c r="AI25">
        <f>(AE25-CX25*(DC25+DD25)/1000)</f>
        <v>0</v>
      </c>
      <c r="AJ25">
        <f>(-Q25*44100)</f>
        <v>0</v>
      </c>
      <c r="AK25">
        <f>2*29.3*Y25*0.92*(DE25-AD25)</f>
        <v>0</v>
      </c>
      <c r="AL25">
        <f>2*0.95*5.67E-8*(((DE25+$B$7)+273)^4-(AD25+273)^4)</f>
        <v>0</v>
      </c>
      <c r="AM25">
        <f>AB25+AL25+AJ25+AK25</f>
        <v>0</v>
      </c>
      <c r="AN25">
        <v>0</v>
      </c>
      <c r="AO25">
        <v>0</v>
      </c>
      <c r="AP25">
        <f>IF(AN25*$H$13&gt;=AR25,1.0,(AR25/(AR25-AN25*$H$13)))</f>
        <v>0</v>
      </c>
      <c r="AQ25">
        <f>(AP25-1)*100</f>
        <v>0</v>
      </c>
      <c r="AR25">
        <f>MAX(0,($B$13+$C$13*DJ25)/(1+$D$13*DJ25)*DC25/(DE25+273)*$E$13)</f>
        <v>0</v>
      </c>
      <c r="AS25" t="s">
        <v>414</v>
      </c>
      <c r="AT25">
        <v>12558.6</v>
      </c>
      <c r="AU25">
        <v>607.068</v>
      </c>
      <c r="AV25">
        <v>2188.17</v>
      </c>
      <c r="AW25">
        <f>1-AU25/AV25</f>
        <v>0</v>
      </c>
      <c r="AX25">
        <v>-1.734461745173538</v>
      </c>
      <c r="AY25" t="s">
        <v>460</v>
      </c>
      <c r="AZ25">
        <v>12482</v>
      </c>
      <c r="BA25">
        <v>646.614423076923</v>
      </c>
      <c r="BB25">
        <v>867.128</v>
      </c>
      <c r="BC25">
        <f>1-BA25/BB25</f>
        <v>0</v>
      </c>
      <c r="BD25">
        <v>0.5</v>
      </c>
      <c r="BE25">
        <f>CN25</f>
        <v>0</v>
      </c>
      <c r="BF25">
        <f>S25</f>
        <v>0</v>
      </c>
      <c r="BG25">
        <f>BC25*BD25*BE25</f>
        <v>0</v>
      </c>
      <c r="BH25">
        <f>(BF25-AX25)/BE25</f>
        <v>0</v>
      </c>
      <c r="BI25">
        <f>(AV25-BB25)/BB25</f>
        <v>0</v>
      </c>
      <c r="BJ25">
        <f>AU25/(AW25+AU25/BB25)</f>
        <v>0</v>
      </c>
      <c r="BK25" t="s">
        <v>461</v>
      </c>
      <c r="BL25">
        <v>-3284.89</v>
      </c>
      <c r="BM25">
        <f>IF(BL25&lt;&gt;0, BL25, BJ25)</f>
        <v>0</v>
      </c>
      <c r="BN25">
        <f>1-BM25/BB25</f>
        <v>0</v>
      </c>
      <c r="BO25">
        <f>(BB25-BA25)/(BB25-BM25)</f>
        <v>0</v>
      </c>
      <c r="BP25">
        <f>(AV25-BB25)/(AV25-BM25)</f>
        <v>0</v>
      </c>
      <c r="BQ25">
        <f>(BB25-BA25)/(BB25-AU25)</f>
        <v>0</v>
      </c>
      <c r="BR25">
        <f>(AV25-BB25)/(AV25-AU25)</f>
        <v>0</v>
      </c>
      <c r="BS25">
        <f>(BO25*BM25/BA25)</f>
        <v>0</v>
      </c>
      <c r="BT25">
        <f>(1-BS25)</f>
        <v>0</v>
      </c>
      <c r="BU25">
        <v>3136</v>
      </c>
      <c r="BV25">
        <v>300</v>
      </c>
      <c r="BW25">
        <v>300</v>
      </c>
      <c r="BX25">
        <v>300</v>
      </c>
      <c r="BY25">
        <v>12482</v>
      </c>
      <c r="BZ25">
        <v>826.67</v>
      </c>
      <c r="CA25">
        <v>-0.00904315</v>
      </c>
      <c r="CB25">
        <v>-3.3</v>
      </c>
      <c r="CC25" t="s">
        <v>417</v>
      </c>
      <c r="CD25" t="s">
        <v>417</v>
      </c>
      <c r="CE25" t="s">
        <v>417</v>
      </c>
      <c r="CF25" t="s">
        <v>417</v>
      </c>
      <c r="CG25" t="s">
        <v>417</v>
      </c>
      <c r="CH25" t="s">
        <v>417</v>
      </c>
      <c r="CI25" t="s">
        <v>417</v>
      </c>
      <c r="CJ25" t="s">
        <v>417</v>
      </c>
      <c r="CK25" t="s">
        <v>417</v>
      </c>
      <c r="CL25" t="s">
        <v>417</v>
      </c>
      <c r="CM25">
        <f>$B$11*DK25+$C$11*DL25+$F$11*DW25*(1-DZ25)</f>
        <v>0</v>
      </c>
      <c r="CN25">
        <f>CM25*CO25</f>
        <v>0</v>
      </c>
      <c r="CO25">
        <f>($B$11*$D$9+$C$11*$D$9+$F$11*((EJ25+EB25)/MAX(EJ25+EB25+EK25, 0.1)*$I$9+EK25/MAX(EJ25+EB25+EK25, 0.1)*$J$9))/($B$11+$C$11+$F$11)</f>
        <v>0</v>
      </c>
      <c r="CP25">
        <f>($B$11*$K$9+$C$11*$K$9+$F$11*((EJ25+EB25)/MAX(EJ25+EB25+EK25, 0.1)*$P$9+EK25/MAX(EJ25+EB25+EK25, 0.1)*$Q$9))/($B$11+$C$11+$F$11)</f>
        <v>0</v>
      </c>
      <c r="CQ25">
        <v>6</v>
      </c>
      <c r="CR25">
        <v>0.5</v>
      </c>
      <c r="CS25" t="s">
        <v>418</v>
      </c>
      <c r="CT25">
        <v>2</v>
      </c>
      <c r="CU25">
        <v>1690379734.349999</v>
      </c>
      <c r="CV25">
        <v>409.6946666666666</v>
      </c>
      <c r="CW25">
        <v>423.4657666666666</v>
      </c>
      <c r="CX25">
        <v>23.50063666666667</v>
      </c>
      <c r="CY25">
        <v>22.34237333333333</v>
      </c>
      <c r="CZ25">
        <v>408.4492</v>
      </c>
      <c r="DA25">
        <v>23.14213666666667</v>
      </c>
      <c r="DB25">
        <v>600.1559</v>
      </c>
      <c r="DC25">
        <v>101.5945333333333</v>
      </c>
      <c r="DD25">
        <v>0.10008997</v>
      </c>
      <c r="DE25">
        <v>26.61378666666667</v>
      </c>
      <c r="DF25">
        <v>26.48487</v>
      </c>
      <c r="DG25">
        <v>999.9000000000002</v>
      </c>
      <c r="DH25">
        <v>0</v>
      </c>
      <c r="DI25">
        <v>0</v>
      </c>
      <c r="DJ25">
        <v>10002.77266666667</v>
      </c>
      <c r="DK25">
        <v>0</v>
      </c>
      <c r="DL25">
        <v>1003.439</v>
      </c>
      <c r="DM25">
        <v>-13.77091333333333</v>
      </c>
      <c r="DN25">
        <v>419.5543999999999</v>
      </c>
      <c r="DO25">
        <v>433.1430333333334</v>
      </c>
      <c r="DP25">
        <v>1.158258666666667</v>
      </c>
      <c r="DQ25">
        <v>423.4657666666666</v>
      </c>
      <c r="DR25">
        <v>22.34237333333333</v>
      </c>
      <c r="DS25">
        <v>2.387537</v>
      </c>
      <c r="DT25">
        <v>2.269863</v>
      </c>
      <c r="DU25">
        <v>20.27947333333334</v>
      </c>
      <c r="DV25">
        <v>19.46411666666667</v>
      </c>
      <c r="DW25">
        <v>1499.981666666667</v>
      </c>
      <c r="DX25">
        <v>0.9729921666666667</v>
      </c>
      <c r="DY25">
        <v>0.02700780999999999</v>
      </c>
      <c r="DZ25">
        <v>0</v>
      </c>
      <c r="EA25">
        <v>646.7059333333333</v>
      </c>
      <c r="EB25">
        <v>4.99931</v>
      </c>
      <c r="EC25">
        <v>14736.75333333333</v>
      </c>
      <c r="ED25">
        <v>13259.03333333333</v>
      </c>
      <c r="EE25">
        <v>39.58306666666666</v>
      </c>
      <c r="EF25">
        <v>40.34559999999998</v>
      </c>
      <c r="EG25">
        <v>39.80799999999999</v>
      </c>
      <c r="EH25">
        <v>40.31639999999999</v>
      </c>
      <c r="EI25">
        <v>40.55806666666665</v>
      </c>
      <c r="EJ25">
        <v>1454.605</v>
      </c>
      <c r="EK25">
        <v>40.37833333333334</v>
      </c>
      <c r="EL25">
        <v>0</v>
      </c>
      <c r="EM25">
        <v>219.1999998092651</v>
      </c>
      <c r="EN25">
        <v>0</v>
      </c>
      <c r="EO25">
        <v>646.614423076923</v>
      </c>
      <c r="EP25">
        <v>-6.949709401562625</v>
      </c>
      <c r="EQ25">
        <v>-1297.6923112088</v>
      </c>
      <c r="ER25">
        <v>14726.04230769231</v>
      </c>
      <c r="ES25">
        <v>15</v>
      </c>
      <c r="ET25">
        <v>1690379542.6</v>
      </c>
      <c r="EU25" t="s">
        <v>457</v>
      </c>
      <c r="EV25">
        <v>1690379539.6</v>
      </c>
      <c r="EW25">
        <v>1690379542.6</v>
      </c>
      <c r="EX25">
        <v>7</v>
      </c>
      <c r="EY25">
        <v>0.039</v>
      </c>
      <c r="EZ25">
        <v>-0.02</v>
      </c>
      <c r="FA25">
        <v>1.241</v>
      </c>
      <c r="FB25">
        <v>0.304</v>
      </c>
      <c r="FC25">
        <v>417</v>
      </c>
      <c r="FD25">
        <v>22</v>
      </c>
      <c r="FE25">
        <v>0.46</v>
      </c>
      <c r="FF25">
        <v>0.23</v>
      </c>
      <c r="FG25">
        <v>13.28956987673877</v>
      </c>
      <c r="FH25">
        <v>-0.2524989532356041</v>
      </c>
      <c r="FI25">
        <v>0.02936757820462049</v>
      </c>
      <c r="FJ25">
        <v>1</v>
      </c>
      <c r="FK25">
        <v>-13.78203414634146</v>
      </c>
      <c r="FL25">
        <v>0.1774599303136208</v>
      </c>
      <c r="FM25">
        <v>0.03017173293289115</v>
      </c>
      <c r="FN25">
        <v>1</v>
      </c>
      <c r="FO25">
        <v>409.6892903225806</v>
      </c>
      <c r="FP25">
        <v>0.8404354838704804</v>
      </c>
      <c r="FQ25">
        <v>0.06811526925989103</v>
      </c>
      <c r="FR25">
        <v>1</v>
      </c>
      <c r="FS25">
        <v>1.139103414634146</v>
      </c>
      <c r="FT25">
        <v>0.3747850871080166</v>
      </c>
      <c r="FU25">
        <v>0.03853248389566317</v>
      </c>
      <c r="FV25">
        <v>1</v>
      </c>
      <c r="FW25">
        <v>23.49832580645162</v>
      </c>
      <c r="FX25">
        <v>0.4870596774193858</v>
      </c>
      <c r="FY25">
        <v>0.03800308958358527</v>
      </c>
      <c r="FZ25">
        <v>1</v>
      </c>
      <c r="GA25">
        <v>5</v>
      </c>
      <c r="GB25">
        <v>5</v>
      </c>
      <c r="GC25" t="s">
        <v>420</v>
      </c>
      <c r="GD25">
        <v>3.17928</v>
      </c>
      <c r="GE25">
        <v>2.79718</v>
      </c>
      <c r="GF25">
        <v>0.103574</v>
      </c>
      <c r="GG25">
        <v>0.106987</v>
      </c>
      <c r="GH25">
        <v>0.11913</v>
      </c>
      <c r="GI25">
        <v>0.116092</v>
      </c>
      <c r="GJ25">
        <v>28134.7</v>
      </c>
      <c r="GK25">
        <v>22303.6</v>
      </c>
      <c r="GL25">
        <v>29327.9</v>
      </c>
      <c r="GM25">
        <v>24462.4</v>
      </c>
      <c r="GN25">
        <v>32820.5</v>
      </c>
      <c r="GO25">
        <v>31527.8</v>
      </c>
      <c r="GP25">
        <v>40429.3</v>
      </c>
      <c r="GQ25">
        <v>39890.3</v>
      </c>
      <c r="GR25">
        <v>2.1697</v>
      </c>
      <c r="GS25">
        <v>1.93668</v>
      </c>
      <c r="GT25">
        <v>0.108518</v>
      </c>
      <c r="GU25">
        <v>0</v>
      </c>
      <c r="GV25">
        <v>24.7329</v>
      </c>
      <c r="GW25">
        <v>999.9</v>
      </c>
      <c r="GX25">
        <v>68.09999999999999</v>
      </c>
      <c r="GY25">
        <v>26.5</v>
      </c>
      <c r="GZ25">
        <v>23.2982</v>
      </c>
      <c r="HA25">
        <v>62.7217</v>
      </c>
      <c r="HB25">
        <v>30.8253</v>
      </c>
      <c r="HC25">
        <v>1</v>
      </c>
      <c r="HD25">
        <v>-0.0828938</v>
      </c>
      <c r="HE25">
        <v>0</v>
      </c>
      <c r="HF25">
        <v>20.2773</v>
      </c>
      <c r="HG25">
        <v>5.22208</v>
      </c>
      <c r="HH25">
        <v>11.9021</v>
      </c>
      <c r="HI25">
        <v>4.9635</v>
      </c>
      <c r="HJ25">
        <v>3.29135</v>
      </c>
      <c r="HK25">
        <v>9999</v>
      </c>
      <c r="HL25">
        <v>9999</v>
      </c>
      <c r="HM25">
        <v>9999</v>
      </c>
      <c r="HN25">
        <v>999.9</v>
      </c>
      <c r="HO25">
        <v>4.97015</v>
      </c>
      <c r="HP25">
        <v>1.87471</v>
      </c>
      <c r="HQ25">
        <v>1.87347</v>
      </c>
      <c r="HR25">
        <v>1.87256</v>
      </c>
      <c r="HS25">
        <v>1.87421</v>
      </c>
      <c r="HT25">
        <v>1.86916</v>
      </c>
      <c r="HU25">
        <v>1.87332</v>
      </c>
      <c r="HV25">
        <v>1.87837</v>
      </c>
      <c r="HW25">
        <v>0</v>
      </c>
      <c r="HX25">
        <v>0</v>
      </c>
      <c r="HY25">
        <v>0</v>
      </c>
      <c r="HZ25">
        <v>0</v>
      </c>
      <c r="IA25" t="s">
        <v>421</v>
      </c>
      <c r="IB25" t="s">
        <v>422</v>
      </c>
      <c r="IC25" t="s">
        <v>423</v>
      </c>
      <c r="ID25" t="s">
        <v>423</v>
      </c>
      <c r="IE25" t="s">
        <v>423</v>
      </c>
      <c r="IF25" t="s">
        <v>423</v>
      </c>
      <c r="IG25">
        <v>0</v>
      </c>
      <c r="IH25">
        <v>100</v>
      </c>
      <c r="II25">
        <v>100</v>
      </c>
      <c r="IJ25">
        <v>1.246</v>
      </c>
      <c r="IK25">
        <v>0.3045</v>
      </c>
      <c r="IL25">
        <v>1.224062679712531</v>
      </c>
      <c r="IM25">
        <v>0.0007502269904989051</v>
      </c>
      <c r="IN25">
        <v>-1.907541437940456E-06</v>
      </c>
      <c r="IO25">
        <v>4.87577687351772E-10</v>
      </c>
      <c r="IP25">
        <v>0.3044600000000024</v>
      </c>
      <c r="IQ25">
        <v>0</v>
      </c>
      <c r="IR25">
        <v>0</v>
      </c>
      <c r="IS25">
        <v>0</v>
      </c>
      <c r="IT25">
        <v>1</v>
      </c>
      <c r="IU25">
        <v>1943</v>
      </c>
      <c r="IV25">
        <v>1</v>
      </c>
      <c r="IW25">
        <v>21</v>
      </c>
      <c r="IX25">
        <v>3.4</v>
      </c>
      <c r="IY25">
        <v>3.3</v>
      </c>
      <c r="IZ25">
        <v>1.09863</v>
      </c>
      <c r="JA25">
        <v>2.37427</v>
      </c>
      <c r="JB25">
        <v>1.42578</v>
      </c>
      <c r="JC25">
        <v>2.28149</v>
      </c>
      <c r="JD25">
        <v>1.54785</v>
      </c>
      <c r="JE25">
        <v>2.35962</v>
      </c>
      <c r="JF25">
        <v>30.5877</v>
      </c>
      <c r="JG25">
        <v>15.7869</v>
      </c>
      <c r="JH25">
        <v>18</v>
      </c>
      <c r="JI25">
        <v>619.689</v>
      </c>
      <c r="JJ25">
        <v>453.575</v>
      </c>
      <c r="JK25">
        <v>25.523</v>
      </c>
      <c r="JL25">
        <v>26.285</v>
      </c>
      <c r="JM25">
        <v>29.9999</v>
      </c>
      <c r="JN25">
        <v>26.2799</v>
      </c>
      <c r="JO25">
        <v>26.2302</v>
      </c>
      <c r="JP25">
        <v>22.006</v>
      </c>
      <c r="JQ25">
        <v>0</v>
      </c>
      <c r="JR25">
        <v>100</v>
      </c>
      <c r="JS25">
        <v>-999.9</v>
      </c>
      <c r="JT25">
        <v>423.605</v>
      </c>
      <c r="JU25">
        <v>25</v>
      </c>
      <c r="JV25">
        <v>95.523</v>
      </c>
      <c r="JW25">
        <v>101.508</v>
      </c>
    </row>
    <row r="26" spans="1:283">
      <c r="A26">
        <v>10</v>
      </c>
      <c r="B26">
        <v>1690379889.1</v>
      </c>
      <c r="C26">
        <v>1519</v>
      </c>
      <c r="D26" t="s">
        <v>462</v>
      </c>
      <c r="E26" t="s">
        <v>463</v>
      </c>
      <c r="F26">
        <v>15</v>
      </c>
      <c r="P26">
        <v>1690379881.099999</v>
      </c>
      <c r="Q26">
        <f>(R26)/1000</f>
        <v>0</v>
      </c>
      <c r="R26">
        <f>1000*DB26*AP26*(CX26-CY26)/(100*CQ26*(1000-AP26*CX26))</f>
        <v>0</v>
      </c>
      <c r="S26">
        <f>DB26*AP26*(CW26-CV26*(1000-AP26*CY26)/(1000-AP26*CX26))/(100*CQ26)</f>
        <v>0</v>
      </c>
      <c r="T26">
        <f>CV26 - IF(AP26&gt;1, S26*CQ26*100.0/(AR26*DJ26), 0)</f>
        <v>0</v>
      </c>
      <c r="U26">
        <f>((AA26-Q26/2)*T26-S26)/(AA26+Q26/2)</f>
        <v>0</v>
      </c>
      <c r="V26">
        <f>U26*(DC26+DD26)/1000.0</f>
        <v>0</v>
      </c>
      <c r="W26">
        <f>(CV26 - IF(AP26&gt;1, S26*CQ26*100.0/(AR26*DJ26), 0))*(DC26+DD26)/1000.0</f>
        <v>0</v>
      </c>
      <c r="X26">
        <f>2.0/((1/Z26-1/Y26)+SIGN(Z26)*SQRT((1/Z26-1/Y26)*(1/Z26-1/Y26) + 4*CR26/((CR26+1)*(CR26+1))*(2*1/Z26*1/Y26-1/Y26*1/Y26)))</f>
        <v>0</v>
      </c>
      <c r="Y26">
        <f>IF(LEFT(CS26,1)&lt;&gt;"0",IF(LEFT(CS26,1)="1",3.0,CT26),$D$5+$E$5*(DJ26*DC26/($K$5*1000))+$F$5*(DJ26*DC26/($K$5*1000))*MAX(MIN(CQ26,$J$5),$I$5)*MAX(MIN(CQ26,$J$5),$I$5)+$G$5*MAX(MIN(CQ26,$J$5),$I$5)*(DJ26*DC26/($K$5*1000))+$H$5*(DJ26*DC26/($K$5*1000))*(DJ26*DC26/($K$5*1000)))</f>
        <v>0</v>
      </c>
      <c r="Z26">
        <f>Q26*(1000-(1000*0.61365*exp(17.502*AD26/(240.97+AD26))/(DC26+DD26)+CX26)/2)/(1000*0.61365*exp(17.502*AD26/(240.97+AD26))/(DC26+DD26)-CX26)</f>
        <v>0</v>
      </c>
      <c r="AA26">
        <f>1/((CR26+1)/(X26/1.6)+1/(Y26/1.37)) + CR26/((CR26+1)/(X26/1.6) + CR26/(Y26/1.37))</f>
        <v>0</v>
      </c>
      <c r="AB26">
        <f>(CM26*CP26)</f>
        <v>0</v>
      </c>
      <c r="AC26">
        <f>(DE26+(AB26+2*0.95*5.67E-8*(((DE26+$B$7)+273)^4-(DE26+273)^4)-44100*Q26)/(1.84*29.3*Y26+8*0.95*5.67E-8*(DE26+273)^3))</f>
        <v>0</v>
      </c>
      <c r="AD26">
        <f>($C$7*DF26+$D$7*DG26+$E$7*AC26)</f>
        <v>0</v>
      </c>
      <c r="AE26">
        <f>0.61365*exp(17.502*AD26/(240.97+AD26))</f>
        <v>0</v>
      </c>
      <c r="AF26">
        <f>(AG26/AH26*100)</f>
        <v>0</v>
      </c>
      <c r="AG26">
        <f>CX26*(DC26+DD26)/1000</f>
        <v>0</v>
      </c>
      <c r="AH26">
        <f>0.61365*exp(17.502*DE26/(240.97+DE26))</f>
        <v>0</v>
      </c>
      <c r="AI26">
        <f>(AE26-CX26*(DC26+DD26)/1000)</f>
        <v>0</v>
      </c>
      <c r="AJ26">
        <f>(-Q26*44100)</f>
        <v>0</v>
      </c>
      <c r="AK26">
        <f>2*29.3*Y26*0.92*(DE26-AD26)</f>
        <v>0</v>
      </c>
      <c r="AL26">
        <f>2*0.95*5.67E-8*(((DE26+$B$7)+273)^4-(AD26+273)^4)</f>
        <v>0</v>
      </c>
      <c r="AM26">
        <f>AB26+AL26+AJ26+AK26</f>
        <v>0</v>
      </c>
      <c r="AN26">
        <v>0</v>
      </c>
      <c r="AO26">
        <v>0</v>
      </c>
      <c r="AP26">
        <f>IF(AN26*$H$13&gt;=AR26,1.0,(AR26/(AR26-AN26*$H$13)))</f>
        <v>0</v>
      </c>
      <c r="AQ26">
        <f>(AP26-1)*100</f>
        <v>0</v>
      </c>
      <c r="AR26">
        <f>MAX(0,($B$13+$C$13*DJ26)/(1+$D$13*DJ26)*DC26/(DE26+273)*$E$13)</f>
        <v>0</v>
      </c>
      <c r="AS26" t="s">
        <v>414</v>
      </c>
      <c r="AT26">
        <v>12558.6</v>
      </c>
      <c r="AU26">
        <v>607.068</v>
      </c>
      <c r="AV26">
        <v>2188.17</v>
      </c>
      <c r="AW26">
        <f>1-AU26/AV26</f>
        <v>0</v>
      </c>
      <c r="AX26">
        <v>-1.734461745173538</v>
      </c>
      <c r="AY26" t="s">
        <v>464</v>
      </c>
      <c r="AZ26">
        <v>12534.6</v>
      </c>
      <c r="BA26">
        <v>712.3686153846155</v>
      </c>
      <c r="BB26">
        <v>942.7329999999999</v>
      </c>
      <c r="BC26">
        <f>1-BA26/BB26</f>
        <v>0</v>
      </c>
      <c r="BD26">
        <v>0.5</v>
      </c>
      <c r="BE26">
        <f>CN26</f>
        <v>0</v>
      </c>
      <c r="BF26">
        <f>S26</f>
        <v>0</v>
      </c>
      <c r="BG26">
        <f>BC26*BD26*BE26</f>
        <v>0</v>
      </c>
      <c r="BH26">
        <f>(BF26-AX26)/BE26</f>
        <v>0</v>
      </c>
      <c r="BI26">
        <f>(AV26-BB26)/BB26</f>
        <v>0</v>
      </c>
      <c r="BJ26">
        <f>AU26/(AW26+AU26/BB26)</f>
        <v>0</v>
      </c>
      <c r="BK26" t="s">
        <v>465</v>
      </c>
      <c r="BL26">
        <v>8.19</v>
      </c>
      <c r="BM26">
        <f>IF(BL26&lt;&gt;0, BL26, BJ26)</f>
        <v>0</v>
      </c>
      <c r="BN26">
        <f>1-BM26/BB26</f>
        <v>0</v>
      </c>
      <c r="BO26">
        <f>(BB26-BA26)/(BB26-BM26)</f>
        <v>0</v>
      </c>
      <c r="BP26">
        <f>(AV26-BB26)/(AV26-BM26)</f>
        <v>0</v>
      </c>
      <c r="BQ26">
        <f>(BB26-BA26)/(BB26-AU26)</f>
        <v>0</v>
      </c>
      <c r="BR26">
        <f>(AV26-BB26)/(AV26-AU26)</f>
        <v>0</v>
      </c>
      <c r="BS26">
        <f>(BO26*BM26/BA26)</f>
        <v>0</v>
      </c>
      <c r="BT26">
        <f>(1-BS26)</f>
        <v>0</v>
      </c>
      <c r="BU26">
        <v>3138</v>
      </c>
      <c r="BV26">
        <v>300</v>
      </c>
      <c r="BW26">
        <v>300</v>
      </c>
      <c r="BX26">
        <v>300</v>
      </c>
      <c r="BY26">
        <v>12534.6</v>
      </c>
      <c r="BZ26">
        <v>907.16</v>
      </c>
      <c r="CA26">
        <v>-0.00908167</v>
      </c>
      <c r="CB26">
        <v>-1.51</v>
      </c>
      <c r="CC26" t="s">
        <v>417</v>
      </c>
      <c r="CD26" t="s">
        <v>417</v>
      </c>
      <c r="CE26" t="s">
        <v>417</v>
      </c>
      <c r="CF26" t="s">
        <v>417</v>
      </c>
      <c r="CG26" t="s">
        <v>417</v>
      </c>
      <c r="CH26" t="s">
        <v>417</v>
      </c>
      <c r="CI26" t="s">
        <v>417</v>
      </c>
      <c r="CJ26" t="s">
        <v>417</v>
      </c>
      <c r="CK26" t="s">
        <v>417</v>
      </c>
      <c r="CL26" t="s">
        <v>417</v>
      </c>
      <c r="CM26">
        <f>$B$11*DK26+$C$11*DL26+$F$11*DW26*(1-DZ26)</f>
        <v>0</v>
      </c>
      <c r="CN26">
        <f>CM26*CO26</f>
        <v>0</v>
      </c>
      <c r="CO26">
        <f>($B$11*$D$9+$C$11*$D$9+$F$11*((EJ26+EB26)/MAX(EJ26+EB26+EK26, 0.1)*$I$9+EK26/MAX(EJ26+EB26+EK26, 0.1)*$J$9))/($B$11+$C$11+$F$11)</f>
        <v>0</v>
      </c>
      <c r="CP26">
        <f>($B$11*$K$9+$C$11*$K$9+$F$11*((EJ26+EB26)/MAX(EJ26+EB26+EK26, 0.1)*$P$9+EK26/MAX(EJ26+EB26+EK26, 0.1)*$Q$9))/($B$11+$C$11+$F$11)</f>
        <v>0</v>
      </c>
      <c r="CQ26">
        <v>6</v>
      </c>
      <c r="CR26">
        <v>0.5</v>
      </c>
      <c r="CS26" t="s">
        <v>418</v>
      </c>
      <c r="CT26">
        <v>2</v>
      </c>
      <c r="CU26">
        <v>1690379881.099999</v>
      </c>
      <c r="CV26">
        <v>409.446677419355</v>
      </c>
      <c r="CW26">
        <v>425.683806451613</v>
      </c>
      <c r="CX26">
        <v>23.96500322580645</v>
      </c>
      <c r="CY26">
        <v>22.46940322580645</v>
      </c>
      <c r="CZ26">
        <v>408.2012580645161</v>
      </c>
      <c r="DA26">
        <v>23.66053548387097</v>
      </c>
      <c r="DB26">
        <v>600.1150322580644</v>
      </c>
      <c r="DC26">
        <v>101.5920322580645</v>
      </c>
      <c r="DD26">
        <v>0.09972575483870968</v>
      </c>
      <c r="DE26">
        <v>26.91515483870968</v>
      </c>
      <c r="DF26">
        <v>27.0207064516129</v>
      </c>
      <c r="DG26">
        <v>999.9000000000003</v>
      </c>
      <c r="DH26">
        <v>0</v>
      </c>
      <c r="DI26">
        <v>0</v>
      </c>
      <c r="DJ26">
        <v>10001.91258064516</v>
      </c>
      <c r="DK26">
        <v>0</v>
      </c>
      <c r="DL26">
        <v>359.3237419354838</v>
      </c>
      <c r="DM26">
        <v>-16.23697096774194</v>
      </c>
      <c r="DN26">
        <v>419.500129032258</v>
      </c>
      <c r="DO26">
        <v>435.4684838709678</v>
      </c>
      <c r="DP26">
        <v>1.495600967741936</v>
      </c>
      <c r="DQ26">
        <v>425.683806451613</v>
      </c>
      <c r="DR26">
        <v>22.46940322580645</v>
      </c>
      <c r="DS26">
        <v>2.434654516129032</v>
      </c>
      <c r="DT26">
        <v>2.282713870967742</v>
      </c>
      <c r="DU26">
        <v>20.59612580645161</v>
      </c>
      <c r="DV26">
        <v>19.55492903225807</v>
      </c>
      <c r="DW26">
        <v>1500.007741935484</v>
      </c>
      <c r="DX26">
        <v>0.9729997096774192</v>
      </c>
      <c r="DY26">
        <v>0.02700001612903227</v>
      </c>
      <c r="DZ26">
        <v>0</v>
      </c>
      <c r="EA26">
        <v>713.1121612903227</v>
      </c>
      <c r="EB26">
        <v>4.999310000000001</v>
      </c>
      <c r="EC26">
        <v>12786.55483870968</v>
      </c>
      <c r="ED26">
        <v>13259.3129032258</v>
      </c>
      <c r="EE26">
        <v>37.68922580645161</v>
      </c>
      <c r="EF26">
        <v>38.48167741935482</v>
      </c>
      <c r="EG26">
        <v>38.10261290322579</v>
      </c>
      <c r="EH26">
        <v>37.72154838709677</v>
      </c>
      <c r="EI26">
        <v>38.77999999999999</v>
      </c>
      <c r="EJ26">
        <v>1454.644516129033</v>
      </c>
      <c r="EK26">
        <v>40.36419354838708</v>
      </c>
      <c r="EL26">
        <v>0</v>
      </c>
      <c r="EM26">
        <v>146.9000000953674</v>
      </c>
      <c r="EN26">
        <v>0</v>
      </c>
      <c r="EO26">
        <v>712.3686153846155</v>
      </c>
      <c r="EP26">
        <v>-58.12991456402506</v>
      </c>
      <c r="EQ26">
        <v>2913.155550160995</v>
      </c>
      <c r="ER26">
        <v>12855.33076923077</v>
      </c>
      <c r="ES26">
        <v>15</v>
      </c>
      <c r="ET26">
        <v>1690379542.6</v>
      </c>
      <c r="EU26" t="s">
        <v>457</v>
      </c>
      <c r="EV26">
        <v>1690379539.6</v>
      </c>
      <c r="EW26">
        <v>1690379542.6</v>
      </c>
      <c r="EX26">
        <v>7</v>
      </c>
      <c r="EY26">
        <v>0.039</v>
      </c>
      <c r="EZ26">
        <v>-0.02</v>
      </c>
      <c r="FA26">
        <v>1.241</v>
      </c>
      <c r="FB26">
        <v>0.304</v>
      </c>
      <c r="FC26">
        <v>417</v>
      </c>
      <c r="FD26">
        <v>22</v>
      </c>
      <c r="FE26">
        <v>0.46</v>
      </c>
      <c r="FF26">
        <v>0.23</v>
      </c>
      <c r="FG26">
        <v>15.6126732071595</v>
      </c>
      <c r="FH26">
        <v>-0.03453854639144917</v>
      </c>
      <c r="FI26">
        <v>0.03180644474423069</v>
      </c>
      <c r="FJ26">
        <v>1</v>
      </c>
      <c r="FK26">
        <v>-16.27902926829269</v>
      </c>
      <c r="FL26">
        <v>0.5607679442508687</v>
      </c>
      <c r="FM26">
        <v>0.08827854818808624</v>
      </c>
      <c r="FN26">
        <v>1</v>
      </c>
      <c r="FO26">
        <v>409.446677419355</v>
      </c>
      <c r="FP26">
        <v>1.299629032257359</v>
      </c>
      <c r="FQ26">
        <v>0.1014445302415112</v>
      </c>
      <c r="FR26">
        <v>1</v>
      </c>
      <c r="FS26">
        <v>1.478706097560976</v>
      </c>
      <c r="FT26">
        <v>0.368709616724735</v>
      </c>
      <c r="FU26">
        <v>0.03690409309561737</v>
      </c>
      <c r="FV26">
        <v>1</v>
      </c>
      <c r="FW26">
        <v>23.96500322580645</v>
      </c>
      <c r="FX26">
        <v>0.3278177419353956</v>
      </c>
      <c r="FY26">
        <v>0.02449288881486638</v>
      </c>
      <c r="FZ26">
        <v>1</v>
      </c>
      <c r="GA26">
        <v>5</v>
      </c>
      <c r="GB26">
        <v>5</v>
      </c>
      <c r="GC26" t="s">
        <v>420</v>
      </c>
      <c r="GD26">
        <v>3.17914</v>
      </c>
      <c r="GE26">
        <v>2.79726</v>
      </c>
      <c r="GF26">
        <v>0.103547</v>
      </c>
      <c r="GG26">
        <v>0.107428</v>
      </c>
      <c r="GH26">
        <v>0.120923</v>
      </c>
      <c r="GI26">
        <v>0.116534</v>
      </c>
      <c r="GJ26">
        <v>28134.7</v>
      </c>
      <c r="GK26">
        <v>22289.6</v>
      </c>
      <c r="GL26">
        <v>29326.9</v>
      </c>
      <c r="GM26">
        <v>24459</v>
      </c>
      <c r="GN26">
        <v>32749.3</v>
      </c>
      <c r="GO26">
        <v>31509</v>
      </c>
      <c r="GP26">
        <v>40426.2</v>
      </c>
      <c r="GQ26">
        <v>39886.8</v>
      </c>
      <c r="GR26">
        <v>2.16968</v>
      </c>
      <c r="GS26">
        <v>1.93768</v>
      </c>
      <c r="GT26">
        <v>0.119507</v>
      </c>
      <c r="GU26">
        <v>0</v>
      </c>
      <c r="GV26">
        <v>25.0804</v>
      </c>
      <c r="GW26">
        <v>999.9</v>
      </c>
      <c r="GX26">
        <v>68.09999999999999</v>
      </c>
      <c r="GY26">
        <v>26.6</v>
      </c>
      <c r="GZ26">
        <v>23.4341</v>
      </c>
      <c r="HA26">
        <v>62.0917</v>
      </c>
      <c r="HB26">
        <v>32.1795</v>
      </c>
      <c r="HC26">
        <v>1</v>
      </c>
      <c r="HD26">
        <v>-0.08066570000000001</v>
      </c>
      <c r="HE26">
        <v>0</v>
      </c>
      <c r="HF26">
        <v>20.2779</v>
      </c>
      <c r="HG26">
        <v>5.22852</v>
      </c>
      <c r="HH26">
        <v>11.9021</v>
      </c>
      <c r="HI26">
        <v>4.9639</v>
      </c>
      <c r="HJ26">
        <v>3.292</v>
      </c>
      <c r="HK26">
        <v>9999</v>
      </c>
      <c r="HL26">
        <v>9999</v>
      </c>
      <c r="HM26">
        <v>9999</v>
      </c>
      <c r="HN26">
        <v>999.9</v>
      </c>
      <c r="HO26">
        <v>4.97013</v>
      </c>
      <c r="HP26">
        <v>1.87469</v>
      </c>
      <c r="HQ26">
        <v>1.87347</v>
      </c>
      <c r="HR26">
        <v>1.87256</v>
      </c>
      <c r="HS26">
        <v>1.87419</v>
      </c>
      <c r="HT26">
        <v>1.86908</v>
      </c>
      <c r="HU26">
        <v>1.87332</v>
      </c>
      <c r="HV26">
        <v>1.87836</v>
      </c>
      <c r="HW26">
        <v>0</v>
      </c>
      <c r="HX26">
        <v>0</v>
      </c>
      <c r="HY26">
        <v>0</v>
      </c>
      <c r="HZ26">
        <v>0</v>
      </c>
      <c r="IA26" t="s">
        <v>421</v>
      </c>
      <c r="IB26" t="s">
        <v>422</v>
      </c>
      <c r="IC26" t="s">
        <v>423</v>
      </c>
      <c r="ID26" t="s">
        <v>423</v>
      </c>
      <c r="IE26" t="s">
        <v>423</v>
      </c>
      <c r="IF26" t="s">
        <v>423</v>
      </c>
      <c r="IG26">
        <v>0</v>
      </c>
      <c r="IH26">
        <v>100</v>
      </c>
      <c r="II26">
        <v>100</v>
      </c>
      <c r="IJ26">
        <v>1.245</v>
      </c>
      <c r="IK26">
        <v>0.3045</v>
      </c>
      <c r="IL26">
        <v>1.224062679712531</v>
      </c>
      <c r="IM26">
        <v>0.0007502269904989051</v>
      </c>
      <c r="IN26">
        <v>-1.907541437940456E-06</v>
      </c>
      <c r="IO26">
        <v>4.87577687351772E-10</v>
      </c>
      <c r="IP26">
        <v>0.3044600000000024</v>
      </c>
      <c r="IQ26">
        <v>0</v>
      </c>
      <c r="IR26">
        <v>0</v>
      </c>
      <c r="IS26">
        <v>0</v>
      </c>
      <c r="IT26">
        <v>1</v>
      </c>
      <c r="IU26">
        <v>1943</v>
      </c>
      <c r="IV26">
        <v>1</v>
      </c>
      <c r="IW26">
        <v>21</v>
      </c>
      <c r="IX26">
        <v>5.8</v>
      </c>
      <c r="IY26">
        <v>5.8</v>
      </c>
      <c r="IZ26">
        <v>1.10352</v>
      </c>
      <c r="JA26">
        <v>2.36694</v>
      </c>
      <c r="JB26">
        <v>1.42578</v>
      </c>
      <c r="JC26">
        <v>2.28149</v>
      </c>
      <c r="JD26">
        <v>1.54785</v>
      </c>
      <c r="JE26">
        <v>2.47192</v>
      </c>
      <c r="JF26">
        <v>30.6093</v>
      </c>
      <c r="JG26">
        <v>15.7694</v>
      </c>
      <c r="JH26">
        <v>18</v>
      </c>
      <c r="JI26">
        <v>619.669</v>
      </c>
      <c r="JJ26">
        <v>454.194</v>
      </c>
      <c r="JK26">
        <v>25.7144</v>
      </c>
      <c r="JL26">
        <v>26.2748</v>
      </c>
      <c r="JM26">
        <v>30.0007</v>
      </c>
      <c r="JN26">
        <v>26.2799</v>
      </c>
      <c r="JO26">
        <v>26.2333</v>
      </c>
      <c r="JP26">
        <v>22.1168</v>
      </c>
      <c r="JQ26">
        <v>0</v>
      </c>
      <c r="JR26">
        <v>100</v>
      </c>
      <c r="JS26">
        <v>-999.9</v>
      </c>
      <c r="JT26">
        <v>425.862</v>
      </c>
      <c r="JU26">
        <v>25</v>
      </c>
      <c r="JV26">
        <v>95.5175</v>
      </c>
      <c r="JW26">
        <v>101.498</v>
      </c>
    </row>
    <row r="27" spans="1:283">
      <c r="A27">
        <v>11</v>
      </c>
      <c r="B27">
        <v>1690380129</v>
      </c>
      <c r="C27">
        <v>1758.900000095367</v>
      </c>
      <c r="D27" t="s">
        <v>466</v>
      </c>
      <c r="E27" t="s">
        <v>467</v>
      </c>
      <c r="F27">
        <v>15</v>
      </c>
      <c r="P27">
        <v>1690380121</v>
      </c>
      <c r="Q27">
        <f>(R27)/1000</f>
        <v>0</v>
      </c>
      <c r="R27">
        <f>1000*DB27*AP27*(CX27-CY27)/(100*CQ27*(1000-AP27*CX27))</f>
        <v>0</v>
      </c>
      <c r="S27">
        <f>DB27*AP27*(CW27-CV27*(1000-AP27*CY27)/(1000-AP27*CX27))/(100*CQ27)</f>
        <v>0</v>
      </c>
      <c r="T27">
        <f>CV27 - IF(AP27&gt;1, S27*CQ27*100.0/(AR27*DJ27), 0)</f>
        <v>0</v>
      </c>
      <c r="U27">
        <f>((AA27-Q27/2)*T27-S27)/(AA27+Q27/2)</f>
        <v>0</v>
      </c>
      <c r="V27">
        <f>U27*(DC27+DD27)/1000.0</f>
        <v>0</v>
      </c>
      <c r="W27">
        <f>(CV27 - IF(AP27&gt;1, S27*CQ27*100.0/(AR27*DJ27), 0))*(DC27+DD27)/1000.0</f>
        <v>0</v>
      </c>
      <c r="X27">
        <f>2.0/((1/Z27-1/Y27)+SIGN(Z27)*SQRT((1/Z27-1/Y27)*(1/Z27-1/Y27) + 4*CR27/((CR27+1)*(CR27+1))*(2*1/Z27*1/Y27-1/Y27*1/Y27)))</f>
        <v>0</v>
      </c>
      <c r="Y27">
        <f>IF(LEFT(CS27,1)&lt;&gt;"0",IF(LEFT(CS27,1)="1",3.0,CT27),$D$5+$E$5*(DJ27*DC27/($K$5*1000))+$F$5*(DJ27*DC27/($K$5*1000))*MAX(MIN(CQ27,$J$5),$I$5)*MAX(MIN(CQ27,$J$5),$I$5)+$G$5*MAX(MIN(CQ27,$J$5),$I$5)*(DJ27*DC27/($K$5*1000))+$H$5*(DJ27*DC27/($K$5*1000))*(DJ27*DC27/($K$5*1000)))</f>
        <v>0</v>
      </c>
      <c r="Z27">
        <f>Q27*(1000-(1000*0.61365*exp(17.502*AD27/(240.97+AD27))/(DC27+DD27)+CX27)/2)/(1000*0.61365*exp(17.502*AD27/(240.97+AD27))/(DC27+DD27)-CX27)</f>
        <v>0</v>
      </c>
      <c r="AA27">
        <f>1/((CR27+1)/(X27/1.6)+1/(Y27/1.37)) + CR27/((CR27+1)/(X27/1.6) + CR27/(Y27/1.37))</f>
        <v>0</v>
      </c>
      <c r="AB27">
        <f>(CM27*CP27)</f>
        <v>0</v>
      </c>
      <c r="AC27">
        <f>(DE27+(AB27+2*0.95*5.67E-8*(((DE27+$B$7)+273)^4-(DE27+273)^4)-44100*Q27)/(1.84*29.3*Y27+8*0.95*5.67E-8*(DE27+273)^3))</f>
        <v>0</v>
      </c>
      <c r="AD27">
        <f>($C$7*DF27+$D$7*DG27+$E$7*AC27)</f>
        <v>0</v>
      </c>
      <c r="AE27">
        <f>0.61365*exp(17.502*AD27/(240.97+AD27))</f>
        <v>0</v>
      </c>
      <c r="AF27">
        <f>(AG27/AH27*100)</f>
        <v>0</v>
      </c>
      <c r="AG27">
        <f>CX27*(DC27+DD27)/1000</f>
        <v>0</v>
      </c>
      <c r="AH27">
        <f>0.61365*exp(17.502*DE27/(240.97+DE27))</f>
        <v>0</v>
      </c>
      <c r="AI27">
        <f>(AE27-CX27*(DC27+DD27)/1000)</f>
        <v>0</v>
      </c>
      <c r="AJ27">
        <f>(-Q27*44100)</f>
        <v>0</v>
      </c>
      <c r="AK27">
        <f>2*29.3*Y27*0.92*(DE27-AD27)</f>
        <v>0</v>
      </c>
      <c r="AL27">
        <f>2*0.95*5.67E-8*(((DE27+$B$7)+273)^4-(AD27+273)^4)</f>
        <v>0</v>
      </c>
      <c r="AM27">
        <f>AB27+AL27+AJ27+AK27</f>
        <v>0</v>
      </c>
      <c r="AN27">
        <v>0</v>
      </c>
      <c r="AO27">
        <v>0</v>
      </c>
      <c r="AP27">
        <f>IF(AN27*$H$13&gt;=AR27,1.0,(AR27/(AR27-AN27*$H$13)))</f>
        <v>0</v>
      </c>
      <c r="AQ27">
        <f>(AP27-1)*100</f>
        <v>0</v>
      </c>
      <c r="AR27">
        <f>MAX(0,($B$13+$C$13*DJ27)/(1+$D$13*DJ27)*DC27/(DE27+273)*$E$13)</f>
        <v>0</v>
      </c>
      <c r="AS27" t="s">
        <v>414</v>
      </c>
      <c r="AT27">
        <v>12558.6</v>
      </c>
      <c r="AU27">
        <v>607.068</v>
      </c>
      <c r="AV27">
        <v>2188.17</v>
      </c>
      <c r="AW27">
        <f>1-AU27/AV27</f>
        <v>0</v>
      </c>
      <c r="AX27">
        <v>-1.734461745173538</v>
      </c>
      <c r="AY27" t="s">
        <v>468</v>
      </c>
      <c r="AZ27">
        <v>12497.8</v>
      </c>
      <c r="BA27">
        <v>687.3289615384615</v>
      </c>
      <c r="BB27">
        <v>891.753</v>
      </c>
      <c r="BC27">
        <f>1-BA27/BB27</f>
        <v>0</v>
      </c>
      <c r="BD27">
        <v>0.5</v>
      </c>
      <c r="BE27">
        <f>CN27</f>
        <v>0</v>
      </c>
      <c r="BF27">
        <f>S27</f>
        <v>0</v>
      </c>
      <c r="BG27">
        <f>BC27*BD27*BE27</f>
        <v>0</v>
      </c>
      <c r="BH27">
        <f>(BF27-AX27)/BE27</f>
        <v>0</v>
      </c>
      <c r="BI27">
        <f>(AV27-BB27)/BB27</f>
        <v>0</v>
      </c>
      <c r="BJ27">
        <f>AU27/(AW27+AU27/BB27)</f>
        <v>0</v>
      </c>
      <c r="BK27" t="s">
        <v>469</v>
      </c>
      <c r="BL27">
        <v>-213.29</v>
      </c>
      <c r="BM27">
        <f>IF(BL27&lt;&gt;0, BL27, BJ27)</f>
        <v>0</v>
      </c>
      <c r="BN27">
        <f>1-BM27/BB27</f>
        <v>0</v>
      </c>
      <c r="BO27">
        <f>(BB27-BA27)/(BB27-BM27)</f>
        <v>0</v>
      </c>
      <c r="BP27">
        <f>(AV27-BB27)/(AV27-BM27)</f>
        <v>0</v>
      </c>
      <c r="BQ27">
        <f>(BB27-BA27)/(BB27-AU27)</f>
        <v>0</v>
      </c>
      <c r="BR27">
        <f>(AV27-BB27)/(AV27-AU27)</f>
        <v>0</v>
      </c>
      <c r="BS27">
        <f>(BO27*BM27/BA27)</f>
        <v>0</v>
      </c>
      <c r="BT27">
        <f>(1-BS27)</f>
        <v>0</v>
      </c>
      <c r="BU27">
        <v>3140</v>
      </c>
      <c r="BV27">
        <v>300</v>
      </c>
      <c r="BW27">
        <v>300</v>
      </c>
      <c r="BX27">
        <v>300</v>
      </c>
      <c r="BY27">
        <v>12497.8</v>
      </c>
      <c r="BZ27">
        <v>857.41</v>
      </c>
      <c r="CA27">
        <v>-0.00905597</v>
      </c>
      <c r="CB27">
        <v>-1.81</v>
      </c>
      <c r="CC27" t="s">
        <v>417</v>
      </c>
      <c r="CD27" t="s">
        <v>417</v>
      </c>
      <c r="CE27" t="s">
        <v>417</v>
      </c>
      <c r="CF27" t="s">
        <v>417</v>
      </c>
      <c r="CG27" t="s">
        <v>417</v>
      </c>
      <c r="CH27" t="s">
        <v>417</v>
      </c>
      <c r="CI27" t="s">
        <v>417</v>
      </c>
      <c r="CJ27" t="s">
        <v>417</v>
      </c>
      <c r="CK27" t="s">
        <v>417</v>
      </c>
      <c r="CL27" t="s">
        <v>417</v>
      </c>
      <c r="CM27">
        <f>$B$11*DK27+$C$11*DL27+$F$11*DW27*(1-DZ27)</f>
        <v>0</v>
      </c>
      <c r="CN27">
        <f>CM27*CO27</f>
        <v>0</v>
      </c>
      <c r="CO27">
        <f>($B$11*$D$9+$C$11*$D$9+$F$11*((EJ27+EB27)/MAX(EJ27+EB27+EK27, 0.1)*$I$9+EK27/MAX(EJ27+EB27+EK27, 0.1)*$J$9))/($B$11+$C$11+$F$11)</f>
        <v>0</v>
      </c>
      <c r="CP27">
        <f>($B$11*$K$9+$C$11*$K$9+$F$11*((EJ27+EB27)/MAX(EJ27+EB27+EK27, 0.1)*$P$9+EK27/MAX(EJ27+EB27+EK27, 0.1)*$Q$9))/($B$11+$C$11+$F$11)</f>
        <v>0</v>
      </c>
      <c r="CQ27">
        <v>6</v>
      </c>
      <c r="CR27">
        <v>0.5</v>
      </c>
      <c r="CS27" t="s">
        <v>418</v>
      </c>
      <c r="CT27">
        <v>2</v>
      </c>
      <c r="CU27">
        <v>1690380121</v>
      </c>
      <c r="CV27">
        <v>409.9752258064515</v>
      </c>
      <c r="CW27">
        <v>424.2747419354839</v>
      </c>
      <c r="CX27">
        <v>23.85635806451613</v>
      </c>
      <c r="CY27">
        <v>22.54165161290323</v>
      </c>
      <c r="CZ27">
        <v>408.7300322580646</v>
      </c>
      <c r="DA27">
        <v>23.55187741935483</v>
      </c>
      <c r="DB27">
        <v>600.1663548387098</v>
      </c>
      <c r="DC27">
        <v>101.5894516129032</v>
      </c>
      <c r="DD27">
        <v>0.09969715161290321</v>
      </c>
      <c r="DE27">
        <v>26.67520322580645</v>
      </c>
      <c r="DF27">
        <v>26.61144516129033</v>
      </c>
      <c r="DG27">
        <v>999.9000000000003</v>
      </c>
      <c r="DH27">
        <v>0</v>
      </c>
      <c r="DI27">
        <v>0</v>
      </c>
      <c r="DJ27">
        <v>10008.44516129032</v>
      </c>
      <c r="DK27">
        <v>0</v>
      </c>
      <c r="DL27">
        <v>1723.664193548387</v>
      </c>
      <c r="DM27">
        <v>-14.29946451612903</v>
      </c>
      <c r="DN27">
        <v>419.994935483871</v>
      </c>
      <c r="DO27">
        <v>434.059193548387</v>
      </c>
      <c r="DP27">
        <v>1.314681935483871</v>
      </c>
      <c r="DQ27">
        <v>424.2747419354839</v>
      </c>
      <c r="DR27">
        <v>22.54165161290323</v>
      </c>
      <c r="DS27">
        <v>2.423552580645161</v>
      </c>
      <c r="DT27">
        <v>2.289995161290323</v>
      </c>
      <c r="DU27">
        <v>20.5219935483871</v>
      </c>
      <c r="DV27">
        <v>19.6061870967742</v>
      </c>
      <c r="DW27">
        <v>1499.990322580645</v>
      </c>
      <c r="DX27">
        <v>0.9729971290322579</v>
      </c>
      <c r="DY27">
        <v>0.02700274838709677</v>
      </c>
      <c r="DZ27">
        <v>0</v>
      </c>
      <c r="EA27">
        <v>687.3445161290323</v>
      </c>
      <c r="EB27">
        <v>4.999310000000001</v>
      </c>
      <c r="EC27">
        <v>11924.50322580645</v>
      </c>
      <c r="ED27">
        <v>13259.14516129032</v>
      </c>
      <c r="EE27">
        <v>38.69535483870966</v>
      </c>
      <c r="EF27">
        <v>40.76183870967742</v>
      </c>
      <c r="EG27">
        <v>39.02187096774193</v>
      </c>
      <c r="EH27">
        <v>39.62074193548386</v>
      </c>
      <c r="EI27">
        <v>40.28596774193549</v>
      </c>
      <c r="EJ27">
        <v>1454.621612903226</v>
      </c>
      <c r="EK27">
        <v>40.36935483870966</v>
      </c>
      <c r="EL27">
        <v>0</v>
      </c>
      <c r="EM27">
        <v>239.1999998092651</v>
      </c>
      <c r="EN27">
        <v>0</v>
      </c>
      <c r="EO27">
        <v>687.3289615384615</v>
      </c>
      <c r="EP27">
        <v>-12.28625641854581</v>
      </c>
      <c r="EQ27">
        <v>-836.1846147987143</v>
      </c>
      <c r="ER27">
        <v>11922.36153846154</v>
      </c>
      <c r="ES27">
        <v>15</v>
      </c>
      <c r="ET27">
        <v>1690379542.6</v>
      </c>
      <c r="EU27" t="s">
        <v>457</v>
      </c>
      <c r="EV27">
        <v>1690379539.6</v>
      </c>
      <c r="EW27">
        <v>1690379542.6</v>
      </c>
      <c r="EX27">
        <v>7</v>
      </c>
      <c r="EY27">
        <v>0.039</v>
      </c>
      <c r="EZ27">
        <v>-0.02</v>
      </c>
      <c r="FA27">
        <v>1.241</v>
      </c>
      <c r="FB27">
        <v>0.304</v>
      </c>
      <c r="FC27">
        <v>417</v>
      </c>
      <c r="FD27">
        <v>22</v>
      </c>
      <c r="FE27">
        <v>0.46</v>
      </c>
      <c r="FF27">
        <v>0.23</v>
      </c>
      <c r="FG27">
        <v>13.7582736631828</v>
      </c>
      <c r="FH27">
        <v>-0.3104989093686242</v>
      </c>
      <c r="FI27">
        <v>0.03412784094684908</v>
      </c>
      <c r="FJ27">
        <v>1</v>
      </c>
      <c r="FK27">
        <v>-14.32196</v>
      </c>
      <c r="FL27">
        <v>0.3476983114446602</v>
      </c>
      <c r="FM27">
        <v>0.04430669136823471</v>
      </c>
      <c r="FN27">
        <v>1</v>
      </c>
      <c r="FO27">
        <v>409.9737333333333</v>
      </c>
      <c r="FP27">
        <v>0.2275595105683246</v>
      </c>
      <c r="FQ27">
        <v>0.02617369332406591</v>
      </c>
      <c r="FR27">
        <v>1</v>
      </c>
      <c r="FS27">
        <v>1.2953955</v>
      </c>
      <c r="FT27">
        <v>0.3909095684802961</v>
      </c>
      <c r="FU27">
        <v>0.03809074546067587</v>
      </c>
      <c r="FV27">
        <v>1</v>
      </c>
      <c r="FW27">
        <v>23.85560333333334</v>
      </c>
      <c r="FX27">
        <v>0.3344275862069055</v>
      </c>
      <c r="FY27">
        <v>0.02589273364393109</v>
      </c>
      <c r="FZ27">
        <v>1</v>
      </c>
      <c r="GA27">
        <v>5</v>
      </c>
      <c r="GB27">
        <v>5</v>
      </c>
      <c r="GC27" t="s">
        <v>420</v>
      </c>
      <c r="GD27">
        <v>3.17917</v>
      </c>
      <c r="GE27">
        <v>2.7967</v>
      </c>
      <c r="GF27">
        <v>0.103578</v>
      </c>
      <c r="GG27">
        <v>0.10709</v>
      </c>
      <c r="GH27">
        <v>0.120416</v>
      </c>
      <c r="GI27">
        <v>0.116663</v>
      </c>
      <c r="GJ27">
        <v>28116.2</v>
      </c>
      <c r="GK27">
        <v>22289</v>
      </c>
      <c r="GL27">
        <v>29309.6</v>
      </c>
      <c r="GM27">
        <v>24449.9</v>
      </c>
      <c r="GN27">
        <v>32751.4</v>
      </c>
      <c r="GO27">
        <v>31492.4</v>
      </c>
      <c r="GP27">
        <v>40404.1</v>
      </c>
      <c r="GQ27">
        <v>39871.4</v>
      </c>
      <c r="GR27">
        <v>2.16622</v>
      </c>
      <c r="GS27">
        <v>1.93502</v>
      </c>
      <c r="GT27">
        <v>0.08628520000000001</v>
      </c>
      <c r="GU27">
        <v>0</v>
      </c>
      <c r="GV27">
        <v>25.1772</v>
      </c>
      <c r="GW27">
        <v>999.9</v>
      </c>
      <c r="GX27">
        <v>68.09999999999999</v>
      </c>
      <c r="GY27">
        <v>26.7</v>
      </c>
      <c r="GZ27">
        <v>23.5709</v>
      </c>
      <c r="HA27">
        <v>62.2417</v>
      </c>
      <c r="HB27">
        <v>31.1098</v>
      </c>
      <c r="HC27">
        <v>1</v>
      </c>
      <c r="HD27">
        <v>-0.063971</v>
      </c>
      <c r="HE27">
        <v>0</v>
      </c>
      <c r="HF27">
        <v>20.2791</v>
      </c>
      <c r="HG27">
        <v>5.22538</v>
      </c>
      <c r="HH27">
        <v>11.9021</v>
      </c>
      <c r="HI27">
        <v>4.96375</v>
      </c>
      <c r="HJ27">
        <v>3.292</v>
      </c>
      <c r="HK27">
        <v>9999</v>
      </c>
      <c r="HL27">
        <v>9999</v>
      </c>
      <c r="HM27">
        <v>9999</v>
      </c>
      <c r="HN27">
        <v>999.9</v>
      </c>
      <c r="HO27">
        <v>4.97013</v>
      </c>
      <c r="HP27">
        <v>1.87477</v>
      </c>
      <c r="HQ27">
        <v>1.87348</v>
      </c>
      <c r="HR27">
        <v>1.87257</v>
      </c>
      <c r="HS27">
        <v>1.87424</v>
      </c>
      <c r="HT27">
        <v>1.86914</v>
      </c>
      <c r="HU27">
        <v>1.87333</v>
      </c>
      <c r="HV27">
        <v>1.8784</v>
      </c>
      <c r="HW27">
        <v>0</v>
      </c>
      <c r="HX27">
        <v>0</v>
      </c>
      <c r="HY27">
        <v>0</v>
      </c>
      <c r="HZ27">
        <v>0</v>
      </c>
      <c r="IA27" t="s">
        <v>421</v>
      </c>
      <c r="IB27" t="s">
        <v>422</v>
      </c>
      <c r="IC27" t="s">
        <v>423</v>
      </c>
      <c r="ID27" t="s">
        <v>423</v>
      </c>
      <c r="IE27" t="s">
        <v>423</v>
      </c>
      <c r="IF27" t="s">
        <v>423</v>
      </c>
      <c r="IG27">
        <v>0</v>
      </c>
      <c r="IH27">
        <v>100</v>
      </c>
      <c r="II27">
        <v>100</v>
      </c>
      <c r="IJ27">
        <v>1.245</v>
      </c>
      <c r="IK27">
        <v>0.3044</v>
      </c>
      <c r="IL27">
        <v>1.224062679712531</v>
      </c>
      <c r="IM27">
        <v>0.0007502269904989051</v>
      </c>
      <c r="IN27">
        <v>-1.907541437940456E-06</v>
      </c>
      <c r="IO27">
        <v>4.87577687351772E-10</v>
      </c>
      <c r="IP27">
        <v>0.3044600000000024</v>
      </c>
      <c r="IQ27">
        <v>0</v>
      </c>
      <c r="IR27">
        <v>0</v>
      </c>
      <c r="IS27">
        <v>0</v>
      </c>
      <c r="IT27">
        <v>1</v>
      </c>
      <c r="IU27">
        <v>1943</v>
      </c>
      <c r="IV27">
        <v>1</v>
      </c>
      <c r="IW27">
        <v>21</v>
      </c>
      <c r="IX27">
        <v>9.800000000000001</v>
      </c>
      <c r="IY27">
        <v>9.800000000000001</v>
      </c>
      <c r="IZ27">
        <v>1.10107</v>
      </c>
      <c r="JA27">
        <v>2.38281</v>
      </c>
      <c r="JB27">
        <v>1.42578</v>
      </c>
      <c r="JC27">
        <v>2.28027</v>
      </c>
      <c r="JD27">
        <v>1.54785</v>
      </c>
      <c r="JE27">
        <v>2.29736</v>
      </c>
      <c r="JF27">
        <v>30.9119</v>
      </c>
      <c r="JG27">
        <v>15.7169</v>
      </c>
      <c r="JH27">
        <v>18</v>
      </c>
      <c r="JI27">
        <v>618.686</v>
      </c>
      <c r="JJ27">
        <v>453.694</v>
      </c>
      <c r="JK27">
        <v>25.8392</v>
      </c>
      <c r="JL27">
        <v>26.4548</v>
      </c>
      <c r="JM27">
        <v>29.9997</v>
      </c>
      <c r="JN27">
        <v>26.4228</v>
      </c>
      <c r="JO27">
        <v>26.3665</v>
      </c>
      <c r="JP27">
        <v>22.0513</v>
      </c>
      <c r="JQ27">
        <v>0</v>
      </c>
      <c r="JR27">
        <v>100</v>
      </c>
      <c r="JS27">
        <v>-999.9</v>
      </c>
      <c r="JT27">
        <v>424.355</v>
      </c>
      <c r="JU27">
        <v>25</v>
      </c>
      <c r="JV27">
        <v>95.4635</v>
      </c>
      <c r="JW27">
        <v>101.459</v>
      </c>
    </row>
    <row r="28" spans="1:283">
      <c r="A28">
        <v>12</v>
      </c>
      <c r="B28">
        <v>1690380348.5</v>
      </c>
      <c r="C28">
        <v>1978.400000095367</v>
      </c>
      <c r="D28" t="s">
        <v>470</v>
      </c>
      <c r="E28" t="s">
        <v>471</v>
      </c>
      <c r="F28">
        <v>15</v>
      </c>
      <c r="P28">
        <v>1690380340.75</v>
      </c>
      <c r="Q28">
        <f>(R28)/1000</f>
        <v>0</v>
      </c>
      <c r="R28">
        <f>1000*DB28*AP28*(CX28-CY28)/(100*CQ28*(1000-AP28*CX28))</f>
        <v>0</v>
      </c>
      <c r="S28">
        <f>DB28*AP28*(CW28-CV28*(1000-AP28*CY28)/(1000-AP28*CX28))/(100*CQ28)</f>
        <v>0</v>
      </c>
      <c r="T28">
        <f>CV28 - IF(AP28&gt;1, S28*CQ28*100.0/(AR28*DJ28), 0)</f>
        <v>0</v>
      </c>
      <c r="U28">
        <f>((AA28-Q28/2)*T28-S28)/(AA28+Q28/2)</f>
        <v>0</v>
      </c>
      <c r="V28">
        <f>U28*(DC28+DD28)/1000.0</f>
        <v>0</v>
      </c>
      <c r="W28">
        <f>(CV28 - IF(AP28&gt;1, S28*CQ28*100.0/(AR28*DJ28), 0))*(DC28+DD28)/1000.0</f>
        <v>0</v>
      </c>
      <c r="X28">
        <f>2.0/((1/Z28-1/Y28)+SIGN(Z28)*SQRT((1/Z28-1/Y28)*(1/Z28-1/Y28) + 4*CR28/((CR28+1)*(CR28+1))*(2*1/Z28*1/Y28-1/Y28*1/Y28)))</f>
        <v>0</v>
      </c>
      <c r="Y28">
        <f>IF(LEFT(CS28,1)&lt;&gt;"0",IF(LEFT(CS28,1)="1",3.0,CT28),$D$5+$E$5*(DJ28*DC28/($K$5*1000))+$F$5*(DJ28*DC28/($K$5*1000))*MAX(MIN(CQ28,$J$5),$I$5)*MAX(MIN(CQ28,$J$5),$I$5)+$G$5*MAX(MIN(CQ28,$J$5),$I$5)*(DJ28*DC28/($K$5*1000))+$H$5*(DJ28*DC28/($K$5*1000))*(DJ28*DC28/($K$5*1000)))</f>
        <v>0</v>
      </c>
      <c r="Z28">
        <f>Q28*(1000-(1000*0.61365*exp(17.502*AD28/(240.97+AD28))/(DC28+DD28)+CX28)/2)/(1000*0.61365*exp(17.502*AD28/(240.97+AD28))/(DC28+DD28)-CX28)</f>
        <v>0</v>
      </c>
      <c r="AA28">
        <f>1/((CR28+1)/(X28/1.6)+1/(Y28/1.37)) + CR28/((CR28+1)/(X28/1.6) + CR28/(Y28/1.37))</f>
        <v>0</v>
      </c>
      <c r="AB28">
        <f>(CM28*CP28)</f>
        <v>0</v>
      </c>
      <c r="AC28">
        <f>(DE28+(AB28+2*0.95*5.67E-8*(((DE28+$B$7)+273)^4-(DE28+273)^4)-44100*Q28)/(1.84*29.3*Y28+8*0.95*5.67E-8*(DE28+273)^3))</f>
        <v>0</v>
      </c>
      <c r="AD28">
        <f>($C$7*DF28+$D$7*DG28+$E$7*AC28)</f>
        <v>0</v>
      </c>
      <c r="AE28">
        <f>0.61365*exp(17.502*AD28/(240.97+AD28))</f>
        <v>0</v>
      </c>
      <c r="AF28">
        <f>(AG28/AH28*100)</f>
        <v>0</v>
      </c>
      <c r="AG28">
        <f>CX28*(DC28+DD28)/1000</f>
        <v>0</v>
      </c>
      <c r="AH28">
        <f>0.61365*exp(17.502*DE28/(240.97+DE28))</f>
        <v>0</v>
      </c>
      <c r="AI28">
        <f>(AE28-CX28*(DC28+DD28)/1000)</f>
        <v>0</v>
      </c>
      <c r="AJ28">
        <f>(-Q28*44100)</f>
        <v>0</v>
      </c>
      <c r="AK28">
        <f>2*29.3*Y28*0.92*(DE28-AD28)</f>
        <v>0</v>
      </c>
      <c r="AL28">
        <f>2*0.95*5.67E-8*(((DE28+$B$7)+273)^4-(AD28+273)^4)</f>
        <v>0</v>
      </c>
      <c r="AM28">
        <f>AB28+AL28+AJ28+AK28</f>
        <v>0</v>
      </c>
      <c r="AN28">
        <v>0</v>
      </c>
      <c r="AO28">
        <v>0</v>
      </c>
      <c r="AP28">
        <f>IF(AN28*$H$13&gt;=AR28,1.0,(AR28/(AR28-AN28*$H$13)))</f>
        <v>0</v>
      </c>
      <c r="AQ28">
        <f>(AP28-1)*100</f>
        <v>0</v>
      </c>
      <c r="AR28">
        <f>MAX(0,($B$13+$C$13*DJ28)/(1+$D$13*DJ28)*DC28/(DE28+273)*$E$13)</f>
        <v>0</v>
      </c>
      <c r="AS28" t="s">
        <v>414</v>
      </c>
      <c r="AT28">
        <v>12558.6</v>
      </c>
      <c r="AU28">
        <v>607.068</v>
      </c>
      <c r="AV28">
        <v>2188.17</v>
      </c>
      <c r="AW28">
        <f>1-AU28/AV28</f>
        <v>0</v>
      </c>
      <c r="AX28">
        <v>-1.734461745173538</v>
      </c>
      <c r="AY28" t="s">
        <v>472</v>
      </c>
      <c r="AZ28">
        <v>12480.7</v>
      </c>
      <c r="BA28">
        <v>1037.09</v>
      </c>
      <c r="BB28">
        <v>1312.43</v>
      </c>
      <c r="BC28">
        <f>1-BA28/BB28</f>
        <v>0</v>
      </c>
      <c r="BD28">
        <v>0.5</v>
      </c>
      <c r="BE28">
        <f>CN28</f>
        <v>0</v>
      </c>
      <c r="BF28">
        <f>S28</f>
        <v>0</v>
      </c>
      <c r="BG28">
        <f>BC28*BD28*BE28</f>
        <v>0</v>
      </c>
      <c r="BH28">
        <f>(BF28-AX28)/BE28</f>
        <v>0</v>
      </c>
      <c r="BI28">
        <f>(AV28-BB28)/BB28</f>
        <v>0</v>
      </c>
      <c r="BJ28">
        <f>AU28/(AW28+AU28/BB28)</f>
        <v>0</v>
      </c>
      <c r="BK28" t="s">
        <v>473</v>
      </c>
      <c r="BL28">
        <v>-1741.03</v>
      </c>
      <c r="BM28">
        <f>IF(BL28&lt;&gt;0, BL28, BJ28)</f>
        <v>0</v>
      </c>
      <c r="BN28">
        <f>1-BM28/BB28</f>
        <v>0</v>
      </c>
      <c r="BO28">
        <f>(BB28-BA28)/(BB28-BM28)</f>
        <v>0</v>
      </c>
      <c r="BP28">
        <f>(AV28-BB28)/(AV28-BM28)</f>
        <v>0</v>
      </c>
      <c r="BQ28">
        <f>(BB28-BA28)/(BB28-AU28)</f>
        <v>0</v>
      </c>
      <c r="BR28">
        <f>(AV28-BB28)/(AV28-AU28)</f>
        <v>0</v>
      </c>
      <c r="BS28">
        <f>(BO28*BM28/BA28)</f>
        <v>0</v>
      </c>
      <c r="BT28">
        <f>(1-BS28)</f>
        <v>0</v>
      </c>
      <c r="BU28">
        <v>3142</v>
      </c>
      <c r="BV28">
        <v>300</v>
      </c>
      <c r="BW28">
        <v>300</v>
      </c>
      <c r="BX28">
        <v>300</v>
      </c>
      <c r="BY28">
        <v>12480.7</v>
      </c>
      <c r="BZ28">
        <v>1279.81</v>
      </c>
      <c r="CA28">
        <v>-0.00904275</v>
      </c>
      <c r="CB28">
        <v>5.57</v>
      </c>
      <c r="CC28" t="s">
        <v>417</v>
      </c>
      <c r="CD28" t="s">
        <v>417</v>
      </c>
      <c r="CE28" t="s">
        <v>417</v>
      </c>
      <c r="CF28" t="s">
        <v>417</v>
      </c>
      <c r="CG28" t="s">
        <v>417</v>
      </c>
      <c r="CH28" t="s">
        <v>417</v>
      </c>
      <c r="CI28" t="s">
        <v>417</v>
      </c>
      <c r="CJ28" t="s">
        <v>417</v>
      </c>
      <c r="CK28" t="s">
        <v>417</v>
      </c>
      <c r="CL28" t="s">
        <v>417</v>
      </c>
      <c r="CM28">
        <f>$B$11*DK28+$C$11*DL28+$F$11*DW28*(1-DZ28)</f>
        <v>0</v>
      </c>
      <c r="CN28">
        <f>CM28*CO28</f>
        <v>0</v>
      </c>
      <c r="CO28">
        <f>($B$11*$D$9+$C$11*$D$9+$F$11*((EJ28+EB28)/MAX(EJ28+EB28+EK28, 0.1)*$I$9+EK28/MAX(EJ28+EB28+EK28, 0.1)*$J$9))/($B$11+$C$11+$F$11)</f>
        <v>0</v>
      </c>
      <c r="CP28">
        <f>($B$11*$K$9+$C$11*$K$9+$F$11*((EJ28+EB28)/MAX(EJ28+EB28+EK28, 0.1)*$P$9+EK28/MAX(EJ28+EB28+EK28, 0.1)*$Q$9))/($B$11+$C$11+$F$11)</f>
        <v>0</v>
      </c>
      <c r="CQ28">
        <v>6</v>
      </c>
      <c r="CR28">
        <v>0.5</v>
      </c>
      <c r="CS28" t="s">
        <v>418</v>
      </c>
      <c r="CT28">
        <v>2</v>
      </c>
      <c r="CU28">
        <v>1690380340.75</v>
      </c>
      <c r="CV28">
        <v>409.4066</v>
      </c>
      <c r="CW28">
        <v>423.0081333333334</v>
      </c>
      <c r="CX28">
        <v>23.49107</v>
      </c>
      <c r="CY28">
        <v>22.68572333333333</v>
      </c>
      <c r="CZ28">
        <v>408.1609333333334</v>
      </c>
      <c r="DA28">
        <v>23.17207</v>
      </c>
      <c r="DB28">
        <v>600.1559666666667</v>
      </c>
      <c r="DC28">
        <v>101.5907</v>
      </c>
      <c r="DD28">
        <v>0.1001426</v>
      </c>
      <c r="DE28">
        <v>26.61966</v>
      </c>
      <c r="DF28">
        <v>26.51918666666667</v>
      </c>
      <c r="DG28">
        <v>999.9000000000002</v>
      </c>
      <c r="DH28">
        <v>0</v>
      </c>
      <c r="DI28">
        <v>0</v>
      </c>
      <c r="DJ28">
        <v>10018.04033333333</v>
      </c>
      <c r="DK28">
        <v>0</v>
      </c>
      <c r="DL28">
        <v>1743.011666666667</v>
      </c>
      <c r="DM28">
        <v>-13.60156333333333</v>
      </c>
      <c r="DN28">
        <v>419.2634666666667</v>
      </c>
      <c r="DO28">
        <v>432.8271666666667</v>
      </c>
      <c r="DP28">
        <v>0.8243565</v>
      </c>
      <c r="DQ28">
        <v>423.0081333333334</v>
      </c>
      <c r="DR28">
        <v>22.68572333333333</v>
      </c>
      <c r="DS28">
        <v>2.388402666666666</v>
      </c>
      <c r="DT28">
        <v>2.304656</v>
      </c>
      <c r="DU28">
        <v>20.28534333333333</v>
      </c>
      <c r="DV28">
        <v>19.70898333333333</v>
      </c>
      <c r="DW28">
        <v>1500.007333333334</v>
      </c>
      <c r="DX28">
        <v>0.9730061666666672</v>
      </c>
      <c r="DY28">
        <v>0.02699362999999999</v>
      </c>
      <c r="DZ28">
        <v>0</v>
      </c>
      <c r="EA28">
        <v>1037.250333333333</v>
      </c>
      <c r="EB28">
        <v>4.99931</v>
      </c>
      <c r="EC28">
        <v>18260.84333333333</v>
      </c>
      <c r="ED28">
        <v>13259.32666666666</v>
      </c>
      <c r="EE28">
        <v>38.29139999999998</v>
      </c>
      <c r="EF28">
        <v>39.26433333333332</v>
      </c>
      <c r="EG28">
        <v>38.6998</v>
      </c>
      <c r="EH28">
        <v>38.28306666666665</v>
      </c>
      <c r="EI28">
        <v>39.3372</v>
      </c>
      <c r="EJ28">
        <v>1454.652</v>
      </c>
      <c r="EK28">
        <v>40.35699999999999</v>
      </c>
      <c r="EL28">
        <v>0</v>
      </c>
      <c r="EM28">
        <v>218.7999999523163</v>
      </c>
      <c r="EN28">
        <v>0</v>
      </c>
      <c r="EO28">
        <v>1037.09</v>
      </c>
      <c r="EP28">
        <v>-188.0403419978801</v>
      </c>
      <c r="EQ28">
        <v>-3238.512821155246</v>
      </c>
      <c r="ER28">
        <v>18261.69615384615</v>
      </c>
      <c r="ES28">
        <v>15</v>
      </c>
      <c r="ET28">
        <v>1690380369.5</v>
      </c>
      <c r="EU28" t="s">
        <v>474</v>
      </c>
      <c r="EV28">
        <v>1690379539.6</v>
      </c>
      <c r="EW28">
        <v>1690380369.5</v>
      </c>
      <c r="EX28">
        <v>8</v>
      </c>
      <c r="EY28">
        <v>0.039</v>
      </c>
      <c r="EZ28">
        <v>0.014</v>
      </c>
      <c r="FA28">
        <v>1.241</v>
      </c>
      <c r="FB28">
        <v>0.319</v>
      </c>
      <c r="FC28">
        <v>417</v>
      </c>
      <c r="FD28">
        <v>23</v>
      </c>
      <c r="FE28">
        <v>0.46</v>
      </c>
      <c r="FF28">
        <v>0.09</v>
      </c>
      <c r="FG28">
        <v>13.25908857771721</v>
      </c>
      <c r="FH28">
        <v>0.009320957884790669</v>
      </c>
      <c r="FI28">
        <v>0.0706018630656552</v>
      </c>
      <c r="FJ28">
        <v>1</v>
      </c>
      <c r="FK28">
        <v>-13.5372756097561</v>
      </c>
      <c r="FL28">
        <v>-0.797688501742158</v>
      </c>
      <c r="FM28">
        <v>0.1224693127924204</v>
      </c>
      <c r="FN28">
        <v>1</v>
      </c>
      <c r="FO28">
        <v>409.3828387096775</v>
      </c>
      <c r="FP28">
        <v>2.252516129032499</v>
      </c>
      <c r="FQ28">
        <v>0.1712528967071549</v>
      </c>
      <c r="FR28">
        <v>1</v>
      </c>
      <c r="FS28">
        <v>0.7967139268292682</v>
      </c>
      <c r="FT28">
        <v>0.4457951498257847</v>
      </c>
      <c r="FU28">
        <v>0.04756264358198397</v>
      </c>
      <c r="FV28">
        <v>1</v>
      </c>
      <c r="FW28">
        <v>23.5041064516129</v>
      </c>
      <c r="FX28">
        <v>0.3711241935483739</v>
      </c>
      <c r="FY28">
        <v>0.03360005698424379</v>
      </c>
      <c r="FZ28">
        <v>1</v>
      </c>
      <c r="GA28">
        <v>5</v>
      </c>
      <c r="GB28">
        <v>5</v>
      </c>
      <c r="GC28" t="s">
        <v>420</v>
      </c>
      <c r="GD28">
        <v>3.17934</v>
      </c>
      <c r="GE28">
        <v>2.79683</v>
      </c>
      <c r="GF28">
        <v>0.103529</v>
      </c>
      <c r="GG28">
        <v>0.10688</v>
      </c>
      <c r="GH28">
        <v>0.119244</v>
      </c>
      <c r="GI28">
        <v>0.117252</v>
      </c>
      <c r="GJ28">
        <v>28126.1</v>
      </c>
      <c r="GK28">
        <v>22296.5</v>
      </c>
      <c r="GL28">
        <v>29317.8</v>
      </c>
      <c r="GM28">
        <v>24452.1</v>
      </c>
      <c r="GN28">
        <v>32805.2</v>
      </c>
      <c r="GO28">
        <v>31474.8</v>
      </c>
      <c r="GP28">
        <v>40415.5</v>
      </c>
      <c r="GQ28">
        <v>39876.4</v>
      </c>
      <c r="GR28">
        <v>2.16875</v>
      </c>
      <c r="GS28">
        <v>1.93323</v>
      </c>
      <c r="GT28">
        <v>0.104964</v>
      </c>
      <c r="GU28">
        <v>0</v>
      </c>
      <c r="GV28">
        <v>24.8134</v>
      </c>
      <c r="GW28">
        <v>999.9</v>
      </c>
      <c r="GX28">
        <v>68</v>
      </c>
      <c r="GY28">
        <v>26.8</v>
      </c>
      <c r="GZ28">
        <v>23.6753</v>
      </c>
      <c r="HA28">
        <v>62.7217</v>
      </c>
      <c r="HB28">
        <v>31.8069</v>
      </c>
      <c r="HC28">
        <v>1</v>
      </c>
      <c r="HD28">
        <v>-0.0707724</v>
      </c>
      <c r="HE28">
        <v>0</v>
      </c>
      <c r="HF28">
        <v>20.2771</v>
      </c>
      <c r="HG28">
        <v>5.22283</v>
      </c>
      <c r="HH28">
        <v>11.9021</v>
      </c>
      <c r="HI28">
        <v>4.96355</v>
      </c>
      <c r="HJ28">
        <v>3.29165</v>
      </c>
      <c r="HK28">
        <v>9999</v>
      </c>
      <c r="HL28">
        <v>9999</v>
      </c>
      <c r="HM28">
        <v>9999</v>
      </c>
      <c r="HN28">
        <v>999.9</v>
      </c>
      <c r="HO28">
        <v>4.97015</v>
      </c>
      <c r="HP28">
        <v>1.87479</v>
      </c>
      <c r="HQ28">
        <v>1.87347</v>
      </c>
      <c r="HR28">
        <v>1.87257</v>
      </c>
      <c r="HS28">
        <v>1.87424</v>
      </c>
      <c r="HT28">
        <v>1.86917</v>
      </c>
      <c r="HU28">
        <v>1.87334</v>
      </c>
      <c r="HV28">
        <v>1.87841</v>
      </c>
      <c r="HW28">
        <v>0</v>
      </c>
      <c r="HX28">
        <v>0</v>
      </c>
      <c r="HY28">
        <v>0</v>
      </c>
      <c r="HZ28">
        <v>0</v>
      </c>
      <c r="IA28" t="s">
        <v>421</v>
      </c>
      <c r="IB28" t="s">
        <v>422</v>
      </c>
      <c r="IC28" t="s">
        <v>423</v>
      </c>
      <c r="ID28" t="s">
        <v>423</v>
      </c>
      <c r="IE28" t="s">
        <v>423</v>
      </c>
      <c r="IF28" t="s">
        <v>423</v>
      </c>
      <c r="IG28">
        <v>0</v>
      </c>
      <c r="IH28">
        <v>100</v>
      </c>
      <c r="II28">
        <v>100</v>
      </c>
      <c r="IJ28">
        <v>1.246</v>
      </c>
      <c r="IK28">
        <v>0.319</v>
      </c>
      <c r="IL28">
        <v>1.224062679712531</v>
      </c>
      <c r="IM28">
        <v>0.0007502269904989051</v>
      </c>
      <c r="IN28">
        <v>-1.907541437940456E-06</v>
      </c>
      <c r="IO28">
        <v>4.87577687351772E-10</v>
      </c>
      <c r="IP28">
        <v>0.3044600000000024</v>
      </c>
      <c r="IQ28">
        <v>0</v>
      </c>
      <c r="IR28">
        <v>0</v>
      </c>
      <c r="IS28">
        <v>0</v>
      </c>
      <c r="IT28">
        <v>1</v>
      </c>
      <c r="IU28">
        <v>1943</v>
      </c>
      <c r="IV28">
        <v>1</v>
      </c>
      <c r="IW28">
        <v>21</v>
      </c>
      <c r="IX28">
        <v>13.5</v>
      </c>
      <c r="IY28">
        <v>13.4</v>
      </c>
      <c r="IZ28">
        <v>1.09863</v>
      </c>
      <c r="JA28">
        <v>2.37305</v>
      </c>
      <c r="JB28">
        <v>1.42578</v>
      </c>
      <c r="JC28">
        <v>2.28027</v>
      </c>
      <c r="JD28">
        <v>1.54785</v>
      </c>
      <c r="JE28">
        <v>2.37427</v>
      </c>
      <c r="JF28">
        <v>30.9985</v>
      </c>
      <c r="JG28">
        <v>15.6818</v>
      </c>
      <c r="JH28">
        <v>18</v>
      </c>
      <c r="JI28">
        <v>619.918</v>
      </c>
      <c r="JJ28">
        <v>452.226</v>
      </c>
      <c r="JK28">
        <v>25.6376</v>
      </c>
      <c r="JL28">
        <v>26.3719</v>
      </c>
      <c r="JM28">
        <v>30.0006</v>
      </c>
      <c r="JN28">
        <v>26.3662</v>
      </c>
      <c r="JO28">
        <v>26.3171</v>
      </c>
      <c r="JP28">
        <v>22.0224</v>
      </c>
      <c r="JQ28">
        <v>0</v>
      </c>
      <c r="JR28">
        <v>100</v>
      </c>
      <c r="JS28">
        <v>-999.9</v>
      </c>
      <c r="JT28">
        <v>423.187</v>
      </c>
      <c r="JU28">
        <v>25</v>
      </c>
      <c r="JV28">
        <v>95.4903</v>
      </c>
      <c r="JW28">
        <v>101.47</v>
      </c>
    </row>
    <row r="29" spans="1:283">
      <c r="A29">
        <v>13</v>
      </c>
      <c r="B29">
        <v>1690380485.5</v>
      </c>
      <c r="C29">
        <v>2115.400000095367</v>
      </c>
      <c r="D29" t="s">
        <v>475</v>
      </c>
      <c r="E29" t="s">
        <v>476</v>
      </c>
      <c r="F29">
        <v>15</v>
      </c>
      <c r="P29">
        <v>1690380477.5</v>
      </c>
      <c r="Q29">
        <f>(R29)/1000</f>
        <v>0</v>
      </c>
      <c r="R29">
        <f>1000*DB29*AP29*(CX29-CY29)/(100*CQ29*(1000-AP29*CX29))</f>
        <v>0</v>
      </c>
      <c r="S29">
        <f>DB29*AP29*(CW29-CV29*(1000-AP29*CY29)/(1000-AP29*CX29))/(100*CQ29)</f>
        <v>0</v>
      </c>
      <c r="T29">
        <f>CV29 - IF(AP29&gt;1, S29*CQ29*100.0/(AR29*DJ29), 0)</f>
        <v>0</v>
      </c>
      <c r="U29">
        <f>((AA29-Q29/2)*T29-S29)/(AA29+Q29/2)</f>
        <v>0</v>
      </c>
      <c r="V29">
        <f>U29*(DC29+DD29)/1000.0</f>
        <v>0</v>
      </c>
      <c r="W29">
        <f>(CV29 - IF(AP29&gt;1, S29*CQ29*100.0/(AR29*DJ29), 0))*(DC29+DD29)/1000.0</f>
        <v>0</v>
      </c>
      <c r="X29">
        <f>2.0/((1/Z29-1/Y29)+SIGN(Z29)*SQRT((1/Z29-1/Y29)*(1/Z29-1/Y29) + 4*CR29/((CR29+1)*(CR29+1))*(2*1/Z29*1/Y29-1/Y29*1/Y29)))</f>
        <v>0</v>
      </c>
      <c r="Y29">
        <f>IF(LEFT(CS29,1)&lt;&gt;"0",IF(LEFT(CS29,1)="1",3.0,CT29),$D$5+$E$5*(DJ29*DC29/($K$5*1000))+$F$5*(DJ29*DC29/($K$5*1000))*MAX(MIN(CQ29,$J$5),$I$5)*MAX(MIN(CQ29,$J$5),$I$5)+$G$5*MAX(MIN(CQ29,$J$5),$I$5)*(DJ29*DC29/($K$5*1000))+$H$5*(DJ29*DC29/($K$5*1000))*(DJ29*DC29/($K$5*1000)))</f>
        <v>0</v>
      </c>
      <c r="Z29">
        <f>Q29*(1000-(1000*0.61365*exp(17.502*AD29/(240.97+AD29))/(DC29+DD29)+CX29)/2)/(1000*0.61365*exp(17.502*AD29/(240.97+AD29))/(DC29+DD29)-CX29)</f>
        <v>0</v>
      </c>
      <c r="AA29">
        <f>1/((CR29+1)/(X29/1.6)+1/(Y29/1.37)) + CR29/((CR29+1)/(X29/1.6) + CR29/(Y29/1.37))</f>
        <v>0</v>
      </c>
      <c r="AB29">
        <f>(CM29*CP29)</f>
        <v>0</v>
      </c>
      <c r="AC29">
        <f>(DE29+(AB29+2*0.95*5.67E-8*(((DE29+$B$7)+273)^4-(DE29+273)^4)-44100*Q29)/(1.84*29.3*Y29+8*0.95*5.67E-8*(DE29+273)^3))</f>
        <v>0</v>
      </c>
      <c r="AD29">
        <f>($C$7*DF29+$D$7*DG29+$E$7*AC29)</f>
        <v>0</v>
      </c>
      <c r="AE29">
        <f>0.61365*exp(17.502*AD29/(240.97+AD29))</f>
        <v>0</v>
      </c>
      <c r="AF29">
        <f>(AG29/AH29*100)</f>
        <v>0</v>
      </c>
      <c r="AG29">
        <f>CX29*(DC29+DD29)/1000</f>
        <v>0</v>
      </c>
      <c r="AH29">
        <f>0.61365*exp(17.502*DE29/(240.97+DE29))</f>
        <v>0</v>
      </c>
      <c r="AI29">
        <f>(AE29-CX29*(DC29+DD29)/1000)</f>
        <v>0</v>
      </c>
      <c r="AJ29">
        <f>(-Q29*44100)</f>
        <v>0</v>
      </c>
      <c r="AK29">
        <f>2*29.3*Y29*0.92*(DE29-AD29)</f>
        <v>0</v>
      </c>
      <c r="AL29">
        <f>2*0.95*5.67E-8*(((DE29+$B$7)+273)^4-(AD29+273)^4)</f>
        <v>0</v>
      </c>
      <c r="AM29">
        <f>AB29+AL29+AJ29+AK29</f>
        <v>0</v>
      </c>
      <c r="AN29">
        <v>0</v>
      </c>
      <c r="AO29">
        <v>0</v>
      </c>
      <c r="AP29">
        <f>IF(AN29*$H$13&gt;=AR29,1.0,(AR29/(AR29-AN29*$H$13)))</f>
        <v>0</v>
      </c>
      <c r="AQ29">
        <f>(AP29-1)*100</f>
        <v>0</v>
      </c>
      <c r="AR29">
        <f>MAX(0,($B$13+$C$13*DJ29)/(1+$D$13*DJ29)*DC29/(DE29+273)*$E$13)</f>
        <v>0</v>
      </c>
      <c r="AS29" t="s">
        <v>414</v>
      </c>
      <c r="AT29">
        <v>12558.6</v>
      </c>
      <c r="AU29">
        <v>607.068</v>
      </c>
      <c r="AV29">
        <v>2188.17</v>
      </c>
      <c r="AW29">
        <f>1-AU29/AV29</f>
        <v>0</v>
      </c>
      <c r="AX29">
        <v>-1.734461745173538</v>
      </c>
      <c r="AY29" t="s">
        <v>477</v>
      </c>
      <c r="AZ29">
        <v>12484.5</v>
      </c>
      <c r="BA29">
        <v>620.85772</v>
      </c>
      <c r="BB29">
        <v>850.933</v>
      </c>
      <c r="BC29">
        <f>1-BA29/BB29</f>
        <v>0</v>
      </c>
      <c r="BD29">
        <v>0.5</v>
      </c>
      <c r="BE29">
        <f>CN29</f>
        <v>0</v>
      </c>
      <c r="BF29">
        <f>S29</f>
        <v>0</v>
      </c>
      <c r="BG29">
        <f>BC29*BD29*BE29</f>
        <v>0</v>
      </c>
      <c r="BH29">
        <f>(BF29-AX29)/BE29</f>
        <v>0</v>
      </c>
      <c r="BI29">
        <f>(AV29-BB29)/BB29</f>
        <v>0</v>
      </c>
      <c r="BJ29">
        <f>AU29/(AW29+AU29/BB29)</f>
        <v>0</v>
      </c>
      <c r="BK29" t="s">
        <v>478</v>
      </c>
      <c r="BL29">
        <v>-1702.03</v>
      </c>
      <c r="BM29">
        <f>IF(BL29&lt;&gt;0, BL29, BJ29)</f>
        <v>0</v>
      </c>
      <c r="BN29">
        <f>1-BM29/BB29</f>
        <v>0</v>
      </c>
      <c r="BO29">
        <f>(BB29-BA29)/(BB29-BM29)</f>
        <v>0</v>
      </c>
      <c r="BP29">
        <f>(AV29-BB29)/(AV29-BM29)</f>
        <v>0</v>
      </c>
      <c r="BQ29">
        <f>(BB29-BA29)/(BB29-AU29)</f>
        <v>0</v>
      </c>
      <c r="BR29">
        <f>(AV29-BB29)/(AV29-AU29)</f>
        <v>0</v>
      </c>
      <c r="BS29">
        <f>(BO29*BM29/BA29)</f>
        <v>0</v>
      </c>
      <c r="BT29">
        <f>(1-BS29)</f>
        <v>0</v>
      </c>
      <c r="BU29">
        <v>3144</v>
      </c>
      <c r="BV29">
        <v>300</v>
      </c>
      <c r="BW29">
        <v>300</v>
      </c>
      <c r="BX29">
        <v>300</v>
      </c>
      <c r="BY29">
        <v>12484.5</v>
      </c>
      <c r="BZ29">
        <v>805.9</v>
      </c>
      <c r="CA29">
        <v>-0.00904636</v>
      </c>
      <c r="CB29">
        <v>-3.21</v>
      </c>
      <c r="CC29" t="s">
        <v>417</v>
      </c>
      <c r="CD29" t="s">
        <v>417</v>
      </c>
      <c r="CE29" t="s">
        <v>417</v>
      </c>
      <c r="CF29" t="s">
        <v>417</v>
      </c>
      <c r="CG29" t="s">
        <v>417</v>
      </c>
      <c r="CH29" t="s">
        <v>417</v>
      </c>
      <c r="CI29" t="s">
        <v>417</v>
      </c>
      <c r="CJ29" t="s">
        <v>417</v>
      </c>
      <c r="CK29" t="s">
        <v>417</v>
      </c>
      <c r="CL29" t="s">
        <v>417</v>
      </c>
      <c r="CM29">
        <f>$B$11*DK29+$C$11*DL29+$F$11*DW29*(1-DZ29)</f>
        <v>0</v>
      </c>
      <c r="CN29">
        <f>CM29*CO29</f>
        <v>0</v>
      </c>
      <c r="CO29">
        <f>($B$11*$D$9+$C$11*$D$9+$F$11*((EJ29+EB29)/MAX(EJ29+EB29+EK29, 0.1)*$I$9+EK29/MAX(EJ29+EB29+EK29, 0.1)*$J$9))/($B$11+$C$11+$F$11)</f>
        <v>0</v>
      </c>
      <c r="CP29">
        <f>($B$11*$K$9+$C$11*$K$9+$F$11*((EJ29+EB29)/MAX(EJ29+EB29+EK29, 0.1)*$P$9+EK29/MAX(EJ29+EB29+EK29, 0.1)*$Q$9))/($B$11+$C$11+$F$11)</f>
        <v>0</v>
      </c>
      <c r="CQ29">
        <v>6</v>
      </c>
      <c r="CR29">
        <v>0.5</v>
      </c>
      <c r="CS29" t="s">
        <v>418</v>
      </c>
      <c r="CT29">
        <v>2</v>
      </c>
      <c r="CU29">
        <v>1690380477.5</v>
      </c>
      <c r="CV29">
        <v>409.5832903225807</v>
      </c>
      <c r="CW29">
        <v>422.2595483870968</v>
      </c>
      <c r="CX29">
        <v>23.50166774193548</v>
      </c>
      <c r="CY29">
        <v>22.71907419354839</v>
      </c>
      <c r="CZ29">
        <v>408.3376774193548</v>
      </c>
      <c r="DA29">
        <v>23.18366774193548</v>
      </c>
      <c r="DB29">
        <v>600.181677419355</v>
      </c>
      <c r="DC29">
        <v>101.5857096774194</v>
      </c>
      <c r="DD29">
        <v>0.09996480645161292</v>
      </c>
      <c r="DE29">
        <v>26.52762580645162</v>
      </c>
      <c r="DF29">
        <v>26.54164838709678</v>
      </c>
      <c r="DG29">
        <v>999.9000000000003</v>
      </c>
      <c r="DH29">
        <v>0</v>
      </c>
      <c r="DI29">
        <v>0</v>
      </c>
      <c r="DJ29">
        <v>9996.66806451613</v>
      </c>
      <c r="DK29">
        <v>0</v>
      </c>
      <c r="DL29">
        <v>1443.130645161291</v>
      </c>
      <c r="DM29">
        <v>-12.67623225806451</v>
      </c>
      <c r="DN29">
        <v>419.456064516129</v>
      </c>
      <c r="DO29">
        <v>432.0758709677419</v>
      </c>
      <c r="DP29">
        <v>0.8179137096774195</v>
      </c>
      <c r="DQ29">
        <v>422.2595483870968</v>
      </c>
      <c r="DR29">
        <v>22.71907419354839</v>
      </c>
      <c r="DS29">
        <v>2.391021935483871</v>
      </c>
      <c r="DT29">
        <v>2.307932903225806</v>
      </c>
      <c r="DU29">
        <v>20.3030870967742</v>
      </c>
      <c r="DV29">
        <v>19.73187419354839</v>
      </c>
      <c r="DW29">
        <v>1499.952580645161</v>
      </c>
      <c r="DX29">
        <v>0.9729976129032256</v>
      </c>
      <c r="DY29">
        <v>0.02700230967741934</v>
      </c>
      <c r="DZ29">
        <v>0</v>
      </c>
      <c r="EA29">
        <v>621.1767419354837</v>
      </c>
      <c r="EB29">
        <v>4.999310000000001</v>
      </c>
      <c r="EC29">
        <v>11055.7</v>
      </c>
      <c r="ED29">
        <v>13258.80322580645</v>
      </c>
      <c r="EE29">
        <v>37.10058064516129</v>
      </c>
      <c r="EF29">
        <v>38.45738709677418</v>
      </c>
      <c r="EG29">
        <v>37.55212903225806</v>
      </c>
      <c r="EH29">
        <v>37.52400000000001</v>
      </c>
      <c r="EI29">
        <v>38.54006451612902</v>
      </c>
      <c r="EJ29">
        <v>1454.585483870968</v>
      </c>
      <c r="EK29">
        <v>40.36741935483869</v>
      </c>
      <c r="EL29">
        <v>0</v>
      </c>
      <c r="EM29">
        <v>136.5999999046326</v>
      </c>
      <c r="EN29">
        <v>0</v>
      </c>
      <c r="EO29">
        <v>620.85772</v>
      </c>
      <c r="EP29">
        <v>-18.49076921049155</v>
      </c>
      <c r="EQ29">
        <v>987.1307667917164</v>
      </c>
      <c r="ER29">
        <v>11051.94</v>
      </c>
      <c r="ES29">
        <v>15</v>
      </c>
      <c r="ET29">
        <v>1690380508.5</v>
      </c>
      <c r="EU29" t="s">
        <v>479</v>
      </c>
      <c r="EV29">
        <v>1690379539.6</v>
      </c>
      <c r="EW29">
        <v>1690380508.5</v>
      </c>
      <c r="EX29">
        <v>9</v>
      </c>
      <c r="EY29">
        <v>0.039</v>
      </c>
      <c r="EZ29">
        <v>-0.001</v>
      </c>
      <c r="FA29">
        <v>1.241</v>
      </c>
      <c r="FB29">
        <v>0.318</v>
      </c>
      <c r="FC29">
        <v>417</v>
      </c>
      <c r="FD29">
        <v>23</v>
      </c>
      <c r="FE29">
        <v>0.46</v>
      </c>
      <c r="FF29">
        <v>0.14</v>
      </c>
      <c r="FG29">
        <v>12.33486842418563</v>
      </c>
      <c r="FH29">
        <v>-0.05979409203517733</v>
      </c>
      <c r="FI29">
        <v>0.03407545667000766</v>
      </c>
      <c r="FJ29">
        <v>1</v>
      </c>
      <c r="FK29">
        <v>-12.7084775</v>
      </c>
      <c r="FL29">
        <v>0.5004506566604033</v>
      </c>
      <c r="FM29">
        <v>0.07871076955379089</v>
      </c>
      <c r="FN29">
        <v>1</v>
      </c>
      <c r="FO29">
        <v>409.5712999999999</v>
      </c>
      <c r="FP29">
        <v>0.9624293659633609</v>
      </c>
      <c r="FQ29">
        <v>0.07073101629884528</v>
      </c>
      <c r="FR29">
        <v>1</v>
      </c>
      <c r="FS29">
        <v>0.801137525</v>
      </c>
      <c r="FT29">
        <v>0.2511677786116311</v>
      </c>
      <c r="FU29">
        <v>0.02981481885739665</v>
      </c>
      <c r="FV29">
        <v>1</v>
      </c>
      <c r="FW29">
        <v>23.53202666666666</v>
      </c>
      <c r="FX29">
        <v>0.353229810901061</v>
      </c>
      <c r="FY29">
        <v>0.0301872371854215</v>
      </c>
      <c r="FZ29">
        <v>1</v>
      </c>
      <c r="GA29">
        <v>5</v>
      </c>
      <c r="GB29">
        <v>5</v>
      </c>
      <c r="GC29" t="s">
        <v>420</v>
      </c>
      <c r="GD29">
        <v>3.1788</v>
      </c>
      <c r="GE29">
        <v>2.79699</v>
      </c>
      <c r="GF29">
        <v>0.103512</v>
      </c>
      <c r="GG29">
        <v>0.106724</v>
      </c>
      <c r="GH29">
        <v>0.119307</v>
      </c>
      <c r="GI29">
        <v>0.117432</v>
      </c>
      <c r="GJ29">
        <v>28113.4</v>
      </c>
      <c r="GK29">
        <v>22296.6</v>
      </c>
      <c r="GL29">
        <v>29304.6</v>
      </c>
      <c r="GM29">
        <v>24448.2</v>
      </c>
      <c r="GN29">
        <v>32788.7</v>
      </c>
      <c r="GO29">
        <v>31462.9</v>
      </c>
      <c r="GP29">
        <v>40397.7</v>
      </c>
      <c r="GQ29">
        <v>39869.2</v>
      </c>
      <c r="GR29">
        <v>2.1661</v>
      </c>
      <c r="GS29">
        <v>1.93288</v>
      </c>
      <c r="GT29">
        <v>0.109743</v>
      </c>
      <c r="GU29">
        <v>0</v>
      </c>
      <c r="GV29">
        <v>24.7706</v>
      </c>
      <c r="GW29">
        <v>999.9</v>
      </c>
      <c r="GX29">
        <v>68</v>
      </c>
      <c r="GY29">
        <v>26.9</v>
      </c>
      <c r="GZ29">
        <v>23.8163</v>
      </c>
      <c r="HA29">
        <v>62.1617</v>
      </c>
      <c r="HB29">
        <v>31.0978</v>
      </c>
      <c r="HC29">
        <v>1</v>
      </c>
      <c r="HD29">
        <v>-0.0622586</v>
      </c>
      <c r="HE29">
        <v>0</v>
      </c>
      <c r="HF29">
        <v>20.2793</v>
      </c>
      <c r="HG29">
        <v>5.22583</v>
      </c>
      <c r="HH29">
        <v>11.9023</v>
      </c>
      <c r="HI29">
        <v>4.9636</v>
      </c>
      <c r="HJ29">
        <v>3.29163</v>
      </c>
      <c r="HK29">
        <v>9999</v>
      </c>
      <c r="HL29">
        <v>9999</v>
      </c>
      <c r="HM29">
        <v>9999</v>
      </c>
      <c r="HN29">
        <v>999.9</v>
      </c>
      <c r="HO29">
        <v>4.97015</v>
      </c>
      <c r="HP29">
        <v>1.87476</v>
      </c>
      <c r="HQ29">
        <v>1.87348</v>
      </c>
      <c r="HR29">
        <v>1.8726</v>
      </c>
      <c r="HS29">
        <v>1.87424</v>
      </c>
      <c r="HT29">
        <v>1.86919</v>
      </c>
      <c r="HU29">
        <v>1.87333</v>
      </c>
      <c r="HV29">
        <v>1.87843</v>
      </c>
      <c r="HW29">
        <v>0</v>
      </c>
      <c r="HX29">
        <v>0</v>
      </c>
      <c r="HY29">
        <v>0</v>
      </c>
      <c r="HZ29">
        <v>0</v>
      </c>
      <c r="IA29" t="s">
        <v>421</v>
      </c>
      <c r="IB29" t="s">
        <v>422</v>
      </c>
      <c r="IC29" t="s">
        <v>423</v>
      </c>
      <c r="ID29" t="s">
        <v>423</v>
      </c>
      <c r="IE29" t="s">
        <v>423</v>
      </c>
      <c r="IF29" t="s">
        <v>423</v>
      </c>
      <c r="IG29">
        <v>0</v>
      </c>
      <c r="IH29">
        <v>100</v>
      </c>
      <c r="II29">
        <v>100</v>
      </c>
      <c r="IJ29">
        <v>1.245</v>
      </c>
      <c r="IK29">
        <v>0.318</v>
      </c>
      <c r="IL29">
        <v>1.224062679712531</v>
      </c>
      <c r="IM29">
        <v>0.0007502269904989051</v>
      </c>
      <c r="IN29">
        <v>-1.907541437940456E-06</v>
      </c>
      <c r="IO29">
        <v>4.87577687351772E-10</v>
      </c>
      <c r="IP29">
        <v>0.3188499999999976</v>
      </c>
      <c r="IQ29">
        <v>0</v>
      </c>
      <c r="IR29">
        <v>0</v>
      </c>
      <c r="IS29">
        <v>0</v>
      </c>
      <c r="IT29">
        <v>1</v>
      </c>
      <c r="IU29">
        <v>1943</v>
      </c>
      <c r="IV29">
        <v>1</v>
      </c>
      <c r="IW29">
        <v>21</v>
      </c>
      <c r="IX29">
        <v>15.8</v>
      </c>
      <c r="IY29">
        <v>1.9</v>
      </c>
      <c r="IZ29">
        <v>1.09741</v>
      </c>
      <c r="JA29">
        <v>2.36816</v>
      </c>
      <c r="JB29">
        <v>1.42578</v>
      </c>
      <c r="JC29">
        <v>2.28027</v>
      </c>
      <c r="JD29">
        <v>1.54785</v>
      </c>
      <c r="JE29">
        <v>2.44385</v>
      </c>
      <c r="JF29">
        <v>31.0636</v>
      </c>
      <c r="JG29">
        <v>15.6643</v>
      </c>
      <c r="JH29">
        <v>18</v>
      </c>
      <c r="JI29">
        <v>618.799</v>
      </c>
      <c r="JJ29">
        <v>452.6</v>
      </c>
      <c r="JK29">
        <v>25.645</v>
      </c>
      <c r="JL29">
        <v>26.4723</v>
      </c>
      <c r="JM29">
        <v>30.0003</v>
      </c>
      <c r="JN29">
        <v>26.4419</v>
      </c>
      <c r="JO29">
        <v>26.3893</v>
      </c>
      <c r="JP29">
        <v>21.9957</v>
      </c>
      <c r="JQ29">
        <v>0</v>
      </c>
      <c r="JR29">
        <v>100</v>
      </c>
      <c r="JS29">
        <v>-999.9</v>
      </c>
      <c r="JT29">
        <v>422.466</v>
      </c>
      <c r="JU29">
        <v>25</v>
      </c>
      <c r="JV29">
        <v>95.4478</v>
      </c>
      <c r="JW29">
        <v>101.453</v>
      </c>
    </row>
    <row r="30" spans="1:283">
      <c r="A30">
        <v>14</v>
      </c>
      <c r="B30">
        <v>1690380698.5</v>
      </c>
      <c r="C30">
        <v>2328.400000095367</v>
      </c>
      <c r="D30" t="s">
        <v>480</v>
      </c>
      <c r="E30" t="s">
        <v>481</v>
      </c>
      <c r="F30">
        <v>15</v>
      </c>
      <c r="P30">
        <v>1690380690.5</v>
      </c>
      <c r="Q30">
        <f>(R30)/1000</f>
        <v>0</v>
      </c>
      <c r="R30">
        <f>1000*DB30*AP30*(CX30-CY30)/(100*CQ30*(1000-AP30*CX30))</f>
        <v>0</v>
      </c>
      <c r="S30">
        <f>DB30*AP30*(CW30-CV30*(1000-AP30*CY30)/(1000-AP30*CX30))/(100*CQ30)</f>
        <v>0</v>
      </c>
      <c r="T30">
        <f>CV30 - IF(AP30&gt;1, S30*CQ30*100.0/(AR30*DJ30), 0)</f>
        <v>0</v>
      </c>
      <c r="U30">
        <f>((AA30-Q30/2)*T30-S30)/(AA30+Q30/2)</f>
        <v>0</v>
      </c>
      <c r="V30">
        <f>U30*(DC30+DD30)/1000.0</f>
        <v>0</v>
      </c>
      <c r="W30">
        <f>(CV30 - IF(AP30&gt;1, S30*CQ30*100.0/(AR30*DJ30), 0))*(DC30+DD30)/1000.0</f>
        <v>0</v>
      </c>
      <c r="X30">
        <f>2.0/((1/Z30-1/Y30)+SIGN(Z30)*SQRT((1/Z30-1/Y30)*(1/Z30-1/Y30) + 4*CR30/((CR30+1)*(CR30+1))*(2*1/Z30*1/Y30-1/Y30*1/Y30)))</f>
        <v>0</v>
      </c>
      <c r="Y30">
        <f>IF(LEFT(CS30,1)&lt;&gt;"0",IF(LEFT(CS30,1)="1",3.0,CT30),$D$5+$E$5*(DJ30*DC30/($K$5*1000))+$F$5*(DJ30*DC30/($K$5*1000))*MAX(MIN(CQ30,$J$5),$I$5)*MAX(MIN(CQ30,$J$5),$I$5)+$G$5*MAX(MIN(CQ30,$J$5),$I$5)*(DJ30*DC30/($K$5*1000))+$H$5*(DJ30*DC30/($K$5*1000))*(DJ30*DC30/($K$5*1000)))</f>
        <v>0</v>
      </c>
      <c r="Z30">
        <f>Q30*(1000-(1000*0.61365*exp(17.502*AD30/(240.97+AD30))/(DC30+DD30)+CX30)/2)/(1000*0.61365*exp(17.502*AD30/(240.97+AD30))/(DC30+DD30)-CX30)</f>
        <v>0</v>
      </c>
      <c r="AA30">
        <f>1/((CR30+1)/(X30/1.6)+1/(Y30/1.37)) + CR30/((CR30+1)/(X30/1.6) + CR30/(Y30/1.37))</f>
        <v>0</v>
      </c>
      <c r="AB30">
        <f>(CM30*CP30)</f>
        <v>0</v>
      </c>
      <c r="AC30">
        <f>(DE30+(AB30+2*0.95*5.67E-8*(((DE30+$B$7)+273)^4-(DE30+273)^4)-44100*Q30)/(1.84*29.3*Y30+8*0.95*5.67E-8*(DE30+273)^3))</f>
        <v>0</v>
      </c>
      <c r="AD30">
        <f>($C$7*DF30+$D$7*DG30+$E$7*AC30)</f>
        <v>0</v>
      </c>
      <c r="AE30">
        <f>0.61365*exp(17.502*AD30/(240.97+AD30))</f>
        <v>0</v>
      </c>
      <c r="AF30">
        <f>(AG30/AH30*100)</f>
        <v>0</v>
      </c>
      <c r="AG30">
        <f>CX30*(DC30+DD30)/1000</f>
        <v>0</v>
      </c>
      <c r="AH30">
        <f>0.61365*exp(17.502*DE30/(240.97+DE30))</f>
        <v>0</v>
      </c>
      <c r="AI30">
        <f>(AE30-CX30*(DC30+DD30)/1000)</f>
        <v>0</v>
      </c>
      <c r="AJ30">
        <f>(-Q30*44100)</f>
        <v>0</v>
      </c>
      <c r="AK30">
        <f>2*29.3*Y30*0.92*(DE30-AD30)</f>
        <v>0</v>
      </c>
      <c r="AL30">
        <f>2*0.95*5.67E-8*(((DE30+$B$7)+273)^4-(AD30+273)^4)</f>
        <v>0</v>
      </c>
      <c r="AM30">
        <f>AB30+AL30+AJ30+AK30</f>
        <v>0</v>
      </c>
      <c r="AN30">
        <v>0</v>
      </c>
      <c r="AO30">
        <v>0</v>
      </c>
      <c r="AP30">
        <f>IF(AN30*$H$13&gt;=AR30,1.0,(AR30/(AR30-AN30*$H$13)))</f>
        <v>0</v>
      </c>
      <c r="AQ30">
        <f>(AP30-1)*100</f>
        <v>0</v>
      </c>
      <c r="AR30">
        <f>MAX(0,($B$13+$C$13*DJ30)/(1+$D$13*DJ30)*DC30/(DE30+273)*$E$13)</f>
        <v>0</v>
      </c>
      <c r="AS30" t="s">
        <v>414</v>
      </c>
      <c r="AT30">
        <v>12558.6</v>
      </c>
      <c r="AU30">
        <v>607.068</v>
      </c>
      <c r="AV30">
        <v>2188.17</v>
      </c>
      <c r="AW30">
        <f>1-AU30/AV30</f>
        <v>0</v>
      </c>
      <c r="AX30">
        <v>-1.734461745173538</v>
      </c>
      <c r="AY30" t="s">
        <v>482</v>
      </c>
      <c r="AZ30">
        <v>12490.5</v>
      </c>
      <c r="BA30">
        <v>986.1633600000001</v>
      </c>
      <c r="BB30">
        <v>1295.91</v>
      </c>
      <c r="BC30">
        <f>1-BA30/BB30</f>
        <v>0</v>
      </c>
      <c r="BD30">
        <v>0.5</v>
      </c>
      <c r="BE30">
        <f>CN30</f>
        <v>0</v>
      </c>
      <c r="BF30">
        <f>S30</f>
        <v>0</v>
      </c>
      <c r="BG30">
        <f>BC30*BD30*BE30</f>
        <v>0</v>
      </c>
      <c r="BH30">
        <f>(BF30-AX30)/BE30</f>
        <v>0</v>
      </c>
      <c r="BI30">
        <f>(AV30-BB30)/BB30</f>
        <v>0</v>
      </c>
      <c r="BJ30">
        <f>AU30/(AW30+AU30/BB30)</f>
        <v>0</v>
      </c>
      <c r="BK30" t="s">
        <v>483</v>
      </c>
      <c r="BL30">
        <v>-64.83</v>
      </c>
      <c r="BM30">
        <f>IF(BL30&lt;&gt;0, BL30, BJ30)</f>
        <v>0</v>
      </c>
      <c r="BN30">
        <f>1-BM30/BB30</f>
        <v>0</v>
      </c>
      <c r="BO30">
        <f>(BB30-BA30)/(BB30-BM30)</f>
        <v>0</v>
      </c>
      <c r="BP30">
        <f>(AV30-BB30)/(AV30-BM30)</f>
        <v>0</v>
      </c>
      <c r="BQ30">
        <f>(BB30-BA30)/(BB30-AU30)</f>
        <v>0</v>
      </c>
      <c r="BR30">
        <f>(AV30-BB30)/(AV30-AU30)</f>
        <v>0</v>
      </c>
      <c r="BS30">
        <f>(BO30*BM30/BA30)</f>
        <v>0</v>
      </c>
      <c r="BT30">
        <f>(1-BS30)</f>
        <v>0</v>
      </c>
      <c r="BU30">
        <v>3146</v>
      </c>
      <c r="BV30">
        <v>300</v>
      </c>
      <c r="BW30">
        <v>300</v>
      </c>
      <c r="BX30">
        <v>300</v>
      </c>
      <c r="BY30">
        <v>12490.5</v>
      </c>
      <c r="BZ30">
        <v>1255.3</v>
      </c>
      <c r="CA30">
        <v>-0.009049359999999999</v>
      </c>
      <c r="CB30">
        <v>5.01</v>
      </c>
      <c r="CC30" t="s">
        <v>417</v>
      </c>
      <c r="CD30" t="s">
        <v>417</v>
      </c>
      <c r="CE30" t="s">
        <v>417</v>
      </c>
      <c r="CF30" t="s">
        <v>417</v>
      </c>
      <c r="CG30" t="s">
        <v>417</v>
      </c>
      <c r="CH30" t="s">
        <v>417</v>
      </c>
      <c r="CI30" t="s">
        <v>417</v>
      </c>
      <c r="CJ30" t="s">
        <v>417</v>
      </c>
      <c r="CK30" t="s">
        <v>417</v>
      </c>
      <c r="CL30" t="s">
        <v>417</v>
      </c>
      <c r="CM30">
        <f>$B$11*DK30+$C$11*DL30+$F$11*DW30*(1-DZ30)</f>
        <v>0</v>
      </c>
      <c r="CN30">
        <f>CM30*CO30</f>
        <v>0</v>
      </c>
      <c r="CO30">
        <f>($B$11*$D$9+$C$11*$D$9+$F$11*((EJ30+EB30)/MAX(EJ30+EB30+EK30, 0.1)*$I$9+EK30/MAX(EJ30+EB30+EK30, 0.1)*$J$9))/($B$11+$C$11+$F$11)</f>
        <v>0</v>
      </c>
      <c r="CP30">
        <f>($B$11*$K$9+$C$11*$K$9+$F$11*((EJ30+EB30)/MAX(EJ30+EB30+EK30, 0.1)*$P$9+EK30/MAX(EJ30+EB30+EK30, 0.1)*$Q$9))/($B$11+$C$11+$F$11)</f>
        <v>0</v>
      </c>
      <c r="CQ30">
        <v>6</v>
      </c>
      <c r="CR30">
        <v>0.5</v>
      </c>
      <c r="CS30" t="s">
        <v>418</v>
      </c>
      <c r="CT30">
        <v>2</v>
      </c>
      <c r="CU30">
        <v>1690380690.5</v>
      </c>
      <c r="CV30">
        <v>409.6449677419354</v>
      </c>
      <c r="CW30">
        <v>428.1313225806451</v>
      </c>
      <c r="CX30">
        <v>24.42665806451612</v>
      </c>
      <c r="CY30">
        <v>22.74837419354839</v>
      </c>
      <c r="CZ30">
        <v>408.3994838709679</v>
      </c>
      <c r="DA30">
        <v>24.10833548387096</v>
      </c>
      <c r="DB30">
        <v>600.1450967741936</v>
      </c>
      <c r="DC30">
        <v>101.5877096774194</v>
      </c>
      <c r="DD30">
        <v>0.09979891290322582</v>
      </c>
      <c r="DE30">
        <v>26.80233870967742</v>
      </c>
      <c r="DF30">
        <v>26.53925806451613</v>
      </c>
      <c r="DG30">
        <v>999.9000000000003</v>
      </c>
      <c r="DH30">
        <v>0</v>
      </c>
      <c r="DI30">
        <v>0</v>
      </c>
      <c r="DJ30">
        <v>10002.86322580645</v>
      </c>
      <c r="DK30">
        <v>0</v>
      </c>
      <c r="DL30">
        <v>120.6605161290322</v>
      </c>
      <c r="DM30">
        <v>-18.48631935483871</v>
      </c>
      <c r="DN30">
        <v>419.901870967742</v>
      </c>
      <c r="DO30">
        <v>438.0973870967742</v>
      </c>
      <c r="DP30">
        <v>1.678283548387097</v>
      </c>
      <c r="DQ30">
        <v>428.1313225806451</v>
      </c>
      <c r="DR30">
        <v>22.74837419354839</v>
      </c>
      <c r="DS30">
        <v>2.481449677419355</v>
      </c>
      <c r="DT30">
        <v>2.310956774193548</v>
      </c>
      <c r="DU30">
        <v>20.90532258064516</v>
      </c>
      <c r="DV30">
        <v>19.75297741935484</v>
      </c>
      <c r="DW30">
        <v>1499.939032258065</v>
      </c>
      <c r="DX30">
        <v>0.9730029354838713</v>
      </c>
      <c r="DY30">
        <v>0.02699681612903226</v>
      </c>
      <c r="DZ30">
        <v>0</v>
      </c>
      <c r="EA30">
        <v>989.7152258064517</v>
      </c>
      <c r="EB30">
        <v>4.999310000000001</v>
      </c>
      <c r="EC30">
        <v>16544.01612903226</v>
      </c>
      <c r="ED30">
        <v>13258.71290322581</v>
      </c>
      <c r="EE30">
        <v>40.29409677419353</v>
      </c>
      <c r="EF30">
        <v>41.68725806451612</v>
      </c>
      <c r="EG30">
        <v>40.55022580645161</v>
      </c>
      <c r="EH30">
        <v>41.45335483870966</v>
      </c>
      <c r="EI30">
        <v>41.38680645161289</v>
      </c>
      <c r="EJ30">
        <v>1454.581612903226</v>
      </c>
      <c r="EK30">
        <v>40.35806451612901</v>
      </c>
      <c r="EL30">
        <v>0</v>
      </c>
      <c r="EM30">
        <v>212.5999999046326</v>
      </c>
      <c r="EN30">
        <v>0</v>
      </c>
      <c r="EO30">
        <v>986.1633600000001</v>
      </c>
      <c r="EP30">
        <v>-192.6219228276466</v>
      </c>
      <c r="EQ30">
        <v>176.253844029837</v>
      </c>
      <c r="ER30">
        <v>16530.628</v>
      </c>
      <c r="ES30">
        <v>15</v>
      </c>
      <c r="ET30">
        <v>1690380508.5</v>
      </c>
      <c r="EU30" t="s">
        <v>479</v>
      </c>
      <c r="EV30">
        <v>1690379539.6</v>
      </c>
      <c r="EW30">
        <v>1690380508.5</v>
      </c>
      <c r="EX30">
        <v>9</v>
      </c>
      <c r="EY30">
        <v>0.039</v>
      </c>
      <c r="EZ30">
        <v>-0.001</v>
      </c>
      <c r="FA30">
        <v>1.241</v>
      </c>
      <c r="FB30">
        <v>0.318</v>
      </c>
      <c r="FC30">
        <v>417</v>
      </c>
      <c r="FD30">
        <v>23</v>
      </c>
      <c r="FE30">
        <v>0.46</v>
      </c>
      <c r="FF30">
        <v>0.14</v>
      </c>
      <c r="FG30">
        <v>17.78987598072174</v>
      </c>
      <c r="FH30">
        <v>-0.5157871486805623</v>
      </c>
      <c r="FI30">
        <v>0.05024133363757662</v>
      </c>
      <c r="FJ30">
        <v>1</v>
      </c>
      <c r="FK30">
        <v>-18.49388292682927</v>
      </c>
      <c r="FL30">
        <v>0.1945317073170725</v>
      </c>
      <c r="FM30">
        <v>0.04144371382759916</v>
      </c>
      <c r="FN30">
        <v>1</v>
      </c>
      <c r="FO30">
        <v>409.6357741935483</v>
      </c>
      <c r="FP30">
        <v>0.9926129032246305</v>
      </c>
      <c r="FQ30">
        <v>0.0824083888923515</v>
      </c>
      <c r="FR30">
        <v>1</v>
      </c>
      <c r="FS30">
        <v>1.655684390243902</v>
      </c>
      <c r="FT30">
        <v>0.439910174216028</v>
      </c>
      <c r="FU30">
        <v>0.04351575476115605</v>
      </c>
      <c r="FV30">
        <v>1</v>
      </c>
      <c r="FW30">
        <v>24.42291612903226</v>
      </c>
      <c r="FX30">
        <v>0.4370806451612454</v>
      </c>
      <c r="FY30">
        <v>0.03258685759998096</v>
      </c>
      <c r="FZ30">
        <v>1</v>
      </c>
      <c r="GA30">
        <v>5</v>
      </c>
      <c r="GB30">
        <v>5</v>
      </c>
      <c r="GC30" t="s">
        <v>420</v>
      </c>
      <c r="GD30">
        <v>3.17869</v>
      </c>
      <c r="GE30">
        <v>2.79731</v>
      </c>
      <c r="GF30">
        <v>0.103496</v>
      </c>
      <c r="GG30">
        <v>0.107802</v>
      </c>
      <c r="GH30">
        <v>0.122485</v>
      </c>
      <c r="GI30">
        <v>0.117435</v>
      </c>
      <c r="GJ30">
        <v>28109.6</v>
      </c>
      <c r="GK30">
        <v>22262.7</v>
      </c>
      <c r="GL30">
        <v>29301.1</v>
      </c>
      <c r="GM30">
        <v>24441.3</v>
      </c>
      <c r="GN30">
        <v>32663.9</v>
      </c>
      <c r="GO30">
        <v>31454.6</v>
      </c>
      <c r="GP30">
        <v>40393</v>
      </c>
      <c r="GQ30">
        <v>39858.4</v>
      </c>
      <c r="GR30">
        <v>2.16612</v>
      </c>
      <c r="GS30">
        <v>1.93113</v>
      </c>
      <c r="GT30">
        <v>0.107378</v>
      </c>
      <c r="GU30">
        <v>0</v>
      </c>
      <c r="GV30">
        <v>24.8422</v>
      </c>
      <c r="GW30">
        <v>999.9</v>
      </c>
      <c r="GX30">
        <v>67.8</v>
      </c>
      <c r="GY30">
        <v>27</v>
      </c>
      <c r="GZ30">
        <v>23.887</v>
      </c>
      <c r="HA30">
        <v>62.1617</v>
      </c>
      <c r="HB30">
        <v>32.0553</v>
      </c>
      <c r="HC30">
        <v>1</v>
      </c>
      <c r="HD30">
        <v>-0.0496392</v>
      </c>
      <c r="HE30">
        <v>0</v>
      </c>
      <c r="HF30">
        <v>20.2773</v>
      </c>
      <c r="HG30">
        <v>5.22373</v>
      </c>
      <c r="HH30">
        <v>11.9023</v>
      </c>
      <c r="HI30">
        <v>4.96395</v>
      </c>
      <c r="HJ30">
        <v>3.292</v>
      </c>
      <c r="HK30">
        <v>9999</v>
      </c>
      <c r="HL30">
        <v>9999</v>
      </c>
      <c r="HM30">
        <v>9999</v>
      </c>
      <c r="HN30">
        <v>999.9</v>
      </c>
      <c r="HO30">
        <v>4.97015</v>
      </c>
      <c r="HP30">
        <v>1.87479</v>
      </c>
      <c r="HQ30">
        <v>1.87349</v>
      </c>
      <c r="HR30">
        <v>1.87266</v>
      </c>
      <c r="HS30">
        <v>1.87424</v>
      </c>
      <c r="HT30">
        <v>1.8692</v>
      </c>
      <c r="HU30">
        <v>1.87335</v>
      </c>
      <c r="HV30">
        <v>1.87848</v>
      </c>
      <c r="HW30">
        <v>0</v>
      </c>
      <c r="HX30">
        <v>0</v>
      </c>
      <c r="HY30">
        <v>0</v>
      </c>
      <c r="HZ30">
        <v>0</v>
      </c>
      <c r="IA30" t="s">
        <v>421</v>
      </c>
      <c r="IB30" t="s">
        <v>422</v>
      </c>
      <c r="IC30" t="s">
        <v>423</v>
      </c>
      <c r="ID30" t="s">
        <v>423</v>
      </c>
      <c r="IE30" t="s">
        <v>423</v>
      </c>
      <c r="IF30" t="s">
        <v>423</v>
      </c>
      <c r="IG30">
        <v>0</v>
      </c>
      <c r="IH30">
        <v>100</v>
      </c>
      <c r="II30">
        <v>100</v>
      </c>
      <c r="IJ30">
        <v>1.246</v>
      </c>
      <c r="IK30">
        <v>0.3183</v>
      </c>
      <c r="IL30">
        <v>1.224062679712531</v>
      </c>
      <c r="IM30">
        <v>0.0007502269904989051</v>
      </c>
      <c r="IN30">
        <v>-1.907541437940456E-06</v>
      </c>
      <c r="IO30">
        <v>4.87577687351772E-10</v>
      </c>
      <c r="IP30">
        <v>0.3183349999999976</v>
      </c>
      <c r="IQ30">
        <v>0</v>
      </c>
      <c r="IR30">
        <v>0</v>
      </c>
      <c r="IS30">
        <v>0</v>
      </c>
      <c r="IT30">
        <v>1</v>
      </c>
      <c r="IU30">
        <v>1943</v>
      </c>
      <c r="IV30">
        <v>1</v>
      </c>
      <c r="IW30">
        <v>21</v>
      </c>
      <c r="IX30">
        <v>19.3</v>
      </c>
      <c r="IY30">
        <v>3.2</v>
      </c>
      <c r="IZ30">
        <v>1.11084</v>
      </c>
      <c r="JA30">
        <v>2.38281</v>
      </c>
      <c r="JB30">
        <v>1.42578</v>
      </c>
      <c r="JC30">
        <v>2.28027</v>
      </c>
      <c r="JD30">
        <v>1.54785</v>
      </c>
      <c r="JE30">
        <v>2.28638</v>
      </c>
      <c r="JF30">
        <v>31.2374</v>
      </c>
      <c r="JG30">
        <v>15.6205</v>
      </c>
      <c r="JH30">
        <v>18</v>
      </c>
      <c r="JI30">
        <v>620.178</v>
      </c>
      <c r="JJ30">
        <v>452.557</v>
      </c>
      <c r="JK30">
        <v>25.6908</v>
      </c>
      <c r="JL30">
        <v>26.6388</v>
      </c>
      <c r="JM30">
        <v>30.0003</v>
      </c>
      <c r="JN30">
        <v>26.5702</v>
      </c>
      <c r="JO30">
        <v>26.5134</v>
      </c>
      <c r="JP30">
        <v>22.2453</v>
      </c>
      <c r="JQ30">
        <v>0</v>
      </c>
      <c r="JR30">
        <v>100</v>
      </c>
      <c r="JS30">
        <v>-999.9</v>
      </c>
      <c r="JT30">
        <v>428.241</v>
      </c>
      <c r="JU30">
        <v>25</v>
      </c>
      <c r="JV30">
        <v>95.4365</v>
      </c>
      <c r="JW30">
        <v>101.425</v>
      </c>
    </row>
    <row r="31" spans="1:283">
      <c r="A31">
        <v>15</v>
      </c>
      <c r="B31">
        <v>1690381098</v>
      </c>
      <c r="C31">
        <v>2727.900000095367</v>
      </c>
      <c r="D31" t="s">
        <v>484</v>
      </c>
      <c r="E31" t="s">
        <v>485</v>
      </c>
      <c r="F31">
        <v>15</v>
      </c>
      <c r="P31">
        <v>1690381090.25</v>
      </c>
      <c r="Q31">
        <f>(R31)/1000</f>
        <v>0</v>
      </c>
      <c r="R31">
        <f>1000*DB31*AP31*(CX31-CY31)/(100*CQ31*(1000-AP31*CX31))</f>
        <v>0</v>
      </c>
      <c r="S31">
        <f>DB31*AP31*(CW31-CV31*(1000-AP31*CY31)/(1000-AP31*CX31))/(100*CQ31)</f>
        <v>0</v>
      </c>
      <c r="T31">
        <f>CV31 - IF(AP31&gt;1, S31*CQ31*100.0/(AR31*DJ31), 0)</f>
        <v>0</v>
      </c>
      <c r="U31">
        <f>((AA31-Q31/2)*T31-S31)/(AA31+Q31/2)</f>
        <v>0</v>
      </c>
      <c r="V31">
        <f>U31*(DC31+DD31)/1000.0</f>
        <v>0</v>
      </c>
      <c r="W31">
        <f>(CV31 - IF(AP31&gt;1, S31*CQ31*100.0/(AR31*DJ31), 0))*(DC31+DD31)/1000.0</f>
        <v>0</v>
      </c>
      <c r="X31">
        <f>2.0/((1/Z31-1/Y31)+SIGN(Z31)*SQRT((1/Z31-1/Y31)*(1/Z31-1/Y31) + 4*CR31/((CR31+1)*(CR31+1))*(2*1/Z31*1/Y31-1/Y31*1/Y31)))</f>
        <v>0</v>
      </c>
      <c r="Y31">
        <f>IF(LEFT(CS31,1)&lt;&gt;"0",IF(LEFT(CS31,1)="1",3.0,CT31),$D$5+$E$5*(DJ31*DC31/($K$5*1000))+$F$5*(DJ31*DC31/($K$5*1000))*MAX(MIN(CQ31,$J$5),$I$5)*MAX(MIN(CQ31,$J$5),$I$5)+$G$5*MAX(MIN(CQ31,$J$5),$I$5)*(DJ31*DC31/($K$5*1000))+$H$5*(DJ31*DC31/($K$5*1000))*(DJ31*DC31/($K$5*1000)))</f>
        <v>0</v>
      </c>
      <c r="Z31">
        <f>Q31*(1000-(1000*0.61365*exp(17.502*AD31/(240.97+AD31))/(DC31+DD31)+CX31)/2)/(1000*0.61365*exp(17.502*AD31/(240.97+AD31))/(DC31+DD31)-CX31)</f>
        <v>0</v>
      </c>
      <c r="AA31">
        <f>1/((CR31+1)/(X31/1.6)+1/(Y31/1.37)) + CR31/((CR31+1)/(X31/1.6) + CR31/(Y31/1.37))</f>
        <v>0</v>
      </c>
      <c r="AB31">
        <f>(CM31*CP31)</f>
        <v>0</v>
      </c>
      <c r="AC31">
        <f>(DE31+(AB31+2*0.95*5.67E-8*(((DE31+$B$7)+273)^4-(DE31+273)^4)-44100*Q31)/(1.84*29.3*Y31+8*0.95*5.67E-8*(DE31+273)^3))</f>
        <v>0</v>
      </c>
      <c r="AD31">
        <f>($C$7*DF31+$D$7*DG31+$E$7*AC31)</f>
        <v>0</v>
      </c>
      <c r="AE31">
        <f>0.61365*exp(17.502*AD31/(240.97+AD31))</f>
        <v>0</v>
      </c>
      <c r="AF31">
        <f>(AG31/AH31*100)</f>
        <v>0</v>
      </c>
      <c r="AG31">
        <f>CX31*(DC31+DD31)/1000</f>
        <v>0</v>
      </c>
      <c r="AH31">
        <f>0.61365*exp(17.502*DE31/(240.97+DE31))</f>
        <v>0</v>
      </c>
      <c r="AI31">
        <f>(AE31-CX31*(DC31+DD31)/1000)</f>
        <v>0</v>
      </c>
      <c r="AJ31">
        <f>(-Q31*44100)</f>
        <v>0</v>
      </c>
      <c r="AK31">
        <f>2*29.3*Y31*0.92*(DE31-AD31)</f>
        <v>0</v>
      </c>
      <c r="AL31">
        <f>2*0.95*5.67E-8*(((DE31+$B$7)+273)^4-(AD31+273)^4)</f>
        <v>0</v>
      </c>
      <c r="AM31">
        <f>AB31+AL31+AJ31+AK31</f>
        <v>0</v>
      </c>
      <c r="AN31">
        <v>0</v>
      </c>
      <c r="AO31">
        <v>0</v>
      </c>
      <c r="AP31">
        <f>IF(AN31*$H$13&gt;=AR31,1.0,(AR31/(AR31-AN31*$H$13)))</f>
        <v>0</v>
      </c>
      <c r="AQ31">
        <f>(AP31-1)*100</f>
        <v>0</v>
      </c>
      <c r="AR31">
        <f>MAX(0,($B$13+$C$13*DJ31)/(1+$D$13*DJ31)*DC31/(DE31+273)*$E$13)</f>
        <v>0</v>
      </c>
      <c r="AS31" t="s">
        <v>414</v>
      </c>
      <c r="AT31">
        <v>12558.6</v>
      </c>
      <c r="AU31">
        <v>607.068</v>
      </c>
      <c r="AV31">
        <v>2188.17</v>
      </c>
      <c r="AW31">
        <f>1-AU31/AV31</f>
        <v>0</v>
      </c>
      <c r="AX31">
        <v>-1.734461745173538</v>
      </c>
      <c r="AY31" t="s">
        <v>486</v>
      </c>
      <c r="AZ31">
        <v>12571.5</v>
      </c>
      <c r="BA31">
        <v>533.9603461538462</v>
      </c>
      <c r="BB31">
        <v>636.069</v>
      </c>
      <c r="BC31">
        <f>1-BA31/BB31</f>
        <v>0</v>
      </c>
      <c r="BD31">
        <v>0.5</v>
      </c>
      <c r="BE31">
        <f>CN31</f>
        <v>0</v>
      </c>
      <c r="BF31">
        <f>S31</f>
        <v>0</v>
      </c>
      <c r="BG31">
        <f>BC31*BD31*BE31</f>
        <v>0</v>
      </c>
      <c r="BH31">
        <f>(BF31-AX31)/BE31</f>
        <v>0</v>
      </c>
      <c r="BI31">
        <f>(AV31-BB31)/BB31</f>
        <v>0</v>
      </c>
      <c r="BJ31">
        <f>AU31/(AW31+AU31/BB31)</f>
        <v>0</v>
      </c>
      <c r="BK31" t="s">
        <v>487</v>
      </c>
      <c r="BL31">
        <v>-1269.48</v>
      </c>
      <c r="BM31">
        <f>IF(BL31&lt;&gt;0, BL31, BJ31)</f>
        <v>0</v>
      </c>
      <c r="BN31">
        <f>1-BM31/BB31</f>
        <v>0</v>
      </c>
      <c r="BO31">
        <f>(BB31-BA31)/(BB31-BM31)</f>
        <v>0</v>
      </c>
      <c r="BP31">
        <f>(AV31-BB31)/(AV31-BM31)</f>
        <v>0</v>
      </c>
      <c r="BQ31">
        <f>(BB31-BA31)/(BB31-AU31)</f>
        <v>0</v>
      </c>
      <c r="BR31">
        <f>(AV31-BB31)/(AV31-AU31)</f>
        <v>0</v>
      </c>
      <c r="BS31">
        <f>(BO31*BM31/BA31)</f>
        <v>0</v>
      </c>
      <c r="BT31">
        <f>(1-BS31)</f>
        <v>0</v>
      </c>
      <c r="BU31">
        <v>3148</v>
      </c>
      <c r="BV31">
        <v>300</v>
      </c>
      <c r="BW31">
        <v>300</v>
      </c>
      <c r="BX31">
        <v>300</v>
      </c>
      <c r="BY31">
        <v>12571.5</v>
      </c>
      <c r="BZ31">
        <v>613.09</v>
      </c>
      <c r="CA31">
        <v>-0.00910467</v>
      </c>
      <c r="CB31">
        <v>-4.1</v>
      </c>
      <c r="CC31" t="s">
        <v>417</v>
      </c>
      <c r="CD31" t="s">
        <v>417</v>
      </c>
      <c r="CE31" t="s">
        <v>417</v>
      </c>
      <c r="CF31" t="s">
        <v>417</v>
      </c>
      <c r="CG31" t="s">
        <v>417</v>
      </c>
      <c r="CH31" t="s">
        <v>417</v>
      </c>
      <c r="CI31" t="s">
        <v>417</v>
      </c>
      <c r="CJ31" t="s">
        <v>417</v>
      </c>
      <c r="CK31" t="s">
        <v>417</v>
      </c>
      <c r="CL31" t="s">
        <v>417</v>
      </c>
      <c r="CM31">
        <f>$B$11*DK31+$C$11*DL31+$F$11*DW31*(1-DZ31)</f>
        <v>0</v>
      </c>
      <c r="CN31">
        <f>CM31*CO31</f>
        <v>0</v>
      </c>
      <c r="CO31">
        <f>($B$11*$D$9+$C$11*$D$9+$F$11*((EJ31+EB31)/MAX(EJ31+EB31+EK31, 0.1)*$I$9+EK31/MAX(EJ31+EB31+EK31, 0.1)*$J$9))/($B$11+$C$11+$F$11)</f>
        <v>0</v>
      </c>
      <c r="CP31">
        <f>($B$11*$K$9+$C$11*$K$9+$F$11*((EJ31+EB31)/MAX(EJ31+EB31+EK31, 0.1)*$P$9+EK31/MAX(EJ31+EB31+EK31, 0.1)*$Q$9))/($B$11+$C$11+$F$11)</f>
        <v>0</v>
      </c>
      <c r="CQ31">
        <v>6</v>
      </c>
      <c r="CR31">
        <v>0.5</v>
      </c>
      <c r="CS31" t="s">
        <v>418</v>
      </c>
      <c r="CT31">
        <v>2</v>
      </c>
      <c r="CU31">
        <v>1690381090.25</v>
      </c>
      <c r="CV31">
        <v>409.9130333333333</v>
      </c>
      <c r="CW31">
        <v>414.2752333333332</v>
      </c>
      <c r="CX31">
        <v>22.95426666666667</v>
      </c>
      <c r="CY31">
        <v>22.87056333333333</v>
      </c>
      <c r="CZ31">
        <v>408.7300333333333</v>
      </c>
      <c r="DA31">
        <v>22.62926666666667</v>
      </c>
      <c r="DB31">
        <v>600.1829</v>
      </c>
      <c r="DC31">
        <v>101.5802666666666</v>
      </c>
      <c r="DD31">
        <v>0.09993804333333331</v>
      </c>
      <c r="DE31">
        <v>26.78381333333333</v>
      </c>
      <c r="DF31">
        <v>26.92221</v>
      </c>
      <c r="DG31">
        <v>999.9000000000002</v>
      </c>
      <c r="DH31">
        <v>0</v>
      </c>
      <c r="DI31">
        <v>0</v>
      </c>
      <c r="DJ31">
        <v>10009.473</v>
      </c>
      <c r="DK31">
        <v>0</v>
      </c>
      <c r="DL31">
        <v>1441.552333333333</v>
      </c>
      <c r="DM31">
        <v>-4.299845333333333</v>
      </c>
      <c r="DN31">
        <v>419.6218333333333</v>
      </c>
      <c r="DO31">
        <v>423.9716</v>
      </c>
      <c r="DP31">
        <v>0.1180585333333333</v>
      </c>
      <c r="DQ31">
        <v>414.2752333333332</v>
      </c>
      <c r="DR31">
        <v>22.87056333333333</v>
      </c>
      <c r="DS31">
        <v>2.335193333333334</v>
      </c>
      <c r="DT31">
        <v>2.323201</v>
      </c>
      <c r="DU31">
        <v>19.92119333333333</v>
      </c>
      <c r="DV31">
        <v>19.83813333333334</v>
      </c>
      <c r="DW31">
        <v>1499.953</v>
      </c>
      <c r="DX31">
        <v>0.9729957</v>
      </c>
      <c r="DY31">
        <v>0.02700403666666666</v>
      </c>
      <c r="DZ31">
        <v>0</v>
      </c>
      <c r="EA31">
        <v>534.1716333333334</v>
      </c>
      <c r="EB31">
        <v>4.99931</v>
      </c>
      <c r="EC31">
        <v>8707.657333333333</v>
      </c>
      <c r="ED31">
        <v>13258.8</v>
      </c>
      <c r="EE31">
        <v>38.53726666666667</v>
      </c>
      <c r="EF31">
        <v>40.47479999999999</v>
      </c>
      <c r="EG31">
        <v>38.94979999999999</v>
      </c>
      <c r="EH31">
        <v>39.88306666666666</v>
      </c>
      <c r="EI31">
        <v>40.14973333333333</v>
      </c>
      <c r="EJ31">
        <v>1454.583333333333</v>
      </c>
      <c r="EK31">
        <v>40.36966666666665</v>
      </c>
      <c r="EL31">
        <v>0</v>
      </c>
      <c r="EM31">
        <v>399.0999999046326</v>
      </c>
      <c r="EN31">
        <v>0</v>
      </c>
      <c r="EO31">
        <v>533.9603461538462</v>
      </c>
      <c r="EP31">
        <v>-18.41705982983267</v>
      </c>
      <c r="EQ31">
        <v>-604.7521358371073</v>
      </c>
      <c r="ER31">
        <v>8706.533076923077</v>
      </c>
      <c r="ES31">
        <v>15</v>
      </c>
      <c r="ET31">
        <v>1690381118</v>
      </c>
      <c r="EU31" t="s">
        <v>488</v>
      </c>
      <c r="EV31">
        <v>1690381118</v>
      </c>
      <c r="EW31">
        <v>1690381115</v>
      </c>
      <c r="EX31">
        <v>10</v>
      </c>
      <c r="EY31">
        <v>-0.06</v>
      </c>
      <c r="EZ31">
        <v>-0.035</v>
      </c>
      <c r="FA31">
        <v>1.183</v>
      </c>
      <c r="FB31">
        <v>0.325</v>
      </c>
      <c r="FC31">
        <v>414</v>
      </c>
      <c r="FD31">
        <v>23</v>
      </c>
      <c r="FE31">
        <v>0.41</v>
      </c>
      <c r="FF31">
        <v>0.13</v>
      </c>
      <c r="FG31">
        <v>4.265427692081349</v>
      </c>
      <c r="FH31">
        <v>-0.5657261937066993</v>
      </c>
      <c r="FI31">
        <v>0.04677452231832453</v>
      </c>
      <c r="FJ31">
        <v>1</v>
      </c>
      <c r="FK31">
        <v>-4.32920225</v>
      </c>
      <c r="FL31">
        <v>0.5201895309568617</v>
      </c>
      <c r="FM31">
        <v>0.05450278366686876</v>
      </c>
      <c r="FN31">
        <v>1</v>
      </c>
      <c r="FO31">
        <v>409.9728999999999</v>
      </c>
      <c r="FP31">
        <v>0.05753058954311731</v>
      </c>
      <c r="FQ31">
        <v>0.01780140443897651</v>
      </c>
      <c r="FR31">
        <v>1</v>
      </c>
      <c r="FS31">
        <v>0.1035996925</v>
      </c>
      <c r="FT31">
        <v>0.2188335073170731</v>
      </c>
      <c r="FU31">
        <v>0.02605109661395646</v>
      </c>
      <c r="FV31">
        <v>1</v>
      </c>
      <c r="FW31">
        <v>22.98192666666667</v>
      </c>
      <c r="FX31">
        <v>0.7779684093436909</v>
      </c>
      <c r="FY31">
        <v>0.05631041900828797</v>
      </c>
      <c r="FZ31">
        <v>0</v>
      </c>
      <c r="GA31">
        <v>4</v>
      </c>
      <c r="GB31">
        <v>5</v>
      </c>
      <c r="GC31" t="s">
        <v>489</v>
      </c>
      <c r="GD31">
        <v>3.17896</v>
      </c>
      <c r="GE31">
        <v>2.79691</v>
      </c>
      <c r="GF31">
        <v>0.103525</v>
      </c>
      <c r="GG31">
        <v>0.10512</v>
      </c>
      <c r="GH31">
        <v>0.117377</v>
      </c>
      <c r="GI31">
        <v>0.118209</v>
      </c>
      <c r="GJ31">
        <v>28106.9</v>
      </c>
      <c r="GK31">
        <v>22334.9</v>
      </c>
      <c r="GL31">
        <v>29298.9</v>
      </c>
      <c r="GM31">
        <v>24446.9</v>
      </c>
      <c r="GN31">
        <v>32857.9</v>
      </c>
      <c r="GO31">
        <v>31433.4</v>
      </c>
      <c r="GP31">
        <v>40391.7</v>
      </c>
      <c r="GQ31">
        <v>39867.4</v>
      </c>
      <c r="GR31">
        <v>2.1629</v>
      </c>
      <c r="GS31">
        <v>1.92813</v>
      </c>
      <c r="GT31">
        <v>0.104859</v>
      </c>
      <c r="GU31">
        <v>0</v>
      </c>
      <c r="GV31">
        <v>25.2744</v>
      </c>
      <c r="GW31">
        <v>999.9</v>
      </c>
      <c r="GX31">
        <v>67.59999999999999</v>
      </c>
      <c r="GY31">
        <v>27.2</v>
      </c>
      <c r="GZ31">
        <v>24.0982</v>
      </c>
      <c r="HA31">
        <v>61.6417</v>
      </c>
      <c r="HB31">
        <v>31.1258</v>
      </c>
      <c r="HC31">
        <v>1</v>
      </c>
      <c r="HD31">
        <v>-0.0551042</v>
      </c>
      <c r="HE31">
        <v>0</v>
      </c>
      <c r="HF31">
        <v>20.2798</v>
      </c>
      <c r="HG31">
        <v>5.22613</v>
      </c>
      <c r="HH31">
        <v>11.9024</v>
      </c>
      <c r="HI31">
        <v>4.96375</v>
      </c>
      <c r="HJ31">
        <v>3.292</v>
      </c>
      <c r="HK31">
        <v>9999</v>
      </c>
      <c r="HL31">
        <v>9999</v>
      </c>
      <c r="HM31">
        <v>9999</v>
      </c>
      <c r="HN31">
        <v>999.9</v>
      </c>
      <c r="HO31">
        <v>4.97014</v>
      </c>
      <c r="HP31">
        <v>1.87482</v>
      </c>
      <c r="HQ31">
        <v>1.87348</v>
      </c>
      <c r="HR31">
        <v>1.87266</v>
      </c>
      <c r="HS31">
        <v>1.87424</v>
      </c>
      <c r="HT31">
        <v>1.8692</v>
      </c>
      <c r="HU31">
        <v>1.87333</v>
      </c>
      <c r="HV31">
        <v>1.87845</v>
      </c>
      <c r="HW31">
        <v>0</v>
      </c>
      <c r="HX31">
        <v>0</v>
      </c>
      <c r="HY31">
        <v>0</v>
      </c>
      <c r="HZ31">
        <v>0</v>
      </c>
      <c r="IA31" t="s">
        <v>421</v>
      </c>
      <c r="IB31" t="s">
        <v>422</v>
      </c>
      <c r="IC31" t="s">
        <v>423</v>
      </c>
      <c r="ID31" t="s">
        <v>423</v>
      </c>
      <c r="IE31" t="s">
        <v>423</v>
      </c>
      <c r="IF31" t="s">
        <v>423</v>
      </c>
      <c r="IG31">
        <v>0</v>
      </c>
      <c r="IH31">
        <v>100</v>
      </c>
      <c r="II31">
        <v>100</v>
      </c>
      <c r="IJ31">
        <v>1.183</v>
      </c>
      <c r="IK31">
        <v>0.325</v>
      </c>
      <c r="IL31">
        <v>1.224062679712531</v>
      </c>
      <c r="IM31">
        <v>0.0007502269904989051</v>
      </c>
      <c r="IN31">
        <v>-1.907541437940456E-06</v>
      </c>
      <c r="IO31">
        <v>4.87577687351772E-10</v>
      </c>
      <c r="IP31">
        <v>0.03834037125315701</v>
      </c>
      <c r="IQ31">
        <v>-0.004180631305406676</v>
      </c>
      <c r="IR31">
        <v>0.0009752032425147314</v>
      </c>
      <c r="IS31">
        <v>-7.227821618075307E-06</v>
      </c>
      <c r="IT31">
        <v>1</v>
      </c>
      <c r="IU31">
        <v>1943</v>
      </c>
      <c r="IV31">
        <v>1</v>
      </c>
      <c r="IW31">
        <v>21</v>
      </c>
      <c r="IX31">
        <v>26</v>
      </c>
      <c r="IY31">
        <v>9.800000000000001</v>
      </c>
      <c r="IZ31">
        <v>1.08154</v>
      </c>
      <c r="JA31">
        <v>2.38281</v>
      </c>
      <c r="JB31">
        <v>1.42578</v>
      </c>
      <c r="JC31">
        <v>2.28027</v>
      </c>
      <c r="JD31">
        <v>1.54785</v>
      </c>
      <c r="JE31">
        <v>2.29858</v>
      </c>
      <c r="JF31">
        <v>31.3462</v>
      </c>
      <c r="JG31">
        <v>15.5592</v>
      </c>
      <c r="JH31">
        <v>18</v>
      </c>
      <c r="JI31">
        <v>617.937</v>
      </c>
      <c r="JJ31">
        <v>450.88</v>
      </c>
      <c r="JK31">
        <v>25.804</v>
      </c>
      <c r="JL31">
        <v>26.5856</v>
      </c>
      <c r="JM31">
        <v>29.9997</v>
      </c>
      <c r="JN31">
        <v>26.5789</v>
      </c>
      <c r="JO31">
        <v>26.5263</v>
      </c>
      <c r="JP31">
        <v>21.668</v>
      </c>
      <c r="JQ31">
        <v>0</v>
      </c>
      <c r="JR31">
        <v>100</v>
      </c>
      <c r="JS31">
        <v>-999.9</v>
      </c>
      <c r="JT31">
        <v>414.211</v>
      </c>
      <c r="JU31">
        <v>25</v>
      </c>
      <c r="JV31">
        <v>95.43170000000001</v>
      </c>
      <c r="JW31">
        <v>101.448</v>
      </c>
    </row>
    <row r="32" spans="1:283">
      <c r="A32">
        <v>16</v>
      </c>
      <c r="B32">
        <v>1690381291.5</v>
      </c>
      <c r="C32">
        <v>2921.400000095367</v>
      </c>
      <c r="D32" t="s">
        <v>490</v>
      </c>
      <c r="E32" t="s">
        <v>491</v>
      </c>
      <c r="F32">
        <v>15</v>
      </c>
      <c r="P32">
        <v>1690381283.75</v>
      </c>
      <c r="Q32">
        <f>(R32)/1000</f>
        <v>0</v>
      </c>
      <c r="R32">
        <f>1000*DB32*AP32*(CX32-CY32)/(100*CQ32*(1000-AP32*CX32))</f>
        <v>0</v>
      </c>
      <c r="S32">
        <f>DB32*AP32*(CW32-CV32*(1000-AP32*CY32)/(1000-AP32*CX32))/(100*CQ32)</f>
        <v>0</v>
      </c>
      <c r="T32">
        <f>CV32 - IF(AP32&gt;1, S32*CQ32*100.0/(AR32*DJ32), 0)</f>
        <v>0</v>
      </c>
      <c r="U32">
        <f>((AA32-Q32/2)*T32-S32)/(AA32+Q32/2)</f>
        <v>0</v>
      </c>
      <c r="V32">
        <f>U32*(DC32+DD32)/1000.0</f>
        <v>0</v>
      </c>
      <c r="W32">
        <f>(CV32 - IF(AP32&gt;1, S32*CQ32*100.0/(AR32*DJ32), 0))*(DC32+DD32)/1000.0</f>
        <v>0</v>
      </c>
      <c r="X32">
        <f>2.0/((1/Z32-1/Y32)+SIGN(Z32)*SQRT((1/Z32-1/Y32)*(1/Z32-1/Y32) + 4*CR32/((CR32+1)*(CR32+1))*(2*1/Z32*1/Y32-1/Y32*1/Y32)))</f>
        <v>0</v>
      </c>
      <c r="Y32">
        <f>IF(LEFT(CS32,1)&lt;&gt;"0",IF(LEFT(CS32,1)="1",3.0,CT32),$D$5+$E$5*(DJ32*DC32/($K$5*1000))+$F$5*(DJ32*DC32/($K$5*1000))*MAX(MIN(CQ32,$J$5),$I$5)*MAX(MIN(CQ32,$J$5),$I$5)+$G$5*MAX(MIN(CQ32,$J$5),$I$5)*(DJ32*DC32/($K$5*1000))+$H$5*(DJ32*DC32/($K$5*1000))*(DJ32*DC32/($K$5*1000)))</f>
        <v>0</v>
      </c>
      <c r="Z32">
        <f>Q32*(1000-(1000*0.61365*exp(17.502*AD32/(240.97+AD32))/(DC32+DD32)+CX32)/2)/(1000*0.61365*exp(17.502*AD32/(240.97+AD32))/(DC32+DD32)-CX32)</f>
        <v>0</v>
      </c>
      <c r="AA32">
        <f>1/((CR32+1)/(X32/1.6)+1/(Y32/1.37)) + CR32/((CR32+1)/(X32/1.6) + CR32/(Y32/1.37))</f>
        <v>0</v>
      </c>
      <c r="AB32">
        <f>(CM32*CP32)</f>
        <v>0</v>
      </c>
      <c r="AC32">
        <f>(DE32+(AB32+2*0.95*5.67E-8*(((DE32+$B$7)+273)^4-(DE32+273)^4)-44100*Q32)/(1.84*29.3*Y32+8*0.95*5.67E-8*(DE32+273)^3))</f>
        <v>0</v>
      </c>
      <c r="AD32">
        <f>($C$7*DF32+$D$7*DG32+$E$7*AC32)</f>
        <v>0</v>
      </c>
      <c r="AE32">
        <f>0.61365*exp(17.502*AD32/(240.97+AD32))</f>
        <v>0</v>
      </c>
      <c r="AF32">
        <f>(AG32/AH32*100)</f>
        <v>0</v>
      </c>
      <c r="AG32">
        <f>CX32*(DC32+DD32)/1000</f>
        <v>0</v>
      </c>
      <c r="AH32">
        <f>0.61365*exp(17.502*DE32/(240.97+DE32))</f>
        <v>0</v>
      </c>
      <c r="AI32">
        <f>(AE32-CX32*(DC32+DD32)/1000)</f>
        <v>0</v>
      </c>
      <c r="AJ32">
        <f>(-Q32*44100)</f>
        <v>0</v>
      </c>
      <c r="AK32">
        <f>2*29.3*Y32*0.92*(DE32-AD32)</f>
        <v>0</v>
      </c>
      <c r="AL32">
        <f>2*0.95*5.67E-8*(((DE32+$B$7)+273)^4-(AD32+273)^4)</f>
        <v>0</v>
      </c>
      <c r="AM32">
        <f>AB32+AL32+AJ32+AK32</f>
        <v>0</v>
      </c>
      <c r="AN32">
        <v>0</v>
      </c>
      <c r="AO32">
        <v>0</v>
      </c>
      <c r="AP32">
        <f>IF(AN32*$H$13&gt;=AR32,1.0,(AR32/(AR32-AN32*$H$13)))</f>
        <v>0</v>
      </c>
      <c r="AQ32">
        <f>(AP32-1)*100</f>
        <v>0</v>
      </c>
      <c r="AR32">
        <f>MAX(0,($B$13+$C$13*DJ32)/(1+$D$13*DJ32)*DC32/(DE32+273)*$E$13)</f>
        <v>0</v>
      </c>
      <c r="AS32" t="s">
        <v>414</v>
      </c>
      <c r="AT32">
        <v>12558.6</v>
      </c>
      <c r="AU32">
        <v>607.068</v>
      </c>
      <c r="AV32">
        <v>2188.17</v>
      </c>
      <c r="AW32">
        <f>1-AU32/AV32</f>
        <v>0</v>
      </c>
      <c r="AX32">
        <v>-1.734461745173538</v>
      </c>
      <c r="AY32" t="s">
        <v>492</v>
      </c>
      <c r="AZ32">
        <v>12584.7</v>
      </c>
      <c r="BA32">
        <v>626.0757692307693</v>
      </c>
      <c r="BB32">
        <v>691.128</v>
      </c>
      <c r="BC32">
        <f>1-BA32/BB32</f>
        <v>0</v>
      </c>
      <c r="BD32">
        <v>0.5</v>
      </c>
      <c r="BE32">
        <f>CN32</f>
        <v>0</v>
      </c>
      <c r="BF32">
        <f>S32</f>
        <v>0</v>
      </c>
      <c r="BG32">
        <f>BC32*BD32*BE32</f>
        <v>0</v>
      </c>
      <c r="BH32">
        <f>(BF32-AX32)/BE32</f>
        <v>0</v>
      </c>
      <c r="BI32">
        <f>(AV32-BB32)/BB32</f>
        <v>0</v>
      </c>
      <c r="BJ32">
        <f>AU32/(AW32+AU32/BB32)</f>
        <v>0</v>
      </c>
      <c r="BK32" t="s">
        <v>493</v>
      </c>
      <c r="BL32">
        <v>-274.18</v>
      </c>
      <c r="BM32">
        <f>IF(BL32&lt;&gt;0, BL32, BJ32)</f>
        <v>0</v>
      </c>
      <c r="BN32">
        <f>1-BM32/BB32</f>
        <v>0</v>
      </c>
      <c r="BO32">
        <f>(BB32-BA32)/(BB32-BM32)</f>
        <v>0</v>
      </c>
      <c r="BP32">
        <f>(AV32-BB32)/(AV32-BM32)</f>
        <v>0</v>
      </c>
      <c r="BQ32">
        <f>(BB32-BA32)/(BB32-AU32)</f>
        <v>0</v>
      </c>
      <c r="BR32">
        <f>(AV32-BB32)/(AV32-AU32)</f>
        <v>0</v>
      </c>
      <c r="BS32">
        <f>(BO32*BM32/BA32)</f>
        <v>0</v>
      </c>
      <c r="BT32">
        <f>(1-BS32)</f>
        <v>0</v>
      </c>
      <c r="BU32">
        <v>3150</v>
      </c>
      <c r="BV32">
        <v>300</v>
      </c>
      <c r="BW32">
        <v>300</v>
      </c>
      <c r="BX32">
        <v>300</v>
      </c>
      <c r="BY32">
        <v>12584.7</v>
      </c>
      <c r="BZ32">
        <v>688.1799999999999</v>
      </c>
      <c r="CA32">
        <v>-0.00911638</v>
      </c>
      <c r="CB32">
        <v>3.22</v>
      </c>
      <c r="CC32" t="s">
        <v>417</v>
      </c>
      <c r="CD32" t="s">
        <v>417</v>
      </c>
      <c r="CE32" t="s">
        <v>417</v>
      </c>
      <c r="CF32" t="s">
        <v>417</v>
      </c>
      <c r="CG32" t="s">
        <v>417</v>
      </c>
      <c r="CH32" t="s">
        <v>417</v>
      </c>
      <c r="CI32" t="s">
        <v>417</v>
      </c>
      <c r="CJ32" t="s">
        <v>417</v>
      </c>
      <c r="CK32" t="s">
        <v>417</v>
      </c>
      <c r="CL32" t="s">
        <v>417</v>
      </c>
      <c r="CM32">
        <f>$B$11*DK32+$C$11*DL32+$F$11*DW32*(1-DZ32)</f>
        <v>0</v>
      </c>
      <c r="CN32">
        <f>CM32*CO32</f>
        <v>0</v>
      </c>
      <c r="CO32">
        <f>($B$11*$D$9+$C$11*$D$9+$F$11*((EJ32+EB32)/MAX(EJ32+EB32+EK32, 0.1)*$I$9+EK32/MAX(EJ32+EB32+EK32, 0.1)*$J$9))/($B$11+$C$11+$F$11)</f>
        <v>0</v>
      </c>
      <c r="CP32">
        <f>($B$11*$K$9+$C$11*$K$9+$F$11*((EJ32+EB32)/MAX(EJ32+EB32+EK32, 0.1)*$P$9+EK32/MAX(EJ32+EB32+EK32, 0.1)*$Q$9))/($B$11+$C$11+$F$11)</f>
        <v>0</v>
      </c>
      <c r="CQ32">
        <v>6</v>
      </c>
      <c r="CR32">
        <v>0.5</v>
      </c>
      <c r="CS32" t="s">
        <v>418</v>
      </c>
      <c r="CT32">
        <v>2</v>
      </c>
      <c r="CU32">
        <v>1690381283.75</v>
      </c>
      <c r="CV32">
        <v>409.7481</v>
      </c>
      <c r="CW32">
        <v>415.0153333333333</v>
      </c>
      <c r="CX32">
        <v>23.11505</v>
      </c>
      <c r="CY32">
        <v>22.92715666666667</v>
      </c>
      <c r="CZ32">
        <v>408.6351</v>
      </c>
      <c r="DA32">
        <v>22.78705</v>
      </c>
      <c r="DB32">
        <v>600.1374</v>
      </c>
      <c r="DC32">
        <v>101.5773333333334</v>
      </c>
      <c r="DD32">
        <v>0.1002450066666667</v>
      </c>
      <c r="DE32">
        <v>26.95813666666665</v>
      </c>
      <c r="DF32">
        <v>27.02499666666667</v>
      </c>
      <c r="DG32">
        <v>999.9000000000002</v>
      </c>
      <c r="DH32">
        <v>0</v>
      </c>
      <c r="DI32">
        <v>0</v>
      </c>
      <c r="DJ32">
        <v>9993.256333333333</v>
      </c>
      <c r="DK32">
        <v>0</v>
      </c>
      <c r="DL32">
        <v>1721.977666666666</v>
      </c>
      <c r="DM32">
        <v>-5.195055333333334</v>
      </c>
      <c r="DN32">
        <v>419.5357000000001</v>
      </c>
      <c r="DO32">
        <v>424.7537333333333</v>
      </c>
      <c r="DP32">
        <v>0.2302696</v>
      </c>
      <c r="DQ32">
        <v>415.0153333333333</v>
      </c>
      <c r="DR32">
        <v>22.92715666666667</v>
      </c>
      <c r="DS32">
        <v>2.352271</v>
      </c>
      <c r="DT32">
        <v>2.328880333333333</v>
      </c>
      <c r="DU32">
        <v>20.03888666666667</v>
      </c>
      <c r="DV32">
        <v>19.87757666666666</v>
      </c>
      <c r="DW32">
        <v>1500.013</v>
      </c>
      <c r="DX32">
        <v>0.9730044999999999</v>
      </c>
      <c r="DY32">
        <v>0.02699561</v>
      </c>
      <c r="DZ32">
        <v>0</v>
      </c>
      <c r="EA32">
        <v>626.1572000000001</v>
      </c>
      <c r="EB32">
        <v>4.99931</v>
      </c>
      <c r="EC32">
        <v>11549.48333333333</v>
      </c>
      <c r="ED32">
        <v>13259.38</v>
      </c>
      <c r="EE32">
        <v>38.58306666666667</v>
      </c>
      <c r="EF32">
        <v>39.49146666666666</v>
      </c>
      <c r="EG32">
        <v>38.87473333333333</v>
      </c>
      <c r="EH32">
        <v>38.84979999999999</v>
      </c>
      <c r="EI32">
        <v>39.64973333333332</v>
      </c>
      <c r="EJ32">
        <v>1454.653333333333</v>
      </c>
      <c r="EK32">
        <v>40.35966666666666</v>
      </c>
      <c r="EL32">
        <v>0</v>
      </c>
      <c r="EM32">
        <v>192.7999999523163</v>
      </c>
      <c r="EN32">
        <v>0</v>
      </c>
      <c r="EO32">
        <v>626.0757692307693</v>
      </c>
      <c r="EP32">
        <v>-75.67466669179987</v>
      </c>
      <c r="EQ32">
        <v>-578.8205120910691</v>
      </c>
      <c r="ER32">
        <v>11545.25769230769</v>
      </c>
      <c r="ES32">
        <v>15</v>
      </c>
      <c r="ET32">
        <v>1690381322.5</v>
      </c>
      <c r="EU32" t="s">
        <v>494</v>
      </c>
      <c r="EV32">
        <v>1690381322.5</v>
      </c>
      <c r="EW32">
        <v>1690381314.5</v>
      </c>
      <c r="EX32">
        <v>11</v>
      </c>
      <c r="EY32">
        <v>-0.06900000000000001</v>
      </c>
      <c r="EZ32">
        <v>-0.038</v>
      </c>
      <c r="FA32">
        <v>1.113</v>
      </c>
      <c r="FB32">
        <v>0.328</v>
      </c>
      <c r="FC32">
        <v>415</v>
      </c>
      <c r="FD32">
        <v>23</v>
      </c>
      <c r="FE32">
        <v>0.57</v>
      </c>
      <c r="FF32">
        <v>0.25</v>
      </c>
      <c r="FG32">
        <v>5.099764373243849</v>
      </c>
      <c r="FH32">
        <v>0.126777686028394</v>
      </c>
      <c r="FI32">
        <v>0.03542916097694239</v>
      </c>
      <c r="FJ32">
        <v>1</v>
      </c>
      <c r="FK32">
        <v>-5.173224500000001</v>
      </c>
      <c r="FL32">
        <v>-0.3599801876172469</v>
      </c>
      <c r="FM32">
        <v>0.05032426680787307</v>
      </c>
      <c r="FN32">
        <v>1</v>
      </c>
      <c r="FO32">
        <v>409.8140333333333</v>
      </c>
      <c r="FP32">
        <v>0.5947141268065537</v>
      </c>
      <c r="FQ32">
        <v>0.04878420737174415</v>
      </c>
      <c r="FR32">
        <v>1</v>
      </c>
      <c r="FS32">
        <v>0.203361125</v>
      </c>
      <c r="FT32">
        <v>0.4261539399624765</v>
      </c>
      <c r="FU32">
        <v>0.04270110410820047</v>
      </c>
      <c r="FV32">
        <v>1</v>
      </c>
      <c r="FW32">
        <v>23.15320666666667</v>
      </c>
      <c r="FX32">
        <v>0.2362785317019042</v>
      </c>
      <c r="FY32">
        <v>0.01751711417125799</v>
      </c>
      <c r="FZ32">
        <v>1</v>
      </c>
      <c r="GA32">
        <v>5</v>
      </c>
      <c r="GB32">
        <v>5</v>
      </c>
      <c r="GC32" t="s">
        <v>420</v>
      </c>
      <c r="GD32">
        <v>3.17853</v>
      </c>
      <c r="GE32">
        <v>2.79704</v>
      </c>
      <c r="GF32">
        <v>0.10351</v>
      </c>
      <c r="GG32">
        <v>0.105262</v>
      </c>
      <c r="GH32">
        <v>0.117626</v>
      </c>
      <c r="GI32">
        <v>0.118025</v>
      </c>
      <c r="GJ32">
        <v>28107.3</v>
      </c>
      <c r="GK32">
        <v>22328.2</v>
      </c>
      <c r="GL32">
        <v>29298.8</v>
      </c>
      <c r="GM32">
        <v>24443.4</v>
      </c>
      <c r="GN32">
        <v>32848.6</v>
      </c>
      <c r="GO32">
        <v>31436.8</v>
      </c>
      <c r="GP32">
        <v>40392</v>
      </c>
      <c r="GQ32">
        <v>39863.3</v>
      </c>
      <c r="GR32">
        <v>2.16502</v>
      </c>
      <c r="GS32">
        <v>1.92803</v>
      </c>
      <c r="GT32">
        <v>0.104718</v>
      </c>
      <c r="GU32">
        <v>0</v>
      </c>
      <c r="GV32">
        <v>25.2963</v>
      </c>
      <c r="GW32">
        <v>999.9</v>
      </c>
      <c r="GX32">
        <v>67.5</v>
      </c>
      <c r="GY32">
        <v>27.2</v>
      </c>
      <c r="GZ32">
        <v>24.0651</v>
      </c>
      <c r="HA32">
        <v>62.5017</v>
      </c>
      <c r="HB32">
        <v>31.6747</v>
      </c>
      <c r="HC32">
        <v>1</v>
      </c>
      <c r="HD32">
        <v>-0.0537297</v>
      </c>
      <c r="HE32">
        <v>0</v>
      </c>
      <c r="HF32">
        <v>20.2781</v>
      </c>
      <c r="HG32">
        <v>5.22762</v>
      </c>
      <c r="HH32">
        <v>11.9021</v>
      </c>
      <c r="HI32">
        <v>4.9638</v>
      </c>
      <c r="HJ32">
        <v>3.292</v>
      </c>
      <c r="HK32">
        <v>9999</v>
      </c>
      <c r="HL32">
        <v>9999</v>
      </c>
      <c r="HM32">
        <v>9999</v>
      </c>
      <c r="HN32">
        <v>999.9</v>
      </c>
      <c r="HO32">
        <v>4.97016</v>
      </c>
      <c r="HP32">
        <v>1.87484</v>
      </c>
      <c r="HQ32">
        <v>1.87352</v>
      </c>
      <c r="HR32">
        <v>1.87269</v>
      </c>
      <c r="HS32">
        <v>1.87424</v>
      </c>
      <c r="HT32">
        <v>1.8692</v>
      </c>
      <c r="HU32">
        <v>1.8734</v>
      </c>
      <c r="HV32">
        <v>1.87844</v>
      </c>
      <c r="HW32">
        <v>0</v>
      </c>
      <c r="HX32">
        <v>0</v>
      </c>
      <c r="HY32">
        <v>0</v>
      </c>
      <c r="HZ32">
        <v>0</v>
      </c>
      <c r="IA32" t="s">
        <v>421</v>
      </c>
      <c r="IB32" t="s">
        <v>422</v>
      </c>
      <c r="IC32" t="s">
        <v>423</v>
      </c>
      <c r="ID32" t="s">
        <v>423</v>
      </c>
      <c r="IE32" t="s">
        <v>423</v>
      </c>
      <c r="IF32" t="s">
        <v>423</v>
      </c>
      <c r="IG32">
        <v>0</v>
      </c>
      <c r="IH32">
        <v>100</v>
      </c>
      <c r="II32">
        <v>100</v>
      </c>
      <c r="IJ32">
        <v>1.113</v>
      </c>
      <c r="IK32">
        <v>0.328</v>
      </c>
      <c r="IL32">
        <v>1.164067665255387</v>
      </c>
      <c r="IM32">
        <v>0.0007502269904989051</v>
      </c>
      <c r="IN32">
        <v>-1.907541437940456E-06</v>
      </c>
      <c r="IO32">
        <v>4.87577687351772E-10</v>
      </c>
      <c r="IP32">
        <v>0.04478537125315993</v>
      </c>
      <c r="IQ32">
        <v>-0.004180631305406676</v>
      </c>
      <c r="IR32">
        <v>0.0009752032425147314</v>
      </c>
      <c r="IS32">
        <v>-7.227821618075307E-06</v>
      </c>
      <c r="IT32">
        <v>1</v>
      </c>
      <c r="IU32">
        <v>1943</v>
      </c>
      <c r="IV32">
        <v>1</v>
      </c>
      <c r="IW32">
        <v>21</v>
      </c>
      <c r="IX32">
        <v>2.9</v>
      </c>
      <c r="IY32">
        <v>2.9</v>
      </c>
      <c r="IZ32">
        <v>1.08276</v>
      </c>
      <c r="JA32">
        <v>2.37061</v>
      </c>
      <c r="JB32">
        <v>1.42578</v>
      </c>
      <c r="JC32">
        <v>2.28027</v>
      </c>
      <c r="JD32">
        <v>1.54785</v>
      </c>
      <c r="JE32">
        <v>2.39502</v>
      </c>
      <c r="JF32">
        <v>31.4552</v>
      </c>
      <c r="JG32">
        <v>15.5242</v>
      </c>
      <c r="JH32">
        <v>18</v>
      </c>
      <c r="JI32">
        <v>619.415</v>
      </c>
      <c r="JJ32">
        <v>450.809</v>
      </c>
      <c r="JK32">
        <v>25.9449</v>
      </c>
      <c r="JL32">
        <v>26.59</v>
      </c>
      <c r="JM32">
        <v>30.0002</v>
      </c>
      <c r="JN32">
        <v>26.5736</v>
      </c>
      <c r="JO32">
        <v>26.5247</v>
      </c>
      <c r="JP32">
        <v>21.7069</v>
      </c>
      <c r="JQ32">
        <v>0</v>
      </c>
      <c r="JR32">
        <v>100</v>
      </c>
      <c r="JS32">
        <v>-999.9</v>
      </c>
      <c r="JT32">
        <v>415.052</v>
      </c>
      <c r="JU32">
        <v>25</v>
      </c>
      <c r="JV32">
        <v>95.43210000000001</v>
      </c>
      <c r="JW32">
        <v>101.436</v>
      </c>
    </row>
    <row r="33" spans="1:283">
      <c r="A33">
        <v>17</v>
      </c>
      <c r="B33">
        <v>1690381537.5</v>
      </c>
      <c r="C33">
        <v>3167.400000095367</v>
      </c>
      <c r="D33" t="s">
        <v>495</v>
      </c>
      <c r="E33" t="s">
        <v>496</v>
      </c>
      <c r="F33">
        <v>15</v>
      </c>
      <c r="P33">
        <v>1690381529.5</v>
      </c>
      <c r="Q33">
        <f>(R33)/1000</f>
        <v>0</v>
      </c>
      <c r="R33">
        <f>1000*DB33*AP33*(CX33-CY33)/(100*CQ33*(1000-AP33*CX33))</f>
        <v>0</v>
      </c>
      <c r="S33">
        <f>DB33*AP33*(CW33-CV33*(1000-AP33*CY33)/(1000-AP33*CX33))/(100*CQ33)</f>
        <v>0</v>
      </c>
      <c r="T33">
        <f>CV33 - IF(AP33&gt;1, S33*CQ33*100.0/(AR33*DJ33), 0)</f>
        <v>0</v>
      </c>
      <c r="U33">
        <f>((AA33-Q33/2)*T33-S33)/(AA33+Q33/2)</f>
        <v>0</v>
      </c>
      <c r="V33">
        <f>U33*(DC33+DD33)/1000.0</f>
        <v>0</v>
      </c>
      <c r="W33">
        <f>(CV33 - IF(AP33&gt;1, S33*CQ33*100.0/(AR33*DJ33), 0))*(DC33+DD33)/1000.0</f>
        <v>0</v>
      </c>
      <c r="X33">
        <f>2.0/((1/Z33-1/Y33)+SIGN(Z33)*SQRT((1/Z33-1/Y33)*(1/Z33-1/Y33) + 4*CR33/((CR33+1)*(CR33+1))*(2*1/Z33*1/Y33-1/Y33*1/Y33)))</f>
        <v>0</v>
      </c>
      <c r="Y33">
        <f>IF(LEFT(CS33,1)&lt;&gt;"0",IF(LEFT(CS33,1)="1",3.0,CT33),$D$5+$E$5*(DJ33*DC33/($K$5*1000))+$F$5*(DJ33*DC33/($K$5*1000))*MAX(MIN(CQ33,$J$5),$I$5)*MAX(MIN(CQ33,$J$5),$I$5)+$G$5*MAX(MIN(CQ33,$J$5),$I$5)*(DJ33*DC33/($K$5*1000))+$H$5*(DJ33*DC33/($K$5*1000))*(DJ33*DC33/($K$5*1000)))</f>
        <v>0</v>
      </c>
      <c r="Z33">
        <f>Q33*(1000-(1000*0.61365*exp(17.502*AD33/(240.97+AD33))/(DC33+DD33)+CX33)/2)/(1000*0.61365*exp(17.502*AD33/(240.97+AD33))/(DC33+DD33)-CX33)</f>
        <v>0</v>
      </c>
      <c r="AA33">
        <f>1/((CR33+1)/(X33/1.6)+1/(Y33/1.37)) + CR33/((CR33+1)/(X33/1.6) + CR33/(Y33/1.37))</f>
        <v>0</v>
      </c>
      <c r="AB33">
        <f>(CM33*CP33)</f>
        <v>0</v>
      </c>
      <c r="AC33">
        <f>(DE33+(AB33+2*0.95*5.67E-8*(((DE33+$B$7)+273)^4-(DE33+273)^4)-44100*Q33)/(1.84*29.3*Y33+8*0.95*5.67E-8*(DE33+273)^3))</f>
        <v>0</v>
      </c>
      <c r="AD33">
        <f>($C$7*DF33+$D$7*DG33+$E$7*AC33)</f>
        <v>0</v>
      </c>
      <c r="AE33">
        <f>0.61365*exp(17.502*AD33/(240.97+AD33))</f>
        <v>0</v>
      </c>
      <c r="AF33">
        <f>(AG33/AH33*100)</f>
        <v>0</v>
      </c>
      <c r="AG33">
        <f>CX33*(DC33+DD33)/1000</f>
        <v>0</v>
      </c>
      <c r="AH33">
        <f>0.61365*exp(17.502*DE33/(240.97+DE33))</f>
        <v>0</v>
      </c>
      <c r="AI33">
        <f>(AE33-CX33*(DC33+DD33)/1000)</f>
        <v>0</v>
      </c>
      <c r="AJ33">
        <f>(-Q33*44100)</f>
        <v>0</v>
      </c>
      <c r="AK33">
        <f>2*29.3*Y33*0.92*(DE33-AD33)</f>
        <v>0</v>
      </c>
      <c r="AL33">
        <f>2*0.95*5.67E-8*(((DE33+$B$7)+273)^4-(AD33+273)^4)</f>
        <v>0</v>
      </c>
      <c r="AM33">
        <f>AB33+AL33+AJ33+AK33</f>
        <v>0</v>
      </c>
      <c r="AN33">
        <v>0</v>
      </c>
      <c r="AO33">
        <v>0</v>
      </c>
      <c r="AP33">
        <f>IF(AN33*$H$13&gt;=AR33,1.0,(AR33/(AR33-AN33*$H$13)))</f>
        <v>0</v>
      </c>
      <c r="AQ33">
        <f>(AP33-1)*100</f>
        <v>0</v>
      </c>
      <c r="AR33">
        <f>MAX(0,($B$13+$C$13*DJ33)/(1+$D$13*DJ33)*DC33/(DE33+273)*$E$13)</f>
        <v>0</v>
      </c>
      <c r="AS33" t="s">
        <v>414</v>
      </c>
      <c r="AT33">
        <v>12558.6</v>
      </c>
      <c r="AU33">
        <v>607.068</v>
      </c>
      <c r="AV33">
        <v>2188.17</v>
      </c>
      <c r="AW33">
        <f>1-AU33/AV33</f>
        <v>0</v>
      </c>
      <c r="AX33">
        <v>-1.734461745173538</v>
      </c>
      <c r="AY33" t="s">
        <v>497</v>
      </c>
      <c r="AZ33">
        <v>12515.5</v>
      </c>
      <c r="BA33">
        <v>558.1566923076923</v>
      </c>
      <c r="BB33">
        <v>713.736</v>
      </c>
      <c r="BC33">
        <f>1-BA33/BB33</f>
        <v>0</v>
      </c>
      <c r="BD33">
        <v>0.5</v>
      </c>
      <c r="BE33">
        <f>CN33</f>
        <v>0</v>
      </c>
      <c r="BF33">
        <f>S33</f>
        <v>0</v>
      </c>
      <c r="BG33">
        <f>BC33*BD33*BE33</f>
        <v>0</v>
      </c>
      <c r="BH33">
        <f>(BF33-AX33)/BE33</f>
        <v>0</v>
      </c>
      <c r="BI33">
        <f>(AV33-BB33)/BB33</f>
        <v>0</v>
      </c>
      <c r="BJ33">
        <f>AU33/(AW33+AU33/BB33)</f>
        <v>0</v>
      </c>
      <c r="BK33" t="s">
        <v>498</v>
      </c>
      <c r="BL33">
        <v>-1284.94</v>
      </c>
      <c r="BM33">
        <f>IF(BL33&lt;&gt;0, BL33, BJ33)</f>
        <v>0</v>
      </c>
      <c r="BN33">
        <f>1-BM33/BB33</f>
        <v>0</v>
      </c>
      <c r="BO33">
        <f>(BB33-BA33)/(BB33-BM33)</f>
        <v>0</v>
      </c>
      <c r="BP33">
        <f>(AV33-BB33)/(AV33-BM33)</f>
        <v>0</v>
      </c>
      <c r="BQ33">
        <f>(BB33-BA33)/(BB33-AU33)</f>
        <v>0</v>
      </c>
      <c r="BR33">
        <f>(AV33-BB33)/(AV33-AU33)</f>
        <v>0</v>
      </c>
      <c r="BS33">
        <f>(BO33*BM33/BA33)</f>
        <v>0</v>
      </c>
      <c r="BT33">
        <f>(1-BS33)</f>
        <v>0</v>
      </c>
      <c r="BU33">
        <v>3152</v>
      </c>
      <c r="BV33">
        <v>300</v>
      </c>
      <c r="BW33">
        <v>300</v>
      </c>
      <c r="BX33">
        <v>300</v>
      </c>
      <c r="BY33">
        <v>12515.5</v>
      </c>
      <c r="BZ33">
        <v>676.87</v>
      </c>
      <c r="CA33">
        <v>-0.009069839999999999</v>
      </c>
      <c r="CB33">
        <v>-5.82</v>
      </c>
      <c r="CC33" t="s">
        <v>417</v>
      </c>
      <c r="CD33" t="s">
        <v>417</v>
      </c>
      <c r="CE33" t="s">
        <v>417</v>
      </c>
      <c r="CF33" t="s">
        <v>417</v>
      </c>
      <c r="CG33" t="s">
        <v>417</v>
      </c>
      <c r="CH33" t="s">
        <v>417</v>
      </c>
      <c r="CI33" t="s">
        <v>417</v>
      </c>
      <c r="CJ33" t="s">
        <v>417</v>
      </c>
      <c r="CK33" t="s">
        <v>417</v>
      </c>
      <c r="CL33" t="s">
        <v>417</v>
      </c>
      <c r="CM33">
        <f>$B$11*DK33+$C$11*DL33+$F$11*DW33*(1-DZ33)</f>
        <v>0</v>
      </c>
      <c r="CN33">
        <f>CM33*CO33</f>
        <v>0</v>
      </c>
      <c r="CO33">
        <f>($B$11*$D$9+$C$11*$D$9+$F$11*((EJ33+EB33)/MAX(EJ33+EB33+EK33, 0.1)*$I$9+EK33/MAX(EJ33+EB33+EK33, 0.1)*$J$9))/($B$11+$C$11+$F$11)</f>
        <v>0</v>
      </c>
      <c r="CP33">
        <f>($B$11*$K$9+$C$11*$K$9+$F$11*((EJ33+EB33)/MAX(EJ33+EB33+EK33, 0.1)*$P$9+EK33/MAX(EJ33+EB33+EK33, 0.1)*$Q$9))/($B$11+$C$11+$F$11)</f>
        <v>0</v>
      </c>
      <c r="CQ33">
        <v>6</v>
      </c>
      <c r="CR33">
        <v>0.5</v>
      </c>
      <c r="CS33" t="s">
        <v>418</v>
      </c>
      <c r="CT33">
        <v>2</v>
      </c>
      <c r="CU33">
        <v>1690381529.5</v>
      </c>
      <c r="CV33">
        <v>409.8864516129032</v>
      </c>
      <c r="CW33">
        <v>415.9368064516129</v>
      </c>
      <c r="CX33">
        <v>23.49904193548387</v>
      </c>
      <c r="CY33">
        <v>23.18812258064516</v>
      </c>
      <c r="CZ33">
        <v>408.7094516129031</v>
      </c>
      <c r="DA33">
        <v>23.16504193548387</v>
      </c>
      <c r="DB33">
        <v>600.1934193548389</v>
      </c>
      <c r="DC33">
        <v>101.5793225806452</v>
      </c>
      <c r="DD33">
        <v>0.09999845161290323</v>
      </c>
      <c r="DE33">
        <v>26.97039032258064</v>
      </c>
      <c r="DF33">
        <v>27.11848387096775</v>
      </c>
      <c r="DG33">
        <v>999.9000000000003</v>
      </c>
      <c r="DH33">
        <v>0</v>
      </c>
      <c r="DI33">
        <v>0</v>
      </c>
      <c r="DJ33">
        <v>9998.504838709678</v>
      </c>
      <c r="DK33">
        <v>0</v>
      </c>
      <c r="DL33">
        <v>1805.67935483871</v>
      </c>
      <c r="DM33">
        <v>-6.111410322580645</v>
      </c>
      <c r="DN33">
        <v>419.7095806451613</v>
      </c>
      <c r="DO33">
        <v>425.8106129032258</v>
      </c>
      <c r="DP33">
        <v>0.3617576451612903</v>
      </c>
      <c r="DQ33">
        <v>415.9368064516129</v>
      </c>
      <c r="DR33">
        <v>23.18812258064516</v>
      </c>
      <c r="DS33">
        <v>2.392182258064517</v>
      </c>
      <c r="DT33">
        <v>2.355435806451613</v>
      </c>
      <c r="DU33">
        <v>20.31094193548387</v>
      </c>
      <c r="DV33">
        <v>20.06061935483871</v>
      </c>
      <c r="DW33">
        <v>1499.967096774193</v>
      </c>
      <c r="DX33">
        <v>0.973002483870968</v>
      </c>
      <c r="DY33">
        <v>0.02699725806451613</v>
      </c>
      <c r="DZ33">
        <v>0</v>
      </c>
      <c r="EA33">
        <v>558.1993548387097</v>
      </c>
      <c r="EB33">
        <v>4.999310000000001</v>
      </c>
      <c r="EC33">
        <v>9444.671290322578</v>
      </c>
      <c r="ED33">
        <v>13258.96451612903</v>
      </c>
      <c r="EE33">
        <v>37.40903225806451</v>
      </c>
      <c r="EF33">
        <v>39.11464516129031</v>
      </c>
      <c r="EG33">
        <v>37.8364193548387</v>
      </c>
      <c r="EH33">
        <v>38.15893548387096</v>
      </c>
      <c r="EI33">
        <v>39.05009677419353</v>
      </c>
      <c r="EJ33">
        <v>1454.608064516129</v>
      </c>
      <c r="EK33">
        <v>40.36032258064515</v>
      </c>
      <c r="EL33">
        <v>0</v>
      </c>
      <c r="EM33">
        <v>245.1999998092651</v>
      </c>
      <c r="EN33">
        <v>0</v>
      </c>
      <c r="EO33">
        <v>558.1566923076923</v>
      </c>
      <c r="EP33">
        <v>-11.54126496545799</v>
      </c>
      <c r="EQ33">
        <v>-274.9367525202534</v>
      </c>
      <c r="ER33">
        <v>9443.525384615385</v>
      </c>
      <c r="ES33">
        <v>15</v>
      </c>
      <c r="ET33">
        <v>1690381559.5</v>
      </c>
      <c r="EU33" t="s">
        <v>499</v>
      </c>
      <c r="EV33">
        <v>1690381555.5</v>
      </c>
      <c r="EW33">
        <v>1690381559.5</v>
      </c>
      <c r="EX33">
        <v>12</v>
      </c>
      <c r="EY33">
        <v>0.065</v>
      </c>
      <c r="EZ33">
        <v>0.006</v>
      </c>
      <c r="FA33">
        <v>1.177</v>
      </c>
      <c r="FB33">
        <v>0.334</v>
      </c>
      <c r="FC33">
        <v>416</v>
      </c>
      <c r="FD33">
        <v>23</v>
      </c>
      <c r="FE33">
        <v>0.62</v>
      </c>
      <c r="FF33">
        <v>0.22</v>
      </c>
      <c r="FG33">
        <v>5.963492249095636</v>
      </c>
      <c r="FH33">
        <v>-0.1393041821604479</v>
      </c>
      <c r="FI33">
        <v>0.03429161425185532</v>
      </c>
      <c r="FJ33">
        <v>1</v>
      </c>
      <c r="FK33">
        <v>-6.121513902439025</v>
      </c>
      <c r="FL33">
        <v>0.1895889198606252</v>
      </c>
      <c r="FM33">
        <v>0.04498599873662856</v>
      </c>
      <c r="FN33">
        <v>1</v>
      </c>
      <c r="FO33">
        <v>409.8223225806451</v>
      </c>
      <c r="FP33">
        <v>0.584999999997777</v>
      </c>
      <c r="FQ33">
        <v>0.04833177482626453</v>
      </c>
      <c r="FR33">
        <v>1</v>
      </c>
      <c r="FS33">
        <v>0.3369606585365854</v>
      </c>
      <c r="FT33">
        <v>0.4305652473867599</v>
      </c>
      <c r="FU33">
        <v>0.04497991816388447</v>
      </c>
      <c r="FV33">
        <v>1</v>
      </c>
      <c r="FW33">
        <v>23.5473064516129</v>
      </c>
      <c r="FX33">
        <v>0.2975564516128569</v>
      </c>
      <c r="FY33">
        <v>0.02252201697671111</v>
      </c>
      <c r="FZ33">
        <v>1</v>
      </c>
      <c r="GA33">
        <v>5</v>
      </c>
      <c r="GB33">
        <v>5</v>
      </c>
      <c r="GC33" t="s">
        <v>420</v>
      </c>
      <c r="GD33">
        <v>3.17894</v>
      </c>
      <c r="GE33">
        <v>2.79701</v>
      </c>
      <c r="GF33">
        <v>0.103512</v>
      </c>
      <c r="GG33">
        <v>0.105433</v>
      </c>
      <c r="GH33">
        <v>0.118996</v>
      </c>
      <c r="GI33">
        <v>0.118982</v>
      </c>
      <c r="GJ33">
        <v>28104.6</v>
      </c>
      <c r="GK33">
        <v>22321.9</v>
      </c>
      <c r="GL33">
        <v>29296.3</v>
      </c>
      <c r="GM33">
        <v>24441.4</v>
      </c>
      <c r="GN33">
        <v>32793.6</v>
      </c>
      <c r="GO33">
        <v>31399.6</v>
      </c>
      <c r="GP33">
        <v>40388.5</v>
      </c>
      <c r="GQ33">
        <v>39860</v>
      </c>
      <c r="GR33">
        <v>2.16513</v>
      </c>
      <c r="GS33">
        <v>1.92507</v>
      </c>
      <c r="GT33">
        <v>0.08465350000000001</v>
      </c>
      <c r="GU33">
        <v>0</v>
      </c>
      <c r="GV33">
        <v>25.7405</v>
      </c>
      <c r="GW33">
        <v>999.9</v>
      </c>
      <c r="GX33">
        <v>67.5</v>
      </c>
      <c r="GY33">
        <v>27.4</v>
      </c>
      <c r="GZ33">
        <v>24.3467</v>
      </c>
      <c r="HA33">
        <v>62.4717</v>
      </c>
      <c r="HB33">
        <v>30.9215</v>
      </c>
      <c r="HC33">
        <v>1</v>
      </c>
      <c r="HD33">
        <v>-0.0504421</v>
      </c>
      <c r="HE33">
        <v>0</v>
      </c>
      <c r="HF33">
        <v>20.2794</v>
      </c>
      <c r="HG33">
        <v>5.22598</v>
      </c>
      <c r="HH33">
        <v>11.9021</v>
      </c>
      <c r="HI33">
        <v>4.9637</v>
      </c>
      <c r="HJ33">
        <v>3.29178</v>
      </c>
      <c r="HK33">
        <v>9999</v>
      </c>
      <c r="HL33">
        <v>9999</v>
      </c>
      <c r="HM33">
        <v>9999</v>
      </c>
      <c r="HN33">
        <v>999.9</v>
      </c>
      <c r="HO33">
        <v>4.97015</v>
      </c>
      <c r="HP33">
        <v>1.87485</v>
      </c>
      <c r="HQ33">
        <v>1.87359</v>
      </c>
      <c r="HR33">
        <v>1.87271</v>
      </c>
      <c r="HS33">
        <v>1.87424</v>
      </c>
      <c r="HT33">
        <v>1.8692</v>
      </c>
      <c r="HU33">
        <v>1.87342</v>
      </c>
      <c r="HV33">
        <v>1.87849</v>
      </c>
      <c r="HW33">
        <v>0</v>
      </c>
      <c r="HX33">
        <v>0</v>
      </c>
      <c r="HY33">
        <v>0</v>
      </c>
      <c r="HZ33">
        <v>0</v>
      </c>
      <c r="IA33" t="s">
        <v>421</v>
      </c>
      <c r="IB33" t="s">
        <v>422</v>
      </c>
      <c r="IC33" t="s">
        <v>423</v>
      </c>
      <c r="ID33" t="s">
        <v>423</v>
      </c>
      <c r="IE33" t="s">
        <v>423</v>
      </c>
      <c r="IF33" t="s">
        <v>423</v>
      </c>
      <c r="IG33">
        <v>0</v>
      </c>
      <c r="IH33">
        <v>100</v>
      </c>
      <c r="II33">
        <v>100</v>
      </c>
      <c r="IJ33">
        <v>1.177</v>
      </c>
      <c r="IK33">
        <v>0.334</v>
      </c>
      <c r="IL33">
        <v>1.094642785993055</v>
      </c>
      <c r="IM33">
        <v>0.0007502269904989051</v>
      </c>
      <c r="IN33">
        <v>-1.907541437940456E-06</v>
      </c>
      <c r="IO33">
        <v>4.87577687351772E-10</v>
      </c>
      <c r="IP33">
        <v>0.3282099999999986</v>
      </c>
      <c r="IQ33">
        <v>0</v>
      </c>
      <c r="IR33">
        <v>0</v>
      </c>
      <c r="IS33">
        <v>0</v>
      </c>
      <c r="IT33">
        <v>1</v>
      </c>
      <c r="IU33">
        <v>1943</v>
      </c>
      <c r="IV33">
        <v>1</v>
      </c>
      <c r="IW33">
        <v>21</v>
      </c>
      <c r="IX33">
        <v>3.6</v>
      </c>
      <c r="IY33">
        <v>3.7</v>
      </c>
      <c r="IZ33">
        <v>1.08521</v>
      </c>
      <c r="JA33">
        <v>2.3877</v>
      </c>
      <c r="JB33">
        <v>1.42578</v>
      </c>
      <c r="JC33">
        <v>2.28027</v>
      </c>
      <c r="JD33">
        <v>1.54785</v>
      </c>
      <c r="JE33">
        <v>2.31934</v>
      </c>
      <c r="JF33">
        <v>31.7611</v>
      </c>
      <c r="JG33">
        <v>15.4804</v>
      </c>
      <c r="JH33">
        <v>18</v>
      </c>
      <c r="JI33">
        <v>619.798</v>
      </c>
      <c r="JJ33">
        <v>449.258</v>
      </c>
      <c r="JK33">
        <v>26.1088</v>
      </c>
      <c r="JL33">
        <v>26.6412</v>
      </c>
      <c r="JM33">
        <v>30</v>
      </c>
      <c r="JN33">
        <v>26.6027</v>
      </c>
      <c r="JO33">
        <v>26.5492</v>
      </c>
      <c r="JP33">
        <v>21.743</v>
      </c>
      <c r="JQ33">
        <v>0</v>
      </c>
      <c r="JR33">
        <v>100</v>
      </c>
      <c r="JS33">
        <v>-999.9</v>
      </c>
      <c r="JT33">
        <v>416.099</v>
      </c>
      <c r="JU33">
        <v>25</v>
      </c>
      <c r="JV33">
        <v>95.4239</v>
      </c>
      <c r="JW33">
        <v>101.428</v>
      </c>
    </row>
    <row r="34" spans="1:283">
      <c r="A34">
        <v>18</v>
      </c>
      <c r="B34">
        <v>1690381693.1</v>
      </c>
      <c r="C34">
        <v>3323</v>
      </c>
      <c r="D34" t="s">
        <v>500</v>
      </c>
      <c r="E34" t="s">
        <v>501</v>
      </c>
      <c r="F34">
        <v>15</v>
      </c>
      <c r="P34">
        <v>1690381685.099999</v>
      </c>
      <c r="Q34">
        <f>(R34)/1000</f>
        <v>0</v>
      </c>
      <c r="R34">
        <f>1000*DB34*AP34*(CX34-CY34)/(100*CQ34*(1000-AP34*CX34))</f>
        <v>0</v>
      </c>
      <c r="S34">
        <f>DB34*AP34*(CW34-CV34*(1000-AP34*CY34)/(1000-AP34*CX34))/(100*CQ34)</f>
        <v>0</v>
      </c>
      <c r="T34">
        <f>CV34 - IF(AP34&gt;1, S34*CQ34*100.0/(AR34*DJ34), 0)</f>
        <v>0</v>
      </c>
      <c r="U34">
        <f>((AA34-Q34/2)*T34-S34)/(AA34+Q34/2)</f>
        <v>0</v>
      </c>
      <c r="V34">
        <f>U34*(DC34+DD34)/1000.0</f>
        <v>0</v>
      </c>
      <c r="W34">
        <f>(CV34 - IF(AP34&gt;1, S34*CQ34*100.0/(AR34*DJ34), 0))*(DC34+DD34)/1000.0</f>
        <v>0</v>
      </c>
      <c r="X34">
        <f>2.0/((1/Z34-1/Y34)+SIGN(Z34)*SQRT((1/Z34-1/Y34)*(1/Z34-1/Y34) + 4*CR34/((CR34+1)*(CR34+1))*(2*1/Z34*1/Y34-1/Y34*1/Y34)))</f>
        <v>0</v>
      </c>
      <c r="Y34">
        <f>IF(LEFT(CS34,1)&lt;&gt;"0",IF(LEFT(CS34,1)="1",3.0,CT34),$D$5+$E$5*(DJ34*DC34/($K$5*1000))+$F$5*(DJ34*DC34/($K$5*1000))*MAX(MIN(CQ34,$J$5),$I$5)*MAX(MIN(CQ34,$J$5),$I$5)+$G$5*MAX(MIN(CQ34,$J$5),$I$5)*(DJ34*DC34/($K$5*1000))+$H$5*(DJ34*DC34/($K$5*1000))*(DJ34*DC34/($K$5*1000)))</f>
        <v>0</v>
      </c>
      <c r="Z34">
        <f>Q34*(1000-(1000*0.61365*exp(17.502*AD34/(240.97+AD34))/(DC34+DD34)+CX34)/2)/(1000*0.61365*exp(17.502*AD34/(240.97+AD34))/(DC34+DD34)-CX34)</f>
        <v>0</v>
      </c>
      <c r="AA34">
        <f>1/((CR34+1)/(X34/1.6)+1/(Y34/1.37)) + CR34/((CR34+1)/(X34/1.6) + CR34/(Y34/1.37))</f>
        <v>0</v>
      </c>
      <c r="AB34">
        <f>(CM34*CP34)</f>
        <v>0</v>
      </c>
      <c r="AC34">
        <f>(DE34+(AB34+2*0.95*5.67E-8*(((DE34+$B$7)+273)^4-(DE34+273)^4)-44100*Q34)/(1.84*29.3*Y34+8*0.95*5.67E-8*(DE34+273)^3))</f>
        <v>0</v>
      </c>
      <c r="AD34">
        <f>($C$7*DF34+$D$7*DG34+$E$7*AC34)</f>
        <v>0</v>
      </c>
      <c r="AE34">
        <f>0.61365*exp(17.502*AD34/(240.97+AD34))</f>
        <v>0</v>
      </c>
      <c r="AF34">
        <f>(AG34/AH34*100)</f>
        <v>0</v>
      </c>
      <c r="AG34">
        <f>CX34*(DC34+DD34)/1000</f>
        <v>0</v>
      </c>
      <c r="AH34">
        <f>0.61365*exp(17.502*DE34/(240.97+DE34))</f>
        <v>0</v>
      </c>
      <c r="AI34">
        <f>(AE34-CX34*(DC34+DD34)/1000)</f>
        <v>0</v>
      </c>
      <c r="AJ34">
        <f>(-Q34*44100)</f>
        <v>0</v>
      </c>
      <c r="AK34">
        <f>2*29.3*Y34*0.92*(DE34-AD34)</f>
        <v>0</v>
      </c>
      <c r="AL34">
        <f>2*0.95*5.67E-8*(((DE34+$B$7)+273)^4-(AD34+273)^4)</f>
        <v>0</v>
      </c>
      <c r="AM34">
        <f>AB34+AL34+AJ34+AK34</f>
        <v>0</v>
      </c>
      <c r="AN34">
        <v>0</v>
      </c>
      <c r="AO34">
        <v>0</v>
      </c>
      <c r="AP34">
        <f>IF(AN34*$H$13&gt;=AR34,1.0,(AR34/(AR34-AN34*$H$13)))</f>
        <v>0</v>
      </c>
      <c r="AQ34">
        <f>(AP34-1)*100</f>
        <v>0</v>
      </c>
      <c r="AR34">
        <f>MAX(0,($B$13+$C$13*DJ34)/(1+$D$13*DJ34)*DC34/(DE34+273)*$E$13)</f>
        <v>0</v>
      </c>
      <c r="AS34" t="s">
        <v>414</v>
      </c>
      <c r="AT34">
        <v>12558.6</v>
      </c>
      <c r="AU34">
        <v>607.068</v>
      </c>
      <c r="AV34">
        <v>2188.17</v>
      </c>
      <c r="AW34">
        <f>1-AU34/AV34</f>
        <v>0</v>
      </c>
      <c r="AX34">
        <v>-1.734461745173538</v>
      </c>
      <c r="AY34" t="s">
        <v>502</v>
      </c>
      <c r="AZ34">
        <v>12590.1</v>
      </c>
      <c r="BA34">
        <v>427.1229615384615</v>
      </c>
      <c r="BB34">
        <v>465.437</v>
      </c>
      <c r="BC34">
        <f>1-BA34/BB34</f>
        <v>0</v>
      </c>
      <c r="BD34">
        <v>0.5</v>
      </c>
      <c r="BE34">
        <f>CN34</f>
        <v>0</v>
      </c>
      <c r="BF34">
        <f>S34</f>
        <v>0</v>
      </c>
      <c r="BG34">
        <f>BC34*BD34*BE34</f>
        <v>0</v>
      </c>
      <c r="BH34">
        <f>(BF34-AX34)/BE34</f>
        <v>0</v>
      </c>
      <c r="BI34">
        <f>(AV34-BB34)/BB34</f>
        <v>0</v>
      </c>
      <c r="BJ34">
        <f>AU34/(AW34+AU34/BB34)</f>
        <v>0</v>
      </c>
      <c r="BK34" t="s">
        <v>503</v>
      </c>
      <c r="BL34">
        <v>-2892.34</v>
      </c>
      <c r="BM34">
        <f>IF(BL34&lt;&gt;0, BL34, BJ34)</f>
        <v>0</v>
      </c>
      <c r="BN34">
        <f>1-BM34/BB34</f>
        <v>0</v>
      </c>
      <c r="BO34">
        <f>(BB34-BA34)/(BB34-BM34)</f>
        <v>0</v>
      </c>
      <c r="BP34">
        <f>(AV34-BB34)/(AV34-BM34)</f>
        <v>0</v>
      </c>
      <c r="BQ34">
        <f>(BB34-BA34)/(BB34-AU34)</f>
        <v>0</v>
      </c>
      <c r="BR34">
        <f>(AV34-BB34)/(AV34-AU34)</f>
        <v>0</v>
      </c>
      <c r="BS34">
        <f>(BO34*BM34/BA34)</f>
        <v>0</v>
      </c>
      <c r="BT34">
        <f>(1-BS34)</f>
        <v>0</v>
      </c>
      <c r="BU34">
        <v>3154</v>
      </c>
      <c r="BV34">
        <v>300</v>
      </c>
      <c r="BW34">
        <v>300</v>
      </c>
      <c r="BX34">
        <v>300</v>
      </c>
      <c r="BY34">
        <v>12590.1</v>
      </c>
      <c r="BZ34">
        <v>459.25</v>
      </c>
      <c r="CA34">
        <v>-0.00911932</v>
      </c>
      <c r="CB34">
        <v>-0.6</v>
      </c>
      <c r="CC34" t="s">
        <v>417</v>
      </c>
      <c r="CD34" t="s">
        <v>417</v>
      </c>
      <c r="CE34" t="s">
        <v>417</v>
      </c>
      <c r="CF34" t="s">
        <v>417</v>
      </c>
      <c r="CG34" t="s">
        <v>417</v>
      </c>
      <c r="CH34" t="s">
        <v>417</v>
      </c>
      <c r="CI34" t="s">
        <v>417</v>
      </c>
      <c r="CJ34" t="s">
        <v>417</v>
      </c>
      <c r="CK34" t="s">
        <v>417</v>
      </c>
      <c r="CL34" t="s">
        <v>417</v>
      </c>
      <c r="CM34">
        <f>$B$11*DK34+$C$11*DL34+$F$11*DW34*(1-DZ34)</f>
        <v>0</v>
      </c>
      <c r="CN34">
        <f>CM34*CO34</f>
        <v>0</v>
      </c>
      <c r="CO34">
        <f>($B$11*$D$9+$C$11*$D$9+$F$11*((EJ34+EB34)/MAX(EJ34+EB34+EK34, 0.1)*$I$9+EK34/MAX(EJ34+EB34+EK34, 0.1)*$J$9))/($B$11+$C$11+$F$11)</f>
        <v>0</v>
      </c>
      <c r="CP34">
        <f>($B$11*$K$9+$C$11*$K$9+$F$11*((EJ34+EB34)/MAX(EJ34+EB34+EK34, 0.1)*$P$9+EK34/MAX(EJ34+EB34+EK34, 0.1)*$Q$9))/($B$11+$C$11+$F$11)</f>
        <v>0</v>
      </c>
      <c r="CQ34">
        <v>6</v>
      </c>
      <c r="CR34">
        <v>0.5</v>
      </c>
      <c r="CS34" t="s">
        <v>418</v>
      </c>
      <c r="CT34">
        <v>2</v>
      </c>
      <c r="CU34">
        <v>1690381685.099999</v>
      </c>
      <c r="CV34">
        <v>409.4833548387097</v>
      </c>
      <c r="CW34">
        <v>411.7806129032257</v>
      </c>
      <c r="CX34">
        <v>23.41046774193548</v>
      </c>
      <c r="CY34">
        <v>23.28224516129032</v>
      </c>
      <c r="CZ34">
        <v>408.3493548387097</v>
      </c>
      <c r="DA34">
        <v>23.07146774193549</v>
      </c>
      <c r="DB34">
        <v>600.2194838709678</v>
      </c>
      <c r="DC34">
        <v>101.5838709677419</v>
      </c>
      <c r="DD34">
        <v>0.100128364516129</v>
      </c>
      <c r="DE34">
        <v>27.29975483870967</v>
      </c>
      <c r="DF34">
        <v>27.28704516129032</v>
      </c>
      <c r="DG34">
        <v>999.9000000000003</v>
      </c>
      <c r="DH34">
        <v>0</v>
      </c>
      <c r="DI34">
        <v>0</v>
      </c>
      <c r="DJ34">
        <v>9999.923870967741</v>
      </c>
      <c r="DK34">
        <v>0</v>
      </c>
      <c r="DL34">
        <v>1721.176774193548</v>
      </c>
      <c r="DM34">
        <v>-2.250316451612903</v>
      </c>
      <c r="DN34">
        <v>419.3682903225806</v>
      </c>
      <c r="DO34">
        <v>421.5962580645161</v>
      </c>
      <c r="DP34">
        <v>0.1771832258064516</v>
      </c>
      <c r="DQ34">
        <v>411.7806129032257</v>
      </c>
      <c r="DR34">
        <v>23.28224516129032</v>
      </c>
      <c r="DS34">
        <v>2.383096451612903</v>
      </c>
      <c r="DT34">
        <v>2.365098064516129</v>
      </c>
      <c r="DU34">
        <v>20.24934838709678</v>
      </c>
      <c r="DV34">
        <v>20.12676451612903</v>
      </c>
      <c r="DW34">
        <v>1500.023548387097</v>
      </c>
      <c r="DX34">
        <v>0.9729930322580645</v>
      </c>
      <c r="DY34">
        <v>0.02700672580645161</v>
      </c>
      <c r="DZ34">
        <v>0</v>
      </c>
      <c r="EA34">
        <v>427.1791612903226</v>
      </c>
      <c r="EB34">
        <v>4.999310000000001</v>
      </c>
      <c r="EC34">
        <v>9377.934516129033</v>
      </c>
      <c r="ED34">
        <v>13259.41612903226</v>
      </c>
      <c r="EE34">
        <v>40.09258064516128</v>
      </c>
      <c r="EF34">
        <v>41.97351612903225</v>
      </c>
      <c r="EG34">
        <v>40.38870967741934</v>
      </c>
      <c r="EH34">
        <v>41.92316129032256</v>
      </c>
      <c r="EI34">
        <v>41.66106451612902</v>
      </c>
      <c r="EJ34">
        <v>1454.645806451613</v>
      </c>
      <c r="EK34">
        <v>40.37774193548388</v>
      </c>
      <c r="EL34">
        <v>0</v>
      </c>
      <c r="EM34">
        <v>155.1999998092651</v>
      </c>
      <c r="EN34">
        <v>0</v>
      </c>
      <c r="EO34">
        <v>427.1229615384615</v>
      </c>
      <c r="EP34">
        <v>-2.101777783490143</v>
      </c>
      <c r="EQ34">
        <v>-72.73948677449826</v>
      </c>
      <c r="ER34">
        <v>9379.005000000001</v>
      </c>
      <c r="ES34">
        <v>15</v>
      </c>
      <c r="ET34">
        <v>1690381715.1</v>
      </c>
      <c r="EU34" t="s">
        <v>504</v>
      </c>
      <c r="EV34">
        <v>1690381715.1</v>
      </c>
      <c r="EW34">
        <v>1690381715.1</v>
      </c>
      <c r="EX34">
        <v>13</v>
      </c>
      <c r="EY34">
        <v>-0.045</v>
      </c>
      <c r="EZ34">
        <v>-0.046</v>
      </c>
      <c r="FA34">
        <v>1.134</v>
      </c>
      <c r="FB34">
        <v>0.339</v>
      </c>
      <c r="FC34">
        <v>412</v>
      </c>
      <c r="FD34">
        <v>23</v>
      </c>
      <c r="FE34">
        <v>0.42</v>
      </c>
      <c r="FF34">
        <v>0.21</v>
      </c>
      <c r="FG34">
        <v>2.178447783664736</v>
      </c>
      <c r="FH34">
        <v>-0.1921742419986117</v>
      </c>
      <c r="FI34">
        <v>0.06205034059142257</v>
      </c>
      <c r="FJ34">
        <v>1</v>
      </c>
      <c r="FK34">
        <v>-2.17756975</v>
      </c>
      <c r="FL34">
        <v>-0.9782378611632223</v>
      </c>
      <c r="FM34">
        <v>0.151993234989053</v>
      </c>
      <c r="FN34">
        <v>1</v>
      </c>
      <c r="FO34">
        <v>409.5241666666666</v>
      </c>
      <c r="FP34">
        <v>1.880409343715816</v>
      </c>
      <c r="FQ34">
        <v>0.1383334337349043</v>
      </c>
      <c r="FR34">
        <v>1</v>
      </c>
      <c r="FS34">
        <v>0.15538239</v>
      </c>
      <c r="FT34">
        <v>0.4645290934333955</v>
      </c>
      <c r="FU34">
        <v>0.04479028552049429</v>
      </c>
      <c r="FV34">
        <v>1</v>
      </c>
      <c r="FW34">
        <v>23.45715333333333</v>
      </c>
      <c r="FX34">
        <v>0.5602865406006912</v>
      </c>
      <c r="FY34">
        <v>0.04043193237474012</v>
      </c>
      <c r="FZ34">
        <v>1</v>
      </c>
      <c r="GA34">
        <v>5</v>
      </c>
      <c r="GB34">
        <v>5</v>
      </c>
      <c r="GC34" t="s">
        <v>420</v>
      </c>
      <c r="GD34">
        <v>3.17862</v>
      </c>
      <c r="GE34">
        <v>2.79693</v>
      </c>
      <c r="GF34">
        <v>0.103459</v>
      </c>
      <c r="GG34">
        <v>0.104625</v>
      </c>
      <c r="GH34">
        <v>0.118789</v>
      </c>
      <c r="GI34">
        <v>0.119334</v>
      </c>
      <c r="GJ34">
        <v>28101.1</v>
      </c>
      <c r="GK34">
        <v>22337.2</v>
      </c>
      <c r="GL34">
        <v>29291.4</v>
      </c>
      <c r="GM34">
        <v>24436.5</v>
      </c>
      <c r="GN34">
        <v>32794</v>
      </c>
      <c r="GO34">
        <v>31381.3</v>
      </c>
      <c r="GP34">
        <v>40378.9</v>
      </c>
      <c r="GQ34">
        <v>39852.9</v>
      </c>
      <c r="GR34">
        <v>2.1629</v>
      </c>
      <c r="GS34">
        <v>1.92453</v>
      </c>
      <c r="GT34">
        <v>0.0922009</v>
      </c>
      <c r="GU34">
        <v>0</v>
      </c>
      <c r="GV34">
        <v>25.7995</v>
      </c>
      <c r="GW34">
        <v>999.9</v>
      </c>
      <c r="GX34">
        <v>67.40000000000001</v>
      </c>
      <c r="GY34">
        <v>27.5</v>
      </c>
      <c r="GZ34">
        <v>24.4539</v>
      </c>
      <c r="HA34">
        <v>62.6517</v>
      </c>
      <c r="HB34">
        <v>31.4383</v>
      </c>
      <c r="HC34">
        <v>1</v>
      </c>
      <c r="HD34">
        <v>-0.0438059</v>
      </c>
      <c r="HE34">
        <v>0</v>
      </c>
      <c r="HF34">
        <v>20.2778</v>
      </c>
      <c r="HG34">
        <v>5.22747</v>
      </c>
      <c r="HH34">
        <v>11.9021</v>
      </c>
      <c r="HI34">
        <v>4.9638</v>
      </c>
      <c r="HJ34">
        <v>3.292</v>
      </c>
      <c r="HK34">
        <v>9999</v>
      </c>
      <c r="HL34">
        <v>9999</v>
      </c>
      <c r="HM34">
        <v>9999</v>
      </c>
      <c r="HN34">
        <v>999.9</v>
      </c>
      <c r="HO34">
        <v>4.97016</v>
      </c>
      <c r="HP34">
        <v>1.87485</v>
      </c>
      <c r="HQ34">
        <v>1.87362</v>
      </c>
      <c r="HR34">
        <v>1.87271</v>
      </c>
      <c r="HS34">
        <v>1.87424</v>
      </c>
      <c r="HT34">
        <v>1.8692</v>
      </c>
      <c r="HU34">
        <v>1.87347</v>
      </c>
      <c r="HV34">
        <v>1.87851</v>
      </c>
      <c r="HW34">
        <v>0</v>
      </c>
      <c r="HX34">
        <v>0</v>
      </c>
      <c r="HY34">
        <v>0</v>
      </c>
      <c r="HZ34">
        <v>0</v>
      </c>
      <c r="IA34" t="s">
        <v>421</v>
      </c>
      <c r="IB34" t="s">
        <v>422</v>
      </c>
      <c r="IC34" t="s">
        <v>423</v>
      </c>
      <c r="ID34" t="s">
        <v>423</v>
      </c>
      <c r="IE34" t="s">
        <v>423</v>
      </c>
      <c r="IF34" t="s">
        <v>423</v>
      </c>
      <c r="IG34">
        <v>0</v>
      </c>
      <c r="IH34">
        <v>100</v>
      </c>
      <c r="II34">
        <v>100</v>
      </c>
      <c r="IJ34">
        <v>1.134</v>
      </c>
      <c r="IK34">
        <v>0.339</v>
      </c>
      <c r="IL34">
        <v>1.159425490394476</v>
      </c>
      <c r="IM34">
        <v>0.0007502269904989051</v>
      </c>
      <c r="IN34">
        <v>-1.907541437940456E-06</v>
      </c>
      <c r="IO34">
        <v>4.87577687351772E-10</v>
      </c>
      <c r="IP34">
        <v>0.05407537125316351</v>
      </c>
      <c r="IQ34">
        <v>-0.004180631305406676</v>
      </c>
      <c r="IR34">
        <v>0.0009752032425147314</v>
      </c>
      <c r="IS34">
        <v>-7.227821618075307E-06</v>
      </c>
      <c r="IT34">
        <v>1</v>
      </c>
      <c r="IU34">
        <v>1943</v>
      </c>
      <c r="IV34">
        <v>1</v>
      </c>
      <c r="IW34">
        <v>21</v>
      </c>
      <c r="IX34">
        <v>2.3</v>
      </c>
      <c r="IY34">
        <v>2.2</v>
      </c>
      <c r="IZ34">
        <v>1.07666</v>
      </c>
      <c r="JA34">
        <v>2.38403</v>
      </c>
      <c r="JB34">
        <v>1.42578</v>
      </c>
      <c r="JC34">
        <v>2.27905</v>
      </c>
      <c r="JD34">
        <v>1.54785</v>
      </c>
      <c r="JE34">
        <v>2.40601</v>
      </c>
      <c r="JF34">
        <v>31.8707</v>
      </c>
      <c r="JG34">
        <v>15.4629</v>
      </c>
      <c r="JH34">
        <v>18</v>
      </c>
      <c r="JI34">
        <v>619.009</v>
      </c>
      <c r="JJ34">
        <v>449.595</v>
      </c>
      <c r="JK34">
        <v>26.2497</v>
      </c>
      <c r="JL34">
        <v>26.7341</v>
      </c>
      <c r="JM34">
        <v>30.0004</v>
      </c>
      <c r="JN34">
        <v>26.6812</v>
      </c>
      <c r="JO34">
        <v>26.6325</v>
      </c>
      <c r="JP34">
        <v>21.577</v>
      </c>
      <c r="JQ34">
        <v>0</v>
      </c>
      <c r="JR34">
        <v>100</v>
      </c>
      <c r="JS34">
        <v>-999.9</v>
      </c>
      <c r="JT34">
        <v>411.934</v>
      </c>
      <c r="JU34">
        <v>25</v>
      </c>
      <c r="JV34">
        <v>95.404</v>
      </c>
      <c r="JW34">
        <v>101.409</v>
      </c>
    </row>
    <row r="35" spans="1:283">
      <c r="A35">
        <v>19</v>
      </c>
      <c r="B35">
        <v>1690381871.6</v>
      </c>
      <c r="C35">
        <v>3501.5</v>
      </c>
      <c r="D35" t="s">
        <v>505</v>
      </c>
      <c r="E35" t="s">
        <v>506</v>
      </c>
      <c r="F35">
        <v>15</v>
      </c>
      <c r="P35">
        <v>1690381863.849999</v>
      </c>
      <c r="Q35">
        <f>(R35)/1000</f>
        <v>0</v>
      </c>
      <c r="R35">
        <f>1000*DB35*AP35*(CX35-CY35)/(100*CQ35*(1000-AP35*CX35))</f>
        <v>0</v>
      </c>
      <c r="S35">
        <f>DB35*AP35*(CW35-CV35*(1000-AP35*CY35)/(1000-AP35*CX35))/(100*CQ35)</f>
        <v>0</v>
      </c>
      <c r="T35">
        <f>CV35 - IF(AP35&gt;1, S35*CQ35*100.0/(AR35*DJ35), 0)</f>
        <v>0</v>
      </c>
      <c r="U35">
        <f>((AA35-Q35/2)*T35-S35)/(AA35+Q35/2)</f>
        <v>0</v>
      </c>
      <c r="V35">
        <f>U35*(DC35+DD35)/1000.0</f>
        <v>0</v>
      </c>
      <c r="W35">
        <f>(CV35 - IF(AP35&gt;1, S35*CQ35*100.0/(AR35*DJ35), 0))*(DC35+DD35)/1000.0</f>
        <v>0</v>
      </c>
      <c r="X35">
        <f>2.0/((1/Z35-1/Y35)+SIGN(Z35)*SQRT((1/Z35-1/Y35)*(1/Z35-1/Y35) + 4*CR35/((CR35+1)*(CR35+1))*(2*1/Z35*1/Y35-1/Y35*1/Y35)))</f>
        <v>0</v>
      </c>
      <c r="Y35">
        <f>IF(LEFT(CS35,1)&lt;&gt;"0",IF(LEFT(CS35,1)="1",3.0,CT35),$D$5+$E$5*(DJ35*DC35/($K$5*1000))+$F$5*(DJ35*DC35/($K$5*1000))*MAX(MIN(CQ35,$J$5),$I$5)*MAX(MIN(CQ35,$J$5),$I$5)+$G$5*MAX(MIN(CQ35,$J$5),$I$5)*(DJ35*DC35/($K$5*1000))+$H$5*(DJ35*DC35/($K$5*1000))*(DJ35*DC35/($K$5*1000)))</f>
        <v>0</v>
      </c>
      <c r="Z35">
        <f>Q35*(1000-(1000*0.61365*exp(17.502*AD35/(240.97+AD35))/(DC35+DD35)+CX35)/2)/(1000*0.61365*exp(17.502*AD35/(240.97+AD35))/(DC35+DD35)-CX35)</f>
        <v>0</v>
      </c>
      <c r="AA35">
        <f>1/((CR35+1)/(X35/1.6)+1/(Y35/1.37)) + CR35/((CR35+1)/(X35/1.6) + CR35/(Y35/1.37))</f>
        <v>0</v>
      </c>
      <c r="AB35">
        <f>(CM35*CP35)</f>
        <v>0</v>
      </c>
      <c r="AC35">
        <f>(DE35+(AB35+2*0.95*5.67E-8*(((DE35+$B$7)+273)^4-(DE35+273)^4)-44100*Q35)/(1.84*29.3*Y35+8*0.95*5.67E-8*(DE35+273)^3))</f>
        <v>0</v>
      </c>
      <c r="AD35">
        <f>($C$7*DF35+$D$7*DG35+$E$7*AC35)</f>
        <v>0</v>
      </c>
      <c r="AE35">
        <f>0.61365*exp(17.502*AD35/(240.97+AD35))</f>
        <v>0</v>
      </c>
      <c r="AF35">
        <f>(AG35/AH35*100)</f>
        <v>0</v>
      </c>
      <c r="AG35">
        <f>CX35*(DC35+DD35)/1000</f>
        <v>0</v>
      </c>
      <c r="AH35">
        <f>0.61365*exp(17.502*DE35/(240.97+DE35))</f>
        <v>0</v>
      </c>
      <c r="AI35">
        <f>(AE35-CX35*(DC35+DD35)/1000)</f>
        <v>0</v>
      </c>
      <c r="AJ35">
        <f>(-Q35*44100)</f>
        <v>0</v>
      </c>
      <c r="AK35">
        <f>2*29.3*Y35*0.92*(DE35-AD35)</f>
        <v>0</v>
      </c>
      <c r="AL35">
        <f>2*0.95*5.67E-8*(((DE35+$B$7)+273)^4-(AD35+273)^4)</f>
        <v>0</v>
      </c>
      <c r="AM35">
        <f>AB35+AL35+AJ35+AK35</f>
        <v>0</v>
      </c>
      <c r="AN35">
        <v>0</v>
      </c>
      <c r="AO35">
        <v>0</v>
      </c>
      <c r="AP35">
        <f>IF(AN35*$H$13&gt;=AR35,1.0,(AR35/(AR35-AN35*$H$13)))</f>
        <v>0</v>
      </c>
      <c r="AQ35">
        <f>(AP35-1)*100</f>
        <v>0</v>
      </c>
      <c r="AR35">
        <f>MAX(0,($B$13+$C$13*DJ35)/(1+$D$13*DJ35)*DC35/(DE35+273)*$E$13)</f>
        <v>0</v>
      </c>
      <c r="AS35" t="s">
        <v>414</v>
      </c>
      <c r="AT35">
        <v>12558.6</v>
      </c>
      <c r="AU35">
        <v>607.068</v>
      </c>
      <c r="AV35">
        <v>2188.17</v>
      </c>
      <c r="AW35">
        <f>1-AU35/AV35</f>
        <v>0</v>
      </c>
      <c r="AX35">
        <v>-1.734461745173538</v>
      </c>
      <c r="AY35" t="s">
        <v>507</v>
      </c>
      <c r="AZ35">
        <v>12501.2</v>
      </c>
      <c r="BA35">
        <v>693.00668</v>
      </c>
      <c r="BB35">
        <v>865.2380000000001</v>
      </c>
      <c r="BC35">
        <f>1-BA35/BB35</f>
        <v>0</v>
      </c>
      <c r="BD35">
        <v>0.5</v>
      </c>
      <c r="BE35">
        <f>CN35</f>
        <v>0</v>
      </c>
      <c r="BF35">
        <f>S35</f>
        <v>0</v>
      </c>
      <c r="BG35">
        <f>BC35*BD35*BE35</f>
        <v>0</v>
      </c>
      <c r="BH35">
        <f>(BF35-AX35)/BE35</f>
        <v>0</v>
      </c>
      <c r="BI35">
        <f>(AV35-BB35)/BB35</f>
        <v>0</v>
      </c>
      <c r="BJ35">
        <f>AU35/(AW35+AU35/BB35)</f>
        <v>0</v>
      </c>
      <c r="BK35" t="s">
        <v>508</v>
      </c>
      <c r="BL35">
        <v>-22.33</v>
      </c>
      <c r="BM35">
        <f>IF(BL35&lt;&gt;0, BL35, BJ35)</f>
        <v>0</v>
      </c>
      <c r="BN35">
        <f>1-BM35/BB35</f>
        <v>0</v>
      </c>
      <c r="BO35">
        <f>(BB35-BA35)/(BB35-BM35)</f>
        <v>0</v>
      </c>
      <c r="BP35">
        <f>(AV35-BB35)/(AV35-BM35)</f>
        <v>0</v>
      </c>
      <c r="BQ35">
        <f>(BB35-BA35)/(BB35-AU35)</f>
        <v>0</v>
      </c>
      <c r="BR35">
        <f>(AV35-BB35)/(AV35-AU35)</f>
        <v>0</v>
      </c>
      <c r="BS35">
        <f>(BO35*BM35/BA35)</f>
        <v>0</v>
      </c>
      <c r="BT35">
        <f>(1-BS35)</f>
        <v>0</v>
      </c>
      <c r="BU35">
        <v>3156</v>
      </c>
      <c r="BV35">
        <v>300</v>
      </c>
      <c r="BW35">
        <v>300</v>
      </c>
      <c r="BX35">
        <v>300</v>
      </c>
      <c r="BY35">
        <v>12501.2</v>
      </c>
      <c r="BZ35">
        <v>836.6799999999999</v>
      </c>
      <c r="CA35">
        <v>-0.009059279999999999</v>
      </c>
      <c r="CB35">
        <v>-1.74</v>
      </c>
      <c r="CC35" t="s">
        <v>417</v>
      </c>
      <c r="CD35" t="s">
        <v>417</v>
      </c>
      <c r="CE35" t="s">
        <v>417</v>
      </c>
      <c r="CF35" t="s">
        <v>417</v>
      </c>
      <c r="CG35" t="s">
        <v>417</v>
      </c>
      <c r="CH35" t="s">
        <v>417</v>
      </c>
      <c r="CI35" t="s">
        <v>417</v>
      </c>
      <c r="CJ35" t="s">
        <v>417</v>
      </c>
      <c r="CK35" t="s">
        <v>417</v>
      </c>
      <c r="CL35" t="s">
        <v>417</v>
      </c>
      <c r="CM35">
        <f>$B$11*DK35+$C$11*DL35+$F$11*DW35*(1-DZ35)</f>
        <v>0</v>
      </c>
      <c r="CN35">
        <f>CM35*CO35</f>
        <v>0</v>
      </c>
      <c r="CO35">
        <f>($B$11*$D$9+$C$11*$D$9+$F$11*((EJ35+EB35)/MAX(EJ35+EB35+EK35, 0.1)*$I$9+EK35/MAX(EJ35+EB35+EK35, 0.1)*$J$9))/($B$11+$C$11+$F$11)</f>
        <v>0</v>
      </c>
      <c r="CP35">
        <f>($B$11*$K$9+$C$11*$K$9+$F$11*((EJ35+EB35)/MAX(EJ35+EB35+EK35, 0.1)*$P$9+EK35/MAX(EJ35+EB35+EK35, 0.1)*$Q$9))/($B$11+$C$11+$F$11)</f>
        <v>0</v>
      </c>
      <c r="CQ35">
        <v>6</v>
      </c>
      <c r="CR35">
        <v>0.5</v>
      </c>
      <c r="CS35" t="s">
        <v>418</v>
      </c>
      <c r="CT35">
        <v>2</v>
      </c>
      <c r="CU35">
        <v>1690381863.849999</v>
      </c>
      <c r="CV35">
        <v>409.6764999999999</v>
      </c>
      <c r="CW35">
        <v>421.3459666666667</v>
      </c>
      <c r="CX35">
        <v>24.03259</v>
      </c>
      <c r="CY35">
        <v>23.28612333333333</v>
      </c>
      <c r="CZ35">
        <v>408.5408333333334</v>
      </c>
      <c r="DA35">
        <v>23.69459</v>
      </c>
      <c r="DB35">
        <v>600.2072000000001</v>
      </c>
      <c r="DC35">
        <v>101.5829333333333</v>
      </c>
      <c r="DD35">
        <v>0.10009209</v>
      </c>
      <c r="DE35">
        <v>26.93127</v>
      </c>
      <c r="DF35">
        <v>26.83222</v>
      </c>
      <c r="DG35">
        <v>999.9000000000002</v>
      </c>
      <c r="DH35">
        <v>0</v>
      </c>
      <c r="DI35">
        <v>0</v>
      </c>
      <c r="DJ35">
        <v>10005.81</v>
      </c>
      <c r="DK35">
        <v>0</v>
      </c>
      <c r="DL35">
        <v>1296.196333333334</v>
      </c>
      <c r="DM35">
        <v>-11.66935666666667</v>
      </c>
      <c r="DN35">
        <v>419.7649666666667</v>
      </c>
      <c r="DO35">
        <v>431.3912666666667</v>
      </c>
      <c r="DP35">
        <v>0.7473989</v>
      </c>
      <c r="DQ35">
        <v>421.3459666666667</v>
      </c>
      <c r="DR35">
        <v>23.28612333333333</v>
      </c>
      <c r="DS35">
        <v>2.441394</v>
      </c>
      <c r="DT35">
        <v>2.365471666666667</v>
      </c>
      <c r="DU35">
        <v>20.64097</v>
      </c>
      <c r="DV35">
        <v>20.12931333333334</v>
      </c>
      <c r="DW35">
        <v>1500.014333333333</v>
      </c>
      <c r="DX35">
        <v>0.9730045000000002</v>
      </c>
      <c r="DY35">
        <v>0.02699523</v>
      </c>
      <c r="DZ35">
        <v>0</v>
      </c>
      <c r="EA35">
        <v>693.0725000000001</v>
      </c>
      <c r="EB35">
        <v>4.99931</v>
      </c>
      <c r="EC35">
        <v>14288.34</v>
      </c>
      <c r="ED35">
        <v>13259.39666666667</v>
      </c>
      <c r="EE35">
        <v>37.6143</v>
      </c>
      <c r="EF35">
        <v>38.65593333333332</v>
      </c>
      <c r="EG35">
        <v>37.93106666666666</v>
      </c>
      <c r="EH35">
        <v>37.83730000000001</v>
      </c>
      <c r="EI35">
        <v>38.72683333333332</v>
      </c>
      <c r="EJ35">
        <v>1454.653333333333</v>
      </c>
      <c r="EK35">
        <v>40.36099999999999</v>
      </c>
      <c r="EL35">
        <v>0</v>
      </c>
      <c r="EM35">
        <v>177.7000000476837</v>
      </c>
      <c r="EN35">
        <v>0</v>
      </c>
      <c r="EO35">
        <v>693.00668</v>
      </c>
      <c r="EP35">
        <v>-8.601076915233802</v>
      </c>
      <c r="EQ35">
        <v>510.276904842811</v>
      </c>
      <c r="ER35">
        <v>14301.692</v>
      </c>
      <c r="ES35">
        <v>15</v>
      </c>
      <c r="ET35">
        <v>1690381898.6</v>
      </c>
      <c r="EU35" t="s">
        <v>509</v>
      </c>
      <c r="EV35">
        <v>1690381715.1</v>
      </c>
      <c r="EW35">
        <v>1690381898.6</v>
      </c>
      <c r="EX35">
        <v>14</v>
      </c>
      <c r="EY35">
        <v>-0.045</v>
      </c>
      <c r="EZ35">
        <v>-0.001</v>
      </c>
      <c r="FA35">
        <v>1.134</v>
      </c>
      <c r="FB35">
        <v>0.338</v>
      </c>
      <c r="FC35">
        <v>412</v>
      </c>
      <c r="FD35">
        <v>23</v>
      </c>
      <c r="FE35">
        <v>0.42</v>
      </c>
      <c r="FF35">
        <v>0.08</v>
      </c>
      <c r="FG35">
        <v>11.37438502716435</v>
      </c>
      <c r="FH35">
        <v>-0.7892897319954706</v>
      </c>
      <c r="FI35">
        <v>0.06059790164016193</v>
      </c>
      <c r="FJ35">
        <v>1</v>
      </c>
      <c r="FK35">
        <v>-11.70310975609756</v>
      </c>
      <c r="FL35">
        <v>0.646833449477345</v>
      </c>
      <c r="FM35">
        <v>0.06656960342333819</v>
      </c>
      <c r="FN35">
        <v>1</v>
      </c>
      <c r="FO35">
        <v>409.6594516129032</v>
      </c>
      <c r="FP35">
        <v>1.446048387096607</v>
      </c>
      <c r="FQ35">
        <v>0.1082550270633888</v>
      </c>
      <c r="FR35">
        <v>1</v>
      </c>
      <c r="FS35">
        <v>0.7307962682926828</v>
      </c>
      <c r="FT35">
        <v>0.3074418815331005</v>
      </c>
      <c r="FU35">
        <v>0.03054002092179422</v>
      </c>
      <c r="FV35">
        <v>1</v>
      </c>
      <c r="FW35">
        <v>24.02916129032258</v>
      </c>
      <c r="FX35">
        <v>0.3403693548386252</v>
      </c>
      <c r="FY35">
        <v>0.02540223100970781</v>
      </c>
      <c r="FZ35">
        <v>1</v>
      </c>
      <c r="GA35">
        <v>5</v>
      </c>
      <c r="GB35">
        <v>5</v>
      </c>
      <c r="GC35" t="s">
        <v>420</v>
      </c>
      <c r="GD35">
        <v>3.17854</v>
      </c>
      <c r="GE35">
        <v>2.79718</v>
      </c>
      <c r="GF35">
        <v>0.103483</v>
      </c>
      <c r="GG35">
        <v>0.106451</v>
      </c>
      <c r="GH35">
        <v>0.120931</v>
      </c>
      <c r="GI35">
        <v>0.119304</v>
      </c>
      <c r="GJ35">
        <v>28090.1</v>
      </c>
      <c r="GK35">
        <v>22290.7</v>
      </c>
      <c r="GL35">
        <v>29280.9</v>
      </c>
      <c r="GM35">
        <v>24435.5</v>
      </c>
      <c r="GN35">
        <v>32701</v>
      </c>
      <c r="GO35">
        <v>31380.6</v>
      </c>
      <c r="GP35">
        <v>40365</v>
      </c>
      <c r="GQ35">
        <v>39850.4</v>
      </c>
      <c r="GR35">
        <v>2.16432</v>
      </c>
      <c r="GS35">
        <v>1.92173</v>
      </c>
      <c r="GT35">
        <v>0.09785969999999999</v>
      </c>
      <c r="GU35">
        <v>0</v>
      </c>
      <c r="GV35">
        <v>25.2379</v>
      </c>
      <c r="GW35">
        <v>999.9</v>
      </c>
      <c r="GX35">
        <v>67.09999999999999</v>
      </c>
      <c r="GY35">
        <v>27.6</v>
      </c>
      <c r="GZ35">
        <v>24.4871</v>
      </c>
      <c r="HA35">
        <v>62.0117</v>
      </c>
      <c r="HB35">
        <v>31.1458</v>
      </c>
      <c r="HC35">
        <v>1</v>
      </c>
      <c r="HD35">
        <v>-0.0392581</v>
      </c>
      <c r="HE35">
        <v>0</v>
      </c>
      <c r="HF35">
        <v>20.2782</v>
      </c>
      <c r="HG35">
        <v>5.22702</v>
      </c>
      <c r="HH35">
        <v>11.9027</v>
      </c>
      <c r="HI35">
        <v>4.9637</v>
      </c>
      <c r="HJ35">
        <v>3.292</v>
      </c>
      <c r="HK35">
        <v>9999</v>
      </c>
      <c r="HL35">
        <v>9999</v>
      </c>
      <c r="HM35">
        <v>9999</v>
      </c>
      <c r="HN35">
        <v>999.9</v>
      </c>
      <c r="HO35">
        <v>4.97017</v>
      </c>
      <c r="HP35">
        <v>1.87485</v>
      </c>
      <c r="HQ35">
        <v>1.87362</v>
      </c>
      <c r="HR35">
        <v>1.87271</v>
      </c>
      <c r="HS35">
        <v>1.87424</v>
      </c>
      <c r="HT35">
        <v>1.8692</v>
      </c>
      <c r="HU35">
        <v>1.87345</v>
      </c>
      <c r="HV35">
        <v>1.87851</v>
      </c>
      <c r="HW35">
        <v>0</v>
      </c>
      <c r="HX35">
        <v>0</v>
      </c>
      <c r="HY35">
        <v>0</v>
      </c>
      <c r="HZ35">
        <v>0</v>
      </c>
      <c r="IA35" t="s">
        <v>421</v>
      </c>
      <c r="IB35" t="s">
        <v>422</v>
      </c>
      <c r="IC35" t="s">
        <v>423</v>
      </c>
      <c r="ID35" t="s">
        <v>423</v>
      </c>
      <c r="IE35" t="s">
        <v>423</v>
      </c>
      <c r="IF35" t="s">
        <v>423</v>
      </c>
      <c r="IG35">
        <v>0</v>
      </c>
      <c r="IH35">
        <v>100</v>
      </c>
      <c r="II35">
        <v>100</v>
      </c>
      <c r="IJ35">
        <v>1.135</v>
      </c>
      <c r="IK35">
        <v>0.338</v>
      </c>
      <c r="IL35">
        <v>1.114315101832487</v>
      </c>
      <c r="IM35">
        <v>0.0007502269904989051</v>
      </c>
      <c r="IN35">
        <v>-1.907541437940456E-06</v>
      </c>
      <c r="IO35">
        <v>4.87577687351772E-10</v>
      </c>
      <c r="IP35">
        <v>0.3389300000000013</v>
      </c>
      <c r="IQ35">
        <v>0</v>
      </c>
      <c r="IR35">
        <v>0</v>
      </c>
      <c r="IS35">
        <v>0</v>
      </c>
      <c r="IT35">
        <v>1</v>
      </c>
      <c r="IU35">
        <v>1943</v>
      </c>
      <c r="IV35">
        <v>1</v>
      </c>
      <c r="IW35">
        <v>21</v>
      </c>
      <c r="IX35">
        <v>2.6</v>
      </c>
      <c r="IY35">
        <v>2.6</v>
      </c>
      <c r="IZ35">
        <v>1.09619</v>
      </c>
      <c r="JA35">
        <v>2.39014</v>
      </c>
      <c r="JB35">
        <v>1.42578</v>
      </c>
      <c r="JC35">
        <v>2.27905</v>
      </c>
      <c r="JD35">
        <v>1.54785</v>
      </c>
      <c r="JE35">
        <v>2.32422</v>
      </c>
      <c r="JF35">
        <v>31.8049</v>
      </c>
      <c r="JG35">
        <v>15.4192</v>
      </c>
      <c r="JH35">
        <v>18</v>
      </c>
      <c r="JI35">
        <v>620.4589999999999</v>
      </c>
      <c r="JJ35">
        <v>448.202</v>
      </c>
      <c r="JK35">
        <v>26.0704</v>
      </c>
      <c r="JL35">
        <v>26.7506</v>
      </c>
      <c r="JM35">
        <v>30.0001</v>
      </c>
      <c r="JN35">
        <v>26.7201</v>
      </c>
      <c r="JO35">
        <v>26.6654</v>
      </c>
      <c r="JP35">
        <v>21.9724</v>
      </c>
      <c r="JQ35">
        <v>0</v>
      </c>
      <c r="JR35">
        <v>100</v>
      </c>
      <c r="JS35">
        <v>-999.9</v>
      </c>
      <c r="JT35">
        <v>421.413</v>
      </c>
      <c r="JU35">
        <v>25</v>
      </c>
      <c r="JV35">
        <v>95.3706</v>
      </c>
      <c r="JW35">
        <v>101.403</v>
      </c>
    </row>
    <row r="36" spans="1:283">
      <c r="A36">
        <v>20</v>
      </c>
      <c r="B36">
        <v>1690382172.6</v>
      </c>
      <c r="C36">
        <v>3802.5</v>
      </c>
      <c r="D36" t="s">
        <v>510</v>
      </c>
      <c r="E36" t="s">
        <v>511</v>
      </c>
      <c r="F36">
        <v>15</v>
      </c>
      <c r="P36">
        <v>1690382164.599999</v>
      </c>
      <c r="Q36">
        <f>(R36)/1000</f>
        <v>0</v>
      </c>
      <c r="R36">
        <f>1000*DB36*AP36*(CX36-CY36)/(100*CQ36*(1000-AP36*CX36))</f>
        <v>0</v>
      </c>
      <c r="S36">
        <f>DB36*AP36*(CW36-CV36*(1000-AP36*CY36)/(1000-AP36*CX36))/(100*CQ36)</f>
        <v>0</v>
      </c>
      <c r="T36">
        <f>CV36 - IF(AP36&gt;1, S36*CQ36*100.0/(AR36*DJ36), 0)</f>
        <v>0</v>
      </c>
      <c r="U36">
        <f>((AA36-Q36/2)*T36-S36)/(AA36+Q36/2)</f>
        <v>0</v>
      </c>
      <c r="V36">
        <f>U36*(DC36+DD36)/1000.0</f>
        <v>0</v>
      </c>
      <c r="W36">
        <f>(CV36 - IF(AP36&gt;1, S36*CQ36*100.0/(AR36*DJ36), 0))*(DC36+DD36)/1000.0</f>
        <v>0</v>
      </c>
      <c r="X36">
        <f>2.0/((1/Z36-1/Y36)+SIGN(Z36)*SQRT((1/Z36-1/Y36)*(1/Z36-1/Y36) + 4*CR36/((CR36+1)*(CR36+1))*(2*1/Z36*1/Y36-1/Y36*1/Y36)))</f>
        <v>0</v>
      </c>
      <c r="Y36">
        <f>IF(LEFT(CS36,1)&lt;&gt;"0",IF(LEFT(CS36,1)="1",3.0,CT36),$D$5+$E$5*(DJ36*DC36/($K$5*1000))+$F$5*(DJ36*DC36/($K$5*1000))*MAX(MIN(CQ36,$J$5),$I$5)*MAX(MIN(CQ36,$J$5),$I$5)+$G$5*MAX(MIN(CQ36,$J$5),$I$5)*(DJ36*DC36/($K$5*1000))+$H$5*(DJ36*DC36/($K$5*1000))*(DJ36*DC36/($K$5*1000)))</f>
        <v>0</v>
      </c>
      <c r="Z36">
        <f>Q36*(1000-(1000*0.61365*exp(17.502*AD36/(240.97+AD36))/(DC36+DD36)+CX36)/2)/(1000*0.61365*exp(17.502*AD36/(240.97+AD36))/(DC36+DD36)-CX36)</f>
        <v>0</v>
      </c>
      <c r="AA36">
        <f>1/((CR36+1)/(X36/1.6)+1/(Y36/1.37)) + CR36/((CR36+1)/(X36/1.6) + CR36/(Y36/1.37))</f>
        <v>0</v>
      </c>
      <c r="AB36">
        <f>(CM36*CP36)</f>
        <v>0</v>
      </c>
      <c r="AC36">
        <f>(DE36+(AB36+2*0.95*5.67E-8*(((DE36+$B$7)+273)^4-(DE36+273)^4)-44100*Q36)/(1.84*29.3*Y36+8*0.95*5.67E-8*(DE36+273)^3))</f>
        <v>0</v>
      </c>
      <c r="AD36">
        <f>($C$7*DF36+$D$7*DG36+$E$7*AC36)</f>
        <v>0</v>
      </c>
      <c r="AE36">
        <f>0.61365*exp(17.502*AD36/(240.97+AD36))</f>
        <v>0</v>
      </c>
      <c r="AF36">
        <f>(AG36/AH36*100)</f>
        <v>0</v>
      </c>
      <c r="AG36">
        <f>CX36*(DC36+DD36)/1000</f>
        <v>0</v>
      </c>
      <c r="AH36">
        <f>0.61365*exp(17.502*DE36/(240.97+DE36))</f>
        <v>0</v>
      </c>
      <c r="AI36">
        <f>(AE36-CX36*(DC36+DD36)/1000)</f>
        <v>0</v>
      </c>
      <c r="AJ36">
        <f>(-Q36*44100)</f>
        <v>0</v>
      </c>
      <c r="AK36">
        <f>2*29.3*Y36*0.92*(DE36-AD36)</f>
        <v>0</v>
      </c>
      <c r="AL36">
        <f>2*0.95*5.67E-8*(((DE36+$B$7)+273)^4-(AD36+273)^4)</f>
        <v>0</v>
      </c>
      <c r="AM36">
        <f>AB36+AL36+AJ36+AK36</f>
        <v>0</v>
      </c>
      <c r="AN36">
        <v>0</v>
      </c>
      <c r="AO36">
        <v>0</v>
      </c>
      <c r="AP36">
        <f>IF(AN36*$H$13&gt;=AR36,1.0,(AR36/(AR36-AN36*$H$13)))</f>
        <v>0</v>
      </c>
      <c r="AQ36">
        <f>(AP36-1)*100</f>
        <v>0</v>
      </c>
      <c r="AR36">
        <f>MAX(0,($B$13+$C$13*DJ36)/(1+$D$13*DJ36)*DC36/(DE36+273)*$E$13)</f>
        <v>0</v>
      </c>
      <c r="AS36" t="s">
        <v>414</v>
      </c>
      <c r="AT36">
        <v>12558.6</v>
      </c>
      <c r="AU36">
        <v>607.068</v>
      </c>
      <c r="AV36">
        <v>2188.17</v>
      </c>
      <c r="AW36">
        <f>1-AU36/AV36</f>
        <v>0</v>
      </c>
      <c r="AX36">
        <v>-1.734461745173538</v>
      </c>
      <c r="AY36" t="s">
        <v>512</v>
      </c>
      <c r="AZ36">
        <v>12531.3</v>
      </c>
      <c r="BA36">
        <v>620.050576923077</v>
      </c>
      <c r="BB36">
        <v>712.1079999999999</v>
      </c>
      <c r="BC36">
        <f>1-BA36/BB36</f>
        <v>0</v>
      </c>
      <c r="BD36">
        <v>0.5</v>
      </c>
      <c r="BE36">
        <f>CN36</f>
        <v>0</v>
      </c>
      <c r="BF36">
        <f>S36</f>
        <v>0</v>
      </c>
      <c r="BG36">
        <f>BC36*BD36*BE36</f>
        <v>0</v>
      </c>
      <c r="BH36">
        <f>(BF36-AX36)/BE36</f>
        <v>0</v>
      </c>
      <c r="BI36">
        <f>(AV36-BB36)/BB36</f>
        <v>0</v>
      </c>
      <c r="BJ36">
        <f>AU36/(AW36+AU36/BB36)</f>
        <v>0</v>
      </c>
      <c r="BK36" t="s">
        <v>513</v>
      </c>
      <c r="BL36">
        <v>-2393.52</v>
      </c>
      <c r="BM36">
        <f>IF(BL36&lt;&gt;0, BL36, BJ36)</f>
        <v>0</v>
      </c>
      <c r="BN36">
        <f>1-BM36/BB36</f>
        <v>0</v>
      </c>
      <c r="BO36">
        <f>(BB36-BA36)/(BB36-BM36)</f>
        <v>0</v>
      </c>
      <c r="BP36">
        <f>(AV36-BB36)/(AV36-BM36)</f>
        <v>0</v>
      </c>
      <c r="BQ36">
        <f>(BB36-BA36)/(BB36-AU36)</f>
        <v>0</v>
      </c>
      <c r="BR36">
        <f>(AV36-BB36)/(AV36-AU36)</f>
        <v>0</v>
      </c>
      <c r="BS36">
        <f>(BO36*BM36/BA36)</f>
        <v>0</v>
      </c>
      <c r="BT36">
        <f>(1-BS36)</f>
        <v>0</v>
      </c>
      <c r="BU36">
        <v>3158</v>
      </c>
      <c r="BV36">
        <v>300</v>
      </c>
      <c r="BW36">
        <v>300</v>
      </c>
      <c r="BX36">
        <v>300</v>
      </c>
      <c r="BY36">
        <v>12531.3</v>
      </c>
      <c r="BZ36">
        <v>693.58</v>
      </c>
      <c r="CA36">
        <v>-0.00907846</v>
      </c>
      <c r="CB36">
        <v>-2.84</v>
      </c>
      <c r="CC36" t="s">
        <v>417</v>
      </c>
      <c r="CD36" t="s">
        <v>417</v>
      </c>
      <c r="CE36" t="s">
        <v>417</v>
      </c>
      <c r="CF36" t="s">
        <v>417</v>
      </c>
      <c r="CG36" t="s">
        <v>417</v>
      </c>
      <c r="CH36" t="s">
        <v>417</v>
      </c>
      <c r="CI36" t="s">
        <v>417</v>
      </c>
      <c r="CJ36" t="s">
        <v>417</v>
      </c>
      <c r="CK36" t="s">
        <v>417</v>
      </c>
      <c r="CL36" t="s">
        <v>417</v>
      </c>
      <c r="CM36">
        <f>$B$11*DK36+$C$11*DL36+$F$11*DW36*(1-DZ36)</f>
        <v>0</v>
      </c>
      <c r="CN36">
        <f>CM36*CO36</f>
        <v>0</v>
      </c>
      <c r="CO36">
        <f>($B$11*$D$9+$C$11*$D$9+$F$11*((EJ36+EB36)/MAX(EJ36+EB36+EK36, 0.1)*$I$9+EK36/MAX(EJ36+EB36+EK36, 0.1)*$J$9))/($B$11+$C$11+$F$11)</f>
        <v>0</v>
      </c>
      <c r="CP36">
        <f>($B$11*$K$9+$C$11*$K$9+$F$11*((EJ36+EB36)/MAX(EJ36+EB36+EK36, 0.1)*$P$9+EK36/MAX(EJ36+EB36+EK36, 0.1)*$Q$9))/($B$11+$C$11+$F$11)</f>
        <v>0</v>
      </c>
      <c r="CQ36">
        <v>6</v>
      </c>
      <c r="CR36">
        <v>0.5</v>
      </c>
      <c r="CS36" t="s">
        <v>418</v>
      </c>
      <c r="CT36">
        <v>2</v>
      </c>
      <c r="CU36">
        <v>1690382164.599999</v>
      </c>
      <c r="CV36">
        <v>409.9620322580646</v>
      </c>
      <c r="CW36">
        <v>416.6034516129033</v>
      </c>
      <c r="CX36">
        <v>23.57441935483871</v>
      </c>
      <c r="CY36">
        <v>23.40673870967742</v>
      </c>
      <c r="CZ36">
        <v>408.8170322580646</v>
      </c>
      <c r="DA36">
        <v>23.23041935483871</v>
      </c>
      <c r="DB36">
        <v>600.1919032258063</v>
      </c>
      <c r="DC36">
        <v>101.5690967741936</v>
      </c>
      <c r="DD36">
        <v>0.09974261612903225</v>
      </c>
      <c r="DE36">
        <v>26.56852903225806</v>
      </c>
      <c r="DF36">
        <v>26.44432903225806</v>
      </c>
      <c r="DG36">
        <v>999.9000000000003</v>
      </c>
      <c r="DH36">
        <v>0</v>
      </c>
      <c r="DI36">
        <v>0</v>
      </c>
      <c r="DJ36">
        <v>10002.72129032258</v>
      </c>
      <c r="DK36">
        <v>0</v>
      </c>
      <c r="DL36">
        <v>1544.894516129032</v>
      </c>
      <c r="DM36">
        <v>-6.650959032258064</v>
      </c>
      <c r="DN36">
        <v>419.8476129032258</v>
      </c>
      <c r="DO36">
        <v>426.5884838709677</v>
      </c>
      <c r="DP36">
        <v>0.1615853580645162</v>
      </c>
      <c r="DQ36">
        <v>416.6034516129033</v>
      </c>
      <c r="DR36">
        <v>23.40673870967742</v>
      </c>
      <c r="DS36">
        <v>2.39381064516129</v>
      </c>
      <c r="DT36">
        <v>2.3774</v>
      </c>
      <c r="DU36">
        <v>20.32196774193548</v>
      </c>
      <c r="DV36">
        <v>20.21063548387097</v>
      </c>
      <c r="DW36">
        <v>1499.995806451613</v>
      </c>
      <c r="DX36">
        <v>0.9729937419354837</v>
      </c>
      <c r="DY36">
        <v>0.02700610322580645</v>
      </c>
      <c r="DZ36">
        <v>0</v>
      </c>
      <c r="EA36">
        <v>620.0537419354838</v>
      </c>
      <c r="EB36">
        <v>4.999310000000001</v>
      </c>
      <c r="EC36">
        <v>11678.65806451613</v>
      </c>
      <c r="ED36">
        <v>13259.17096774193</v>
      </c>
      <c r="EE36">
        <v>39.91709677419355</v>
      </c>
      <c r="EF36">
        <v>41.60051612903224</v>
      </c>
      <c r="EG36">
        <v>40.00177419354838</v>
      </c>
      <c r="EH36">
        <v>41.24174193548386</v>
      </c>
      <c r="EI36">
        <v>41.45138709677418</v>
      </c>
      <c r="EJ36">
        <v>1454.622258064516</v>
      </c>
      <c r="EK36">
        <v>40.3735483870968</v>
      </c>
      <c r="EL36">
        <v>0</v>
      </c>
      <c r="EM36">
        <v>300.5</v>
      </c>
      <c r="EN36">
        <v>0</v>
      </c>
      <c r="EO36">
        <v>620.050576923077</v>
      </c>
      <c r="EP36">
        <v>-2.821025628151454</v>
      </c>
      <c r="EQ36">
        <v>-30.44444489358096</v>
      </c>
      <c r="ER36">
        <v>11683.42692307692</v>
      </c>
      <c r="ES36">
        <v>15</v>
      </c>
      <c r="ET36">
        <v>1690382192.6</v>
      </c>
      <c r="EU36" t="s">
        <v>514</v>
      </c>
      <c r="EV36">
        <v>1690382190.6</v>
      </c>
      <c r="EW36">
        <v>1690382192.6</v>
      </c>
      <c r="EX36">
        <v>15</v>
      </c>
      <c r="EY36">
        <v>0.013</v>
      </c>
      <c r="EZ36">
        <v>0.006</v>
      </c>
      <c r="FA36">
        <v>1.145</v>
      </c>
      <c r="FB36">
        <v>0.344</v>
      </c>
      <c r="FC36">
        <v>416</v>
      </c>
      <c r="FD36">
        <v>24</v>
      </c>
      <c r="FE36">
        <v>0.23</v>
      </c>
      <c r="FF36">
        <v>0.27</v>
      </c>
      <c r="FG36">
        <v>6.587223294807726</v>
      </c>
      <c r="FH36">
        <v>-0.5845999378186554</v>
      </c>
      <c r="FI36">
        <v>0.06360775112309991</v>
      </c>
      <c r="FJ36">
        <v>1</v>
      </c>
      <c r="FK36">
        <v>-6.662129500000001</v>
      </c>
      <c r="FL36">
        <v>0.2770221388367742</v>
      </c>
      <c r="FM36">
        <v>0.05140004727381093</v>
      </c>
      <c r="FN36">
        <v>1</v>
      </c>
      <c r="FO36">
        <v>409.9492333333333</v>
      </c>
      <c r="FP36">
        <v>0.1369788654067072</v>
      </c>
      <c r="FQ36">
        <v>0.0206586274686592</v>
      </c>
      <c r="FR36">
        <v>1</v>
      </c>
      <c r="FS36">
        <v>0.139504145</v>
      </c>
      <c r="FT36">
        <v>0.4725767774859286</v>
      </c>
      <c r="FU36">
        <v>0.04793509547818774</v>
      </c>
      <c r="FV36">
        <v>1</v>
      </c>
      <c r="FW36">
        <v>23.56741333333333</v>
      </c>
      <c r="FX36">
        <v>0.1140734149054675</v>
      </c>
      <c r="FY36">
        <v>0.01232097759469158</v>
      </c>
      <c r="FZ36">
        <v>1</v>
      </c>
      <c r="GA36">
        <v>5</v>
      </c>
      <c r="GB36">
        <v>5</v>
      </c>
      <c r="GC36" t="s">
        <v>420</v>
      </c>
      <c r="GD36">
        <v>3.17838</v>
      </c>
      <c r="GE36">
        <v>2.79643</v>
      </c>
      <c r="GF36">
        <v>0.103466</v>
      </c>
      <c r="GG36">
        <v>0.105498</v>
      </c>
      <c r="GH36">
        <v>0.119179</v>
      </c>
      <c r="GI36">
        <v>0.119754</v>
      </c>
      <c r="GJ36">
        <v>28083.9</v>
      </c>
      <c r="GK36">
        <v>22308.6</v>
      </c>
      <c r="GL36">
        <v>29274.4</v>
      </c>
      <c r="GM36">
        <v>24429.5</v>
      </c>
      <c r="GN36">
        <v>32762.1</v>
      </c>
      <c r="GO36">
        <v>31356.3</v>
      </c>
      <c r="GP36">
        <v>40357.5</v>
      </c>
      <c r="GQ36">
        <v>39840.1</v>
      </c>
      <c r="GR36">
        <v>2.16178</v>
      </c>
      <c r="GS36">
        <v>1.9208</v>
      </c>
      <c r="GT36">
        <v>0.11583</v>
      </c>
      <c r="GU36">
        <v>0</v>
      </c>
      <c r="GV36">
        <v>24.5304</v>
      </c>
      <c r="GW36">
        <v>999.9</v>
      </c>
      <c r="GX36">
        <v>67.09999999999999</v>
      </c>
      <c r="GY36">
        <v>27.8</v>
      </c>
      <c r="GZ36">
        <v>24.7787</v>
      </c>
      <c r="HA36">
        <v>62.1817</v>
      </c>
      <c r="HB36">
        <v>32.4119</v>
      </c>
      <c r="HC36">
        <v>1</v>
      </c>
      <c r="HD36">
        <v>-0.0286255</v>
      </c>
      <c r="HE36">
        <v>0</v>
      </c>
      <c r="HF36">
        <v>20.2804</v>
      </c>
      <c r="HG36">
        <v>5.22762</v>
      </c>
      <c r="HH36">
        <v>11.9053</v>
      </c>
      <c r="HI36">
        <v>4.96385</v>
      </c>
      <c r="HJ36">
        <v>3.292</v>
      </c>
      <c r="HK36">
        <v>9999</v>
      </c>
      <c r="HL36">
        <v>9999</v>
      </c>
      <c r="HM36">
        <v>9999</v>
      </c>
      <c r="HN36">
        <v>999.9</v>
      </c>
      <c r="HO36">
        <v>4.97016</v>
      </c>
      <c r="HP36">
        <v>1.87485</v>
      </c>
      <c r="HQ36">
        <v>1.87362</v>
      </c>
      <c r="HR36">
        <v>1.8727</v>
      </c>
      <c r="HS36">
        <v>1.87424</v>
      </c>
      <c r="HT36">
        <v>1.8692</v>
      </c>
      <c r="HU36">
        <v>1.87347</v>
      </c>
      <c r="HV36">
        <v>1.8785</v>
      </c>
      <c r="HW36">
        <v>0</v>
      </c>
      <c r="HX36">
        <v>0</v>
      </c>
      <c r="HY36">
        <v>0</v>
      </c>
      <c r="HZ36">
        <v>0</v>
      </c>
      <c r="IA36" t="s">
        <v>421</v>
      </c>
      <c r="IB36" t="s">
        <v>422</v>
      </c>
      <c r="IC36" t="s">
        <v>423</v>
      </c>
      <c r="ID36" t="s">
        <v>423</v>
      </c>
      <c r="IE36" t="s">
        <v>423</v>
      </c>
      <c r="IF36" t="s">
        <v>423</v>
      </c>
      <c r="IG36">
        <v>0</v>
      </c>
      <c r="IH36">
        <v>100</v>
      </c>
      <c r="II36">
        <v>100</v>
      </c>
      <c r="IJ36">
        <v>1.145</v>
      </c>
      <c r="IK36">
        <v>0.344</v>
      </c>
      <c r="IL36">
        <v>1.114315101832487</v>
      </c>
      <c r="IM36">
        <v>0.0007502269904989051</v>
      </c>
      <c r="IN36">
        <v>-1.907541437940456E-06</v>
      </c>
      <c r="IO36">
        <v>4.87577687351772E-10</v>
      </c>
      <c r="IP36">
        <v>0.3379000000000012</v>
      </c>
      <c r="IQ36">
        <v>0</v>
      </c>
      <c r="IR36">
        <v>0</v>
      </c>
      <c r="IS36">
        <v>0</v>
      </c>
      <c r="IT36">
        <v>1</v>
      </c>
      <c r="IU36">
        <v>1943</v>
      </c>
      <c r="IV36">
        <v>1</v>
      </c>
      <c r="IW36">
        <v>21</v>
      </c>
      <c r="IX36">
        <v>7.6</v>
      </c>
      <c r="IY36">
        <v>4.6</v>
      </c>
      <c r="IZ36">
        <v>1.08643</v>
      </c>
      <c r="JA36">
        <v>2.38647</v>
      </c>
      <c r="JB36">
        <v>1.42578</v>
      </c>
      <c r="JC36">
        <v>2.27905</v>
      </c>
      <c r="JD36">
        <v>1.54785</v>
      </c>
      <c r="JE36">
        <v>2.34741</v>
      </c>
      <c r="JF36">
        <v>31.8049</v>
      </c>
      <c r="JG36">
        <v>15.4016</v>
      </c>
      <c r="JH36">
        <v>18</v>
      </c>
      <c r="JI36">
        <v>619.704</v>
      </c>
      <c r="JJ36">
        <v>448.469</v>
      </c>
      <c r="JK36">
        <v>25.8474</v>
      </c>
      <c r="JL36">
        <v>26.8429</v>
      </c>
      <c r="JM36">
        <v>30</v>
      </c>
      <c r="JN36">
        <v>26.8229</v>
      </c>
      <c r="JO36">
        <v>26.7681</v>
      </c>
      <c r="JP36">
        <v>21.7746</v>
      </c>
      <c r="JQ36">
        <v>0</v>
      </c>
      <c r="JR36">
        <v>100</v>
      </c>
      <c r="JS36">
        <v>-999.9</v>
      </c>
      <c r="JT36">
        <v>416.432</v>
      </c>
      <c r="JU36">
        <v>25</v>
      </c>
      <c r="JV36">
        <v>95.3514</v>
      </c>
      <c r="JW36">
        <v>101.377</v>
      </c>
    </row>
    <row r="37" spans="1:283">
      <c r="A37">
        <v>21</v>
      </c>
      <c r="B37">
        <v>1690382389.6</v>
      </c>
      <c r="C37">
        <v>4019.5</v>
      </c>
      <c r="D37" t="s">
        <v>515</v>
      </c>
      <c r="E37" t="s">
        <v>516</v>
      </c>
      <c r="F37">
        <v>15</v>
      </c>
      <c r="P37">
        <v>1690382381.599999</v>
      </c>
      <c r="Q37">
        <f>(R37)/1000</f>
        <v>0</v>
      </c>
      <c r="R37">
        <f>1000*DB37*AP37*(CX37-CY37)/(100*CQ37*(1000-AP37*CX37))</f>
        <v>0</v>
      </c>
      <c r="S37">
        <f>DB37*AP37*(CW37-CV37*(1000-AP37*CY37)/(1000-AP37*CX37))/(100*CQ37)</f>
        <v>0</v>
      </c>
      <c r="T37">
        <f>CV37 - IF(AP37&gt;1, S37*CQ37*100.0/(AR37*DJ37), 0)</f>
        <v>0</v>
      </c>
      <c r="U37">
        <f>((AA37-Q37/2)*T37-S37)/(AA37+Q37/2)</f>
        <v>0</v>
      </c>
      <c r="V37">
        <f>U37*(DC37+DD37)/1000.0</f>
        <v>0</v>
      </c>
      <c r="W37">
        <f>(CV37 - IF(AP37&gt;1, S37*CQ37*100.0/(AR37*DJ37), 0))*(DC37+DD37)/1000.0</f>
        <v>0</v>
      </c>
      <c r="X37">
        <f>2.0/((1/Z37-1/Y37)+SIGN(Z37)*SQRT((1/Z37-1/Y37)*(1/Z37-1/Y37) + 4*CR37/((CR37+1)*(CR37+1))*(2*1/Z37*1/Y37-1/Y37*1/Y37)))</f>
        <v>0</v>
      </c>
      <c r="Y37">
        <f>IF(LEFT(CS37,1)&lt;&gt;"0",IF(LEFT(CS37,1)="1",3.0,CT37),$D$5+$E$5*(DJ37*DC37/($K$5*1000))+$F$5*(DJ37*DC37/($K$5*1000))*MAX(MIN(CQ37,$J$5),$I$5)*MAX(MIN(CQ37,$J$5),$I$5)+$G$5*MAX(MIN(CQ37,$J$5),$I$5)*(DJ37*DC37/($K$5*1000))+$H$5*(DJ37*DC37/($K$5*1000))*(DJ37*DC37/($K$5*1000)))</f>
        <v>0</v>
      </c>
      <c r="Z37">
        <f>Q37*(1000-(1000*0.61365*exp(17.502*AD37/(240.97+AD37))/(DC37+DD37)+CX37)/2)/(1000*0.61365*exp(17.502*AD37/(240.97+AD37))/(DC37+DD37)-CX37)</f>
        <v>0</v>
      </c>
      <c r="AA37">
        <f>1/((CR37+1)/(X37/1.6)+1/(Y37/1.37)) + CR37/((CR37+1)/(X37/1.6) + CR37/(Y37/1.37))</f>
        <v>0</v>
      </c>
      <c r="AB37">
        <f>(CM37*CP37)</f>
        <v>0</v>
      </c>
      <c r="AC37">
        <f>(DE37+(AB37+2*0.95*5.67E-8*(((DE37+$B$7)+273)^4-(DE37+273)^4)-44100*Q37)/(1.84*29.3*Y37+8*0.95*5.67E-8*(DE37+273)^3))</f>
        <v>0</v>
      </c>
      <c r="AD37">
        <f>($C$7*DF37+$D$7*DG37+$E$7*AC37)</f>
        <v>0</v>
      </c>
      <c r="AE37">
        <f>0.61365*exp(17.502*AD37/(240.97+AD37))</f>
        <v>0</v>
      </c>
      <c r="AF37">
        <f>(AG37/AH37*100)</f>
        <v>0</v>
      </c>
      <c r="AG37">
        <f>CX37*(DC37+DD37)/1000</f>
        <v>0</v>
      </c>
      <c r="AH37">
        <f>0.61365*exp(17.502*DE37/(240.97+DE37))</f>
        <v>0</v>
      </c>
      <c r="AI37">
        <f>(AE37-CX37*(DC37+DD37)/1000)</f>
        <v>0</v>
      </c>
      <c r="AJ37">
        <f>(-Q37*44100)</f>
        <v>0</v>
      </c>
      <c r="AK37">
        <f>2*29.3*Y37*0.92*(DE37-AD37)</f>
        <v>0</v>
      </c>
      <c r="AL37">
        <f>2*0.95*5.67E-8*(((DE37+$B$7)+273)^4-(AD37+273)^4)</f>
        <v>0</v>
      </c>
      <c r="AM37">
        <f>AB37+AL37+AJ37+AK37</f>
        <v>0</v>
      </c>
      <c r="AN37">
        <v>0</v>
      </c>
      <c r="AO37">
        <v>0</v>
      </c>
      <c r="AP37">
        <f>IF(AN37*$H$13&gt;=AR37,1.0,(AR37/(AR37-AN37*$H$13)))</f>
        <v>0</v>
      </c>
      <c r="AQ37">
        <f>(AP37-1)*100</f>
        <v>0</v>
      </c>
      <c r="AR37">
        <f>MAX(0,($B$13+$C$13*DJ37)/(1+$D$13*DJ37)*DC37/(DE37+273)*$E$13)</f>
        <v>0</v>
      </c>
      <c r="AS37" t="s">
        <v>414</v>
      </c>
      <c r="AT37">
        <v>12558.6</v>
      </c>
      <c r="AU37">
        <v>607.068</v>
      </c>
      <c r="AV37">
        <v>2188.17</v>
      </c>
      <c r="AW37">
        <f>1-AU37/AV37</f>
        <v>0</v>
      </c>
      <c r="AX37">
        <v>-1.734461745173538</v>
      </c>
      <c r="AY37" t="s">
        <v>517</v>
      </c>
      <c r="AZ37">
        <v>12598</v>
      </c>
      <c r="BA37">
        <v>495.7656538461538</v>
      </c>
      <c r="BB37">
        <v>551.01</v>
      </c>
      <c r="BC37">
        <f>1-BA37/BB37</f>
        <v>0</v>
      </c>
      <c r="BD37">
        <v>0.5</v>
      </c>
      <c r="BE37">
        <f>CN37</f>
        <v>0</v>
      </c>
      <c r="BF37">
        <f>S37</f>
        <v>0</v>
      </c>
      <c r="BG37">
        <f>BC37*BD37*BE37</f>
        <v>0</v>
      </c>
      <c r="BH37">
        <f>(BF37-AX37)/BE37</f>
        <v>0</v>
      </c>
      <c r="BI37">
        <f>(AV37-BB37)/BB37</f>
        <v>0</v>
      </c>
      <c r="BJ37">
        <f>AU37/(AW37+AU37/BB37)</f>
        <v>0</v>
      </c>
      <c r="BK37" t="s">
        <v>518</v>
      </c>
      <c r="BL37">
        <v>-2053.49</v>
      </c>
      <c r="BM37">
        <f>IF(BL37&lt;&gt;0, BL37, BJ37)</f>
        <v>0</v>
      </c>
      <c r="BN37">
        <f>1-BM37/BB37</f>
        <v>0</v>
      </c>
      <c r="BO37">
        <f>(BB37-BA37)/(BB37-BM37)</f>
        <v>0</v>
      </c>
      <c r="BP37">
        <f>(AV37-BB37)/(AV37-BM37)</f>
        <v>0</v>
      </c>
      <c r="BQ37">
        <f>(BB37-BA37)/(BB37-AU37)</f>
        <v>0</v>
      </c>
      <c r="BR37">
        <f>(AV37-BB37)/(AV37-AU37)</f>
        <v>0</v>
      </c>
      <c r="BS37">
        <f>(BO37*BM37/BA37)</f>
        <v>0</v>
      </c>
      <c r="BT37">
        <f>(1-BS37)</f>
        <v>0</v>
      </c>
      <c r="BU37">
        <v>3160</v>
      </c>
      <c r="BV37">
        <v>300</v>
      </c>
      <c r="BW37">
        <v>300</v>
      </c>
      <c r="BX37">
        <v>300</v>
      </c>
      <c r="BY37">
        <v>12598</v>
      </c>
      <c r="BZ37">
        <v>541.04</v>
      </c>
      <c r="CA37">
        <v>-0.00912551</v>
      </c>
      <c r="CB37">
        <v>-0.3</v>
      </c>
      <c r="CC37" t="s">
        <v>417</v>
      </c>
      <c r="CD37" t="s">
        <v>417</v>
      </c>
      <c r="CE37" t="s">
        <v>417</v>
      </c>
      <c r="CF37" t="s">
        <v>417</v>
      </c>
      <c r="CG37" t="s">
        <v>417</v>
      </c>
      <c r="CH37" t="s">
        <v>417</v>
      </c>
      <c r="CI37" t="s">
        <v>417</v>
      </c>
      <c r="CJ37" t="s">
        <v>417</v>
      </c>
      <c r="CK37" t="s">
        <v>417</v>
      </c>
      <c r="CL37" t="s">
        <v>417</v>
      </c>
      <c r="CM37">
        <f>$B$11*DK37+$C$11*DL37+$F$11*DW37*(1-DZ37)</f>
        <v>0</v>
      </c>
      <c r="CN37">
        <f>CM37*CO37</f>
        <v>0</v>
      </c>
      <c r="CO37">
        <f>($B$11*$D$9+$C$11*$D$9+$F$11*((EJ37+EB37)/MAX(EJ37+EB37+EK37, 0.1)*$I$9+EK37/MAX(EJ37+EB37+EK37, 0.1)*$J$9))/($B$11+$C$11+$F$11)</f>
        <v>0</v>
      </c>
      <c r="CP37">
        <f>($B$11*$K$9+$C$11*$K$9+$F$11*((EJ37+EB37)/MAX(EJ37+EB37+EK37, 0.1)*$P$9+EK37/MAX(EJ37+EB37+EK37, 0.1)*$Q$9))/($B$11+$C$11+$F$11)</f>
        <v>0</v>
      </c>
      <c r="CQ37">
        <v>6</v>
      </c>
      <c r="CR37">
        <v>0.5</v>
      </c>
      <c r="CS37" t="s">
        <v>418</v>
      </c>
      <c r="CT37">
        <v>2</v>
      </c>
      <c r="CU37">
        <v>1690382381.599999</v>
      </c>
      <c r="CV37">
        <v>409.9314516129032</v>
      </c>
      <c r="CW37">
        <v>413.2953870967742</v>
      </c>
      <c r="CX37">
        <v>23.21001612903225</v>
      </c>
      <c r="CY37">
        <v>23.33953225806451</v>
      </c>
      <c r="CZ37">
        <v>408.7514516129032</v>
      </c>
      <c r="DA37">
        <v>22.87501612903225</v>
      </c>
      <c r="DB37">
        <v>600.2408064516129</v>
      </c>
      <c r="DC37">
        <v>101.5676451612903</v>
      </c>
      <c r="DD37">
        <v>0.1006327387096774</v>
      </c>
      <c r="DE37">
        <v>26.07694516129032</v>
      </c>
      <c r="DF37">
        <v>26.02860322580645</v>
      </c>
      <c r="DG37">
        <v>999.9000000000003</v>
      </c>
      <c r="DH37">
        <v>0</v>
      </c>
      <c r="DI37">
        <v>0</v>
      </c>
      <c r="DJ37">
        <v>10008.02483870968</v>
      </c>
      <c r="DK37">
        <v>0</v>
      </c>
      <c r="DL37">
        <v>1056.221161290322</v>
      </c>
      <c r="DM37">
        <v>-3.395275806451613</v>
      </c>
      <c r="DN37">
        <v>419.6642903225806</v>
      </c>
      <c r="DO37">
        <v>423.1719677419356</v>
      </c>
      <c r="DP37">
        <v>-0.07286994516129032</v>
      </c>
      <c r="DQ37">
        <v>413.2953870967742</v>
      </c>
      <c r="DR37">
        <v>23.33953225806451</v>
      </c>
      <c r="DS37">
        <v>2.363142580645162</v>
      </c>
      <c r="DT37">
        <v>2.370542903225807</v>
      </c>
      <c r="DU37">
        <v>20.1134</v>
      </c>
      <c r="DV37">
        <v>20.16393548387097</v>
      </c>
      <c r="DW37">
        <v>1500.02</v>
      </c>
      <c r="DX37">
        <v>0.9730057419354836</v>
      </c>
      <c r="DY37">
        <v>0.02699448064516129</v>
      </c>
      <c r="DZ37">
        <v>0</v>
      </c>
      <c r="EA37">
        <v>495.9511290322581</v>
      </c>
      <c r="EB37">
        <v>4.999310000000001</v>
      </c>
      <c r="EC37">
        <v>10453.96741935484</v>
      </c>
      <c r="ED37">
        <v>13259.43548387097</v>
      </c>
      <c r="EE37">
        <v>37.70145161290322</v>
      </c>
      <c r="EF37">
        <v>38.29209677419354</v>
      </c>
      <c r="EG37">
        <v>37.9130322580645</v>
      </c>
      <c r="EH37">
        <v>37.56825806451613</v>
      </c>
      <c r="EI37">
        <v>38.70938709677419</v>
      </c>
      <c r="EJ37">
        <v>1454.665161290322</v>
      </c>
      <c r="EK37">
        <v>40.35612903225805</v>
      </c>
      <c r="EL37">
        <v>0</v>
      </c>
      <c r="EM37">
        <v>216.7999999523163</v>
      </c>
      <c r="EN37">
        <v>0</v>
      </c>
      <c r="EO37">
        <v>495.7656538461538</v>
      </c>
      <c r="EP37">
        <v>-15.4294359009425</v>
      </c>
      <c r="EQ37">
        <v>-766.6656344270259</v>
      </c>
      <c r="ER37">
        <v>10470.10423076923</v>
      </c>
      <c r="ES37">
        <v>15</v>
      </c>
      <c r="ET37">
        <v>1690382406.6</v>
      </c>
      <c r="EU37" t="s">
        <v>519</v>
      </c>
      <c r="EV37">
        <v>1690382406.6</v>
      </c>
      <c r="EW37">
        <v>1690382406.6</v>
      </c>
      <c r="EX37">
        <v>16</v>
      </c>
      <c r="EY37">
        <v>0.033</v>
      </c>
      <c r="EZ37">
        <v>-0.059</v>
      </c>
      <c r="FA37">
        <v>1.18</v>
      </c>
      <c r="FB37">
        <v>0.335</v>
      </c>
      <c r="FC37">
        <v>413</v>
      </c>
      <c r="FD37">
        <v>23</v>
      </c>
      <c r="FE37">
        <v>0.21</v>
      </c>
      <c r="FF37">
        <v>0.23</v>
      </c>
      <c r="FG37">
        <v>3.448109040133509</v>
      </c>
      <c r="FH37">
        <v>-0.7700591910037113</v>
      </c>
      <c r="FI37">
        <v>0.0807400356199503</v>
      </c>
      <c r="FJ37">
        <v>1</v>
      </c>
      <c r="FK37">
        <v>-3.4429115</v>
      </c>
      <c r="FL37">
        <v>0.7686988367729937</v>
      </c>
      <c r="FM37">
        <v>0.08972085617486052</v>
      </c>
      <c r="FN37">
        <v>1</v>
      </c>
      <c r="FO37">
        <v>409.8951666666666</v>
      </c>
      <c r="FP37">
        <v>0.3291390433821079</v>
      </c>
      <c r="FQ37">
        <v>0.03183507848619972</v>
      </c>
      <c r="FR37">
        <v>1</v>
      </c>
      <c r="FS37">
        <v>-0.093528985</v>
      </c>
      <c r="FT37">
        <v>0.35641567879925</v>
      </c>
      <c r="FU37">
        <v>0.0360825999284527</v>
      </c>
      <c r="FV37">
        <v>1</v>
      </c>
      <c r="FW37">
        <v>23.26781</v>
      </c>
      <c r="FX37">
        <v>-0.09127208008898412</v>
      </c>
      <c r="FY37">
        <v>0.01221041495336369</v>
      </c>
      <c r="FZ37">
        <v>1</v>
      </c>
      <c r="GA37">
        <v>5</v>
      </c>
      <c r="GB37">
        <v>5</v>
      </c>
      <c r="GC37" t="s">
        <v>420</v>
      </c>
      <c r="GD37">
        <v>3.17863</v>
      </c>
      <c r="GE37">
        <v>2.79592</v>
      </c>
      <c r="GF37">
        <v>0.10346</v>
      </c>
      <c r="GG37">
        <v>0.104861</v>
      </c>
      <c r="GH37">
        <v>0.117707</v>
      </c>
      <c r="GI37">
        <v>0.119303</v>
      </c>
      <c r="GJ37">
        <v>28087.7</v>
      </c>
      <c r="GK37">
        <v>22325.3</v>
      </c>
      <c r="GL37">
        <v>29277.6</v>
      </c>
      <c r="GM37">
        <v>24430</v>
      </c>
      <c r="GN37">
        <v>32821.9</v>
      </c>
      <c r="GO37">
        <v>31372.7</v>
      </c>
      <c r="GP37">
        <v>40362.4</v>
      </c>
      <c r="GQ37">
        <v>39840.4</v>
      </c>
      <c r="GR37">
        <v>2.16268</v>
      </c>
      <c r="GS37">
        <v>1.92178</v>
      </c>
      <c r="GT37">
        <v>0.09708849999999999</v>
      </c>
      <c r="GU37">
        <v>0</v>
      </c>
      <c r="GV37">
        <v>24.3367</v>
      </c>
      <c r="GW37">
        <v>999.9</v>
      </c>
      <c r="GX37">
        <v>66.90000000000001</v>
      </c>
      <c r="GY37">
        <v>27.8</v>
      </c>
      <c r="GZ37">
        <v>24.7049</v>
      </c>
      <c r="HA37">
        <v>61.7217</v>
      </c>
      <c r="HB37">
        <v>32.4199</v>
      </c>
      <c r="HC37">
        <v>1</v>
      </c>
      <c r="HD37">
        <v>-0.0351728</v>
      </c>
      <c r="HE37">
        <v>0</v>
      </c>
      <c r="HF37">
        <v>20.2786</v>
      </c>
      <c r="HG37">
        <v>5.22807</v>
      </c>
      <c r="HH37">
        <v>11.9036</v>
      </c>
      <c r="HI37">
        <v>4.96385</v>
      </c>
      <c r="HJ37">
        <v>3.292</v>
      </c>
      <c r="HK37">
        <v>9999</v>
      </c>
      <c r="HL37">
        <v>9999</v>
      </c>
      <c r="HM37">
        <v>9999</v>
      </c>
      <c r="HN37">
        <v>999.9</v>
      </c>
      <c r="HO37">
        <v>4.97018</v>
      </c>
      <c r="HP37">
        <v>1.87485</v>
      </c>
      <c r="HQ37">
        <v>1.87363</v>
      </c>
      <c r="HR37">
        <v>1.87271</v>
      </c>
      <c r="HS37">
        <v>1.87425</v>
      </c>
      <c r="HT37">
        <v>1.8692</v>
      </c>
      <c r="HU37">
        <v>1.87345</v>
      </c>
      <c r="HV37">
        <v>1.87851</v>
      </c>
      <c r="HW37">
        <v>0</v>
      </c>
      <c r="HX37">
        <v>0</v>
      </c>
      <c r="HY37">
        <v>0</v>
      </c>
      <c r="HZ37">
        <v>0</v>
      </c>
      <c r="IA37" t="s">
        <v>421</v>
      </c>
      <c r="IB37" t="s">
        <v>422</v>
      </c>
      <c r="IC37" t="s">
        <v>423</v>
      </c>
      <c r="ID37" t="s">
        <v>423</v>
      </c>
      <c r="IE37" t="s">
        <v>423</v>
      </c>
      <c r="IF37" t="s">
        <v>423</v>
      </c>
      <c r="IG37">
        <v>0</v>
      </c>
      <c r="IH37">
        <v>100</v>
      </c>
      <c r="II37">
        <v>100</v>
      </c>
      <c r="IJ37">
        <v>1.18</v>
      </c>
      <c r="IK37">
        <v>0.335</v>
      </c>
      <c r="IL37">
        <v>1.127416567178383</v>
      </c>
      <c r="IM37">
        <v>0.0007502269904989051</v>
      </c>
      <c r="IN37">
        <v>-1.907541437940456E-06</v>
      </c>
      <c r="IO37">
        <v>4.87577687351772E-10</v>
      </c>
      <c r="IP37">
        <v>0.0635153712531614</v>
      </c>
      <c r="IQ37">
        <v>-0.004180631305406676</v>
      </c>
      <c r="IR37">
        <v>0.0009752032425147314</v>
      </c>
      <c r="IS37">
        <v>-7.227821618075307E-06</v>
      </c>
      <c r="IT37">
        <v>1</v>
      </c>
      <c r="IU37">
        <v>1943</v>
      </c>
      <c r="IV37">
        <v>1</v>
      </c>
      <c r="IW37">
        <v>21</v>
      </c>
      <c r="IX37">
        <v>3.3</v>
      </c>
      <c r="IY37">
        <v>3.3</v>
      </c>
      <c r="IZ37">
        <v>1.08032</v>
      </c>
      <c r="JA37">
        <v>2.38892</v>
      </c>
      <c r="JB37">
        <v>1.42578</v>
      </c>
      <c r="JC37">
        <v>2.28027</v>
      </c>
      <c r="JD37">
        <v>1.54785</v>
      </c>
      <c r="JE37">
        <v>2.30591</v>
      </c>
      <c r="JF37">
        <v>31.6955</v>
      </c>
      <c r="JG37">
        <v>15.3579</v>
      </c>
      <c r="JH37">
        <v>18</v>
      </c>
      <c r="JI37">
        <v>619.806</v>
      </c>
      <c r="JJ37">
        <v>448.727</v>
      </c>
      <c r="JK37">
        <v>25.356</v>
      </c>
      <c r="JL37">
        <v>26.7409</v>
      </c>
      <c r="JM37">
        <v>30.0001</v>
      </c>
      <c r="JN37">
        <v>26.7719</v>
      </c>
      <c r="JO37">
        <v>26.7281</v>
      </c>
      <c r="JP37">
        <v>21.6467</v>
      </c>
      <c r="JQ37">
        <v>0</v>
      </c>
      <c r="JR37">
        <v>100</v>
      </c>
      <c r="JS37">
        <v>-999.9</v>
      </c>
      <c r="JT37">
        <v>413.386</v>
      </c>
      <c r="JU37">
        <v>25</v>
      </c>
      <c r="JV37">
        <v>95.3625</v>
      </c>
      <c r="JW37">
        <v>101.379</v>
      </c>
    </row>
    <row r="38" spans="1:283">
      <c r="A38">
        <v>22</v>
      </c>
      <c r="B38">
        <v>1690382527.6</v>
      </c>
      <c r="C38">
        <v>4157.5</v>
      </c>
      <c r="D38" t="s">
        <v>520</v>
      </c>
      <c r="E38" t="s">
        <v>521</v>
      </c>
      <c r="F38">
        <v>15</v>
      </c>
      <c r="P38">
        <v>1690382519.599999</v>
      </c>
      <c r="Q38">
        <f>(R38)/1000</f>
        <v>0</v>
      </c>
      <c r="R38">
        <f>1000*DB38*AP38*(CX38-CY38)/(100*CQ38*(1000-AP38*CX38))</f>
        <v>0</v>
      </c>
      <c r="S38">
        <f>DB38*AP38*(CW38-CV38*(1000-AP38*CY38)/(1000-AP38*CX38))/(100*CQ38)</f>
        <v>0</v>
      </c>
      <c r="T38">
        <f>CV38 - IF(AP38&gt;1, S38*CQ38*100.0/(AR38*DJ38), 0)</f>
        <v>0</v>
      </c>
      <c r="U38">
        <f>((AA38-Q38/2)*T38-S38)/(AA38+Q38/2)</f>
        <v>0</v>
      </c>
      <c r="V38">
        <f>U38*(DC38+DD38)/1000.0</f>
        <v>0</v>
      </c>
      <c r="W38">
        <f>(CV38 - IF(AP38&gt;1, S38*CQ38*100.0/(AR38*DJ38), 0))*(DC38+DD38)/1000.0</f>
        <v>0</v>
      </c>
      <c r="X38">
        <f>2.0/((1/Z38-1/Y38)+SIGN(Z38)*SQRT((1/Z38-1/Y38)*(1/Z38-1/Y38) + 4*CR38/((CR38+1)*(CR38+1))*(2*1/Z38*1/Y38-1/Y38*1/Y38)))</f>
        <v>0</v>
      </c>
      <c r="Y38">
        <f>IF(LEFT(CS38,1)&lt;&gt;"0",IF(LEFT(CS38,1)="1",3.0,CT38),$D$5+$E$5*(DJ38*DC38/($K$5*1000))+$F$5*(DJ38*DC38/($K$5*1000))*MAX(MIN(CQ38,$J$5),$I$5)*MAX(MIN(CQ38,$J$5),$I$5)+$G$5*MAX(MIN(CQ38,$J$5),$I$5)*(DJ38*DC38/($K$5*1000))+$H$5*(DJ38*DC38/($K$5*1000))*(DJ38*DC38/($K$5*1000)))</f>
        <v>0</v>
      </c>
      <c r="Z38">
        <f>Q38*(1000-(1000*0.61365*exp(17.502*AD38/(240.97+AD38))/(DC38+DD38)+CX38)/2)/(1000*0.61365*exp(17.502*AD38/(240.97+AD38))/(DC38+DD38)-CX38)</f>
        <v>0</v>
      </c>
      <c r="AA38">
        <f>1/((CR38+1)/(X38/1.6)+1/(Y38/1.37)) + CR38/((CR38+1)/(X38/1.6) + CR38/(Y38/1.37))</f>
        <v>0</v>
      </c>
      <c r="AB38">
        <f>(CM38*CP38)</f>
        <v>0</v>
      </c>
      <c r="AC38">
        <f>(DE38+(AB38+2*0.95*5.67E-8*(((DE38+$B$7)+273)^4-(DE38+273)^4)-44100*Q38)/(1.84*29.3*Y38+8*0.95*5.67E-8*(DE38+273)^3))</f>
        <v>0</v>
      </c>
      <c r="AD38">
        <f>($C$7*DF38+$D$7*DG38+$E$7*AC38)</f>
        <v>0</v>
      </c>
      <c r="AE38">
        <f>0.61365*exp(17.502*AD38/(240.97+AD38))</f>
        <v>0</v>
      </c>
      <c r="AF38">
        <f>(AG38/AH38*100)</f>
        <v>0</v>
      </c>
      <c r="AG38">
        <f>CX38*(DC38+DD38)/1000</f>
        <v>0</v>
      </c>
      <c r="AH38">
        <f>0.61365*exp(17.502*DE38/(240.97+DE38))</f>
        <v>0</v>
      </c>
      <c r="AI38">
        <f>(AE38-CX38*(DC38+DD38)/1000)</f>
        <v>0</v>
      </c>
      <c r="AJ38">
        <f>(-Q38*44100)</f>
        <v>0</v>
      </c>
      <c r="AK38">
        <f>2*29.3*Y38*0.92*(DE38-AD38)</f>
        <v>0</v>
      </c>
      <c r="AL38">
        <f>2*0.95*5.67E-8*(((DE38+$B$7)+273)^4-(AD38+273)^4)</f>
        <v>0</v>
      </c>
      <c r="AM38">
        <f>AB38+AL38+AJ38+AK38</f>
        <v>0</v>
      </c>
      <c r="AN38">
        <v>0</v>
      </c>
      <c r="AO38">
        <v>0</v>
      </c>
      <c r="AP38">
        <f>IF(AN38*$H$13&gt;=AR38,1.0,(AR38/(AR38-AN38*$H$13)))</f>
        <v>0</v>
      </c>
      <c r="AQ38">
        <f>(AP38-1)*100</f>
        <v>0</v>
      </c>
      <c r="AR38">
        <f>MAX(0,($B$13+$C$13*DJ38)/(1+$D$13*DJ38)*DC38/(DE38+273)*$E$13)</f>
        <v>0</v>
      </c>
      <c r="AS38" t="s">
        <v>414</v>
      </c>
      <c r="AT38">
        <v>12558.6</v>
      </c>
      <c r="AU38">
        <v>607.068</v>
      </c>
      <c r="AV38">
        <v>2188.17</v>
      </c>
      <c r="AW38">
        <f>1-AU38/AV38</f>
        <v>0</v>
      </c>
      <c r="AX38">
        <v>-1.734461745173538</v>
      </c>
      <c r="AY38" t="s">
        <v>522</v>
      </c>
      <c r="AZ38">
        <v>12511.3</v>
      </c>
      <c r="BA38">
        <v>574.2737692307693</v>
      </c>
      <c r="BB38">
        <v>731.011</v>
      </c>
      <c r="BC38">
        <f>1-BA38/BB38</f>
        <v>0</v>
      </c>
      <c r="BD38">
        <v>0.5</v>
      </c>
      <c r="BE38">
        <f>CN38</f>
        <v>0</v>
      </c>
      <c r="BF38">
        <f>S38</f>
        <v>0</v>
      </c>
      <c r="BG38">
        <f>BC38*BD38*BE38</f>
        <v>0</v>
      </c>
      <c r="BH38">
        <f>(BF38-AX38)/BE38</f>
        <v>0</v>
      </c>
      <c r="BI38">
        <f>(AV38-BB38)/BB38</f>
        <v>0</v>
      </c>
      <c r="BJ38">
        <f>AU38/(AW38+AU38/BB38)</f>
        <v>0</v>
      </c>
      <c r="BK38" t="s">
        <v>523</v>
      </c>
      <c r="BL38">
        <v>429.03</v>
      </c>
      <c r="BM38">
        <f>IF(BL38&lt;&gt;0, BL38, BJ38)</f>
        <v>0</v>
      </c>
      <c r="BN38">
        <f>1-BM38/BB38</f>
        <v>0</v>
      </c>
      <c r="BO38">
        <f>(BB38-BA38)/(BB38-BM38)</f>
        <v>0</v>
      </c>
      <c r="BP38">
        <f>(AV38-BB38)/(AV38-BM38)</f>
        <v>0</v>
      </c>
      <c r="BQ38">
        <f>(BB38-BA38)/(BB38-AU38)</f>
        <v>0</v>
      </c>
      <c r="BR38">
        <f>(AV38-BB38)/(AV38-AU38)</f>
        <v>0</v>
      </c>
      <c r="BS38">
        <f>(BO38*BM38/BA38)</f>
        <v>0</v>
      </c>
      <c r="BT38">
        <f>(1-BS38)</f>
        <v>0</v>
      </c>
      <c r="BU38">
        <v>3162</v>
      </c>
      <c r="BV38">
        <v>300</v>
      </c>
      <c r="BW38">
        <v>300</v>
      </c>
      <c r="BX38">
        <v>300</v>
      </c>
      <c r="BY38">
        <v>12511.3</v>
      </c>
      <c r="BZ38">
        <v>690.76</v>
      </c>
      <c r="CA38">
        <v>-0.00906832</v>
      </c>
      <c r="CB38">
        <v>-5.49</v>
      </c>
      <c r="CC38" t="s">
        <v>417</v>
      </c>
      <c r="CD38" t="s">
        <v>417</v>
      </c>
      <c r="CE38" t="s">
        <v>417</v>
      </c>
      <c r="CF38" t="s">
        <v>417</v>
      </c>
      <c r="CG38" t="s">
        <v>417</v>
      </c>
      <c r="CH38" t="s">
        <v>417</v>
      </c>
      <c r="CI38" t="s">
        <v>417</v>
      </c>
      <c r="CJ38" t="s">
        <v>417</v>
      </c>
      <c r="CK38" t="s">
        <v>417</v>
      </c>
      <c r="CL38" t="s">
        <v>417</v>
      </c>
      <c r="CM38">
        <f>$B$11*DK38+$C$11*DL38+$F$11*DW38*(1-DZ38)</f>
        <v>0</v>
      </c>
      <c r="CN38">
        <f>CM38*CO38</f>
        <v>0</v>
      </c>
      <c r="CO38">
        <f>($B$11*$D$9+$C$11*$D$9+$F$11*((EJ38+EB38)/MAX(EJ38+EB38+EK38, 0.1)*$I$9+EK38/MAX(EJ38+EB38+EK38, 0.1)*$J$9))/($B$11+$C$11+$F$11)</f>
        <v>0</v>
      </c>
      <c r="CP38">
        <f>($B$11*$K$9+$C$11*$K$9+$F$11*((EJ38+EB38)/MAX(EJ38+EB38+EK38, 0.1)*$P$9+EK38/MAX(EJ38+EB38+EK38, 0.1)*$Q$9))/($B$11+$C$11+$F$11)</f>
        <v>0</v>
      </c>
      <c r="CQ38">
        <v>6</v>
      </c>
      <c r="CR38">
        <v>0.5</v>
      </c>
      <c r="CS38" t="s">
        <v>418</v>
      </c>
      <c r="CT38">
        <v>2</v>
      </c>
      <c r="CU38">
        <v>1690382519.599999</v>
      </c>
      <c r="CV38">
        <v>409.6257419354838</v>
      </c>
      <c r="CW38">
        <v>418.8024838709678</v>
      </c>
      <c r="CX38">
        <v>23.55217741935484</v>
      </c>
      <c r="CY38">
        <v>23.3239935483871</v>
      </c>
      <c r="CZ38">
        <v>408.4887419354838</v>
      </c>
      <c r="DA38">
        <v>23.20217741935484</v>
      </c>
      <c r="DB38">
        <v>600.176387096774</v>
      </c>
      <c r="DC38">
        <v>101.568</v>
      </c>
      <c r="DD38">
        <v>0.0997015064516129</v>
      </c>
      <c r="DE38">
        <v>25.71094516129032</v>
      </c>
      <c r="DF38">
        <v>25.68078064516128</v>
      </c>
      <c r="DG38">
        <v>999.9000000000003</v>
      </c>
      <c r="DH38">
        <v>0</v>
      </c>
      <c r="DI38">
        <v>0</v>
      </c>
      <c r="DJ38">
        <v>10012.25548387097</v>
      </c>
      <c r="DK38">
        <v>0</v>
      </c>
      <c r="DL38">
        <v>1764.113225806452</v>
      </c>
      <c r="DM38">
        <v>-9.131723548387095</v>
      </c>
      <c r="DN38">
        <v>419.5534193548388</v>
      </c>
      <c r="DO38">
        <v>428.8038064516129</v>
      </c>
      <c r="DP38">
        <v>0.2311361290322581</v>
      </c>
      <c r="DQ38">
        <v>418.8024838709678</v>
      </c>
      <c r="DR38">
        <v>23.3239935483871</v>
      </c>
      <c r="DS38">
        <v>2.392448064516129</v>
      </c>
      <c r="DT38">
        <v>2.36897129032258</v>
      </c>
      <c r="DU38">
        <v>20.31274516129032</v>
      </c>
      <c r="DV38">
        <v>20.15321935483871</v>
      </c>
      <c r="DW38">
        <v>1500.030322580645</v>
      </c>
      <c r="DX38">
        <v>0.972997774193548</v>
      </c>
      <c r="DY38">
        <v>0.02700202580645162</v>
      </c>
      <c r="DZ38">
        <v>0</v>
      </c>
      <c r="EA38">
        <v>574.3684193548386</v>
      </c>
      <c r="EB38">
        <v>4.999310000000001</v>
      </c>
      <c r="EC38">
        <v>10276.35483870968</v>
      </c>
      <c r="ED38">
        <v>13259.50967741936</v>
      </c>
      <c r="EE38">
        <v>37.82035483870967</v>
      </c>
      <c r="EF38">
        <v>39.21541935483869</v>
      </c>
      <c r="EG38">
        <v>38.29416129032258</v>
      </c>
      <c r="EH38">
        <v>37.61687096774194</v>
      </c>
      <c r="EI38">
        <v>39.18516129032258</v>
      </c>
      <c r="EJ38">
        <v>1454.662580645161</v>
      </c>
      <c r="EK38">
        <v>40.36806451612901</v>
      </c>
      <c r="EL38">
        <v>0</v>
      </c>
      <c r="EM38">
        <v>137.0999999046326</v>
      </c>
      <c r="EN38">
        <v>0</v>
      </c>
      <c r="EO38">
        <v>574.2737692307693</v>
      </c>
      <c r="EP38">
        <v>-19.64252991507052</v>
      </c>
      <c r="EQ38">
        <v>-548.205128766316</v>
      </c>
      <c r="ER38">
        <v>10273.91538461538</v>
      </c>
      <c r="ES38">
        <v>15</v>
      </c>
      <c r="ET38">
        <v>1690382555.1</v>
      </c>
      <c r="EU38" t="s">
        <v>524</v>
      </c>
      <c r="EV38">
        <v>1690382546.6</v>
      </c>
      <c r="EW38">
        <v>1690382555.1</v>
      </c>
      <c r="EX38">
        <v>17</v>
      </c>
      <c r="EY38">
        <v>-0.039</v>
      </c>
      <c r="EZ38">
        <v>0.015</v>
      </c>
      <c r="FA38">
        <v>1.137</v>
      </c>
      <c r="FB38">
        <v>0.35</v>
      </c>
      <c r="FC38">
        <v>419</v>
      </c>
      <c r="FD38">
        <v>24</v>
      </c>
      <c r="FE38">
        <v>0.18</v>
      </c>
      <c r="FF38">
        <v>0.24</v>
      </c>
      <c r="FG38">
        <v>9.052311874426712</v>
      </c>
      <c r="FH38">
        <v>-0.4379792752636509</v>
      </c>
      <c r="FI38">
        <v>0.04489439605767492</v>
      </c>
      <c r="FJ38">
        <v>1</v>
      </c>
      <c r="FK38">
        <v>-9.15910775</v>
      </c>
      <c r="FL38">
        <v>0.3994035647279701</v>
      </c>
      <c r="FM38">
        <v>0.04856547237943339</v>
      </c>
      <c r="FN38">
        <v>1</v>
      </c>
      <c r="FO38">
        <v>409.6567333333334</v>
      </c>
      <c r="FP38">
        <v>1.060751946607085</v>
      </c>
      <c r="FQ38">
        <v>0.07804483042172934</v>
      </c>
      <c r="FR38">
        <v>1</v>
      </c>
      <c r="FS38">
        <v>0.2160161</v>
      </c>
      <c r="FT38">
        <v>0.2452988893058152</v>
      </c>
      <c r="FU38">
        <v>0.02677192522382356</v>
      </c>
      <c r="FV38">
        <v>1</v>
      </c>
      <c r="FW38">
        <v>23.55389666666666</v>
      </c>
      <c r="FX38">
        <v>0.011684983314798</v>
      </c>
      <c r="FY38">
        <v>0.01274761372004794</v>
      </c>
      <c r="FZ38">
        <v>1</v>
      </c>
      <c r="GA38">
        <v>5</v>
      </c>
      <c r="GB38">
        <v>5</v>
      </c>
      <c r="GC38" t="s">
        <v>420</v>
      </c>
      <c r="GD38">
        <v>3.17874</v>
      </c>
      <c r="GE38">
        <v>2.79747</v>
      </c>
      <c r="GF38">
        <v>0.103461</v>
      </c>
      <c r="GG38">
        <v>0.105957</v>
      </c>
      <c r="GH38">
        <v>0.11908</v>
      </c>
      <c r="GI38">
        <v>0.119331</v>
      </c>
      <c r="GJ38">
        <v>28088.1</v>
      </c>
      <c r="GK38">
        <v>22305.3</v>
      </c>
      <c r="GL38">
        <v>29277.3</v>
      </c>
      <c r="GM38">
        <v>24437.4</v>
      </c>
      <c r="GN38">
        <v>32767.9</v>
      </c>
      <c r="GO38">
        <v>31381.5</v>
      </c>
      <c r="GP38">
        <v>40361</v>
      </c>
      <c r="GQ38">
        <v>39853.2</v>
      </c>
      <c r="GR38">
        <v>2.16555</v>
      </c>
      <c r="GS38">
        <v>1.9219</v>
      </c>
      <c r="GT38">
        <v>0.08742510000000001</v>
      </c>
      <c r="GU38">
        <v>0</v>
      </c>
      <c r="GV38">
        <v>24.2084</v>
      </c>
      <c r="GW38">
        <v>999.9</v>
      </c>
      <c r="GX38">
        <v>66.8</v>
      </c>
      <c r="GY38">
        <v>27.8</v>
      </c>
      <c r="GZ38">
        <v>24.6668</v>
      </c>
      <c r="HA38">
        <v>62.2617</v>
      </c>
      <c r="HB38">
        <v>31.6386</v>
      </c>
      <c r="HC38">
        <v>1</v>
      </c>
      <c r="HD38">
        <v>-0.0465371</v>
      </c>
      <c r="HE38">
        <v>0</v>
      </c>
      <c r="HF38">
        <v>20.2805</v>
      </c>
      <c r="HG38">
        <v>5.22882</v>
      </c>
      <c r="HH38">
        <v>11.9023</v>
      </c>
      <c r="HI38">
        <v>4.96385</v>
      </c>
      <c r="HJ38">
        <v>3.292</v>
      </c>
      <c r="HK38">
        <v>9999</v>
      </c>
      <c r="HL38">
        <v>9999</v>
      </c>
      <c r="HM38">
        <v>9999</v>
      </c>
      <c r="HN38">
        <v>999.9</v>
      </c>
      <c r="HO38">
        <v>4.97016</v>
      </c>
      <c r="HP38">
        <v>1.87485</v>
      </c>
      <c r="HQ38">
        <v>1.87361</v>
      </c>
      <c r="HR38">
        <v>1.87271</v>
      </c>
      <c r="HS38">
        <v>1.87426</v>
      </c>
      <c r="HT38">
        <v>1.8692</v>
      </c>
      <c r="HU38">
        <v>1.87344</v>
      </c>
      <c r="HV38">
        <v>1.8785</v>
      </c>
      <c r="HW38">
        <v>0</v>
      </c>
      <c r="HX38">
        <v>0</v>
      </c>
      <c r="HY38">
        <v>0</v>
      </c>
      <c r="HZ38">
        <v>0</v>
      </c>
      <c r="IA38" t="s">
        <v>421</v>
      </c>
      <c r="IB38" t="s">
        <v>422</v>
      </c>
      <c r="IC38" t="s">
        <v>423</v>
      </c>
      <c r="ID38" t="s">
        <v>423</v>
      </c>
      <c r="IE38" t="s">
        <v>423</v>
      </c>
      <c r="IF38" t="s">
        <v>423</v>
      </c>
      <c r="IG38">
        <v>0</v>
      </c>
      <c r="IH38">
        <v>100</v>
      </c>
      <c r="II38">
        <v>100</v>
      </c>
      <c r="IJ38">
        <v>1.137</v>
      </c>
      <c r="IK38">
        <v>0.35</v>
      </c>
      <c r="IL38">
        <v>1.160635011715341</v>
      </c>
      <c r="IM38">
        <v>0.0007502269904989051</v>
      </c>
      <c r="IN38">
        <v>-1.907541437940456E-06</v>
      </c>
      <c r="IO38">
        <v>4.87577687351772E-10</v>
      </c>
      <c r="IP38">
        <v>0.3346100000000014</v>
      </c>
      <c r="IQ38">
        <v>0</v>
      </c>
      <c r="IR38">
        <v>0</v>
      </c>
      <c r="IS38">
        <v>0</v>
      </c>
      <c r="IT38">
        <v>1</v>
      </c>
      <c r="IU38">
        <v>1943</v>
      </c>
      <c r="IV38">
        <v>1</v>
      </c>
      <c r="IW38">
        <v>21</v>
      </c>
      <c r="IX38">
        <v>2</v>
      </c>
      <c r="IY38">
        <v>2</v>
      </c>
      <c r="IZ38">
        <v>1.09131</v>
      </c>
      <c r="JA38">
        <v>2.39136</v>
      </c>
      <c r="JB38">
        <v>1.42578</v>
      </c>
      <c r="JC38">
        <v>2.27905</v>
      </c>
      <c r="JD38">
        <v>1.54785</v>
      </c>
      <c r="JE38">
        <v>2.2937</v>
      </c>
      <c r="JF38">
        <v>31.6298</v>
      </c>
      <c r="JG38">
        <v>15.3404</v>
      </c>
      <c r="JH38">
        <v>18</v>
      </c>
      <c r="JI38">
        <v>621.051</v>
      </c>
      <c r="JJ38">
        <v>448.141</v>
      </c>
      <c r="JK38">
        <v>25.0065</v>
      </c>
      <c r="JL38">
        <v>26.6132</v>
      </c>
      <c r="JM38">
        <v>29.9995</v>
      </c>
      <c r="JN38">
        <v>26.6915</v>
      </c>
      <c r="JO38">
        <v>26.6445</v>
      </c>
      <c r="JP38">
        <v>21.8792</v>
      </c>
      <c r="JQ38">
        <v>0</v>
      </c>
      <c r="JR38">
        <v>100</v>
      </c>
      <c r="JS38">
        <v>-999.9</v>
      </c>
      <c r="JT38">
        <v>418.885</v>
      </c>
      <c r="JU38">
        <v>25</v>
      </c>
      <c r="JV38">
        <v>95.36020000000001</v>
      </c>
      <c r="JW38">
        <v>101.411</v>
      </c>
    </row>
    <row r="39" spans="1:283">
      <c r="A39">
        <v>23</v>
      </c>
      <c r="B39">
        <v>1690382782.6</v>
      </c>
      <c r="C39">
        <v>4412.5</v>
      </c>
      <c r="D39" t="s">
        <v>525</v>
      </c>
      <c r="E39" t="s">
        <v>526</v>
      </c>
      <c r="F39">
        <v>15</v>
      </c>
      <c r="P39">
        <v>1690382774.849999</v>
      </c>
      <c r="Q39">
        <f>(R39)/1000</f>
        <v>0</v>
      </c>
      <c r="R39">
        <f>1000*DB39*AP39*(CX39-CY39)/(100*CQ39*(1000-AP39*CX39))</f>
        <v>0</v>
      </c>
      <c r="S39">
        <f>DB39*AP39*(CW39-CV39*(1000-AP39*CY39)/(1000-AP39*CX39))/(100*CQ39)</f>
        <v>0</v>
      </c>
      <c r="T39">
        <f>CV39 - IF(AP39&gt;1, S39*CQ39*100.0/(AR39*DJ39), 0)</f>
        <v>0</v>
      </c>
      <c r="U39">
        <f>((AA39-Q39/2)*T39-S39)/(AA39+Q39/2)</f>
        <v>0</v>
      </c>
      <c r="V39">
        <f>U39*(DC39+DD39)/1000.0</f>
        <v>0</v>
      </c>
      <c r="W39">
        <f>(CV39 - IF(AP39&gt;1, S39*CQ39*100.0/(AR39*DJ39), 0))*(DC39+DD39)/1000.0</f>
        <v>0</v>
      </c>
      <c r="X39">
        <f>2.0/((1/Z39-1/Y39)+SIGN(Z39)*SQRT((1/Z39-1/Y39)*(1/Z39-1/Y39) + 4*CR39/((CR39+1)*(CR39+1))*(2*1/Z39*1/Y39-1/Y39*1/Y39)))</f>
        <v>0</v>
      </c>
      <c r="Y39">
        <f>IF(LEFT(CS39,1)&lt;&gt;"0",IF(LEFT(CS39,1)="1",3.0,CT39),$D$5+$E$5*(DJ39*DC39/($K$5*1000))+$F$5*(DJ39*DC39/($K$5*1000))*MAX(MIN(CQ39,$J$5),$I$5)*MAX(MIN(CQ39,$J$5),$I$5)+$G$5*MAX(MIN(CQ39,$J$5),$I$5)*(DJ39*DC39/($K$5*1000))+$H$5*(DJ39*DC39/($K$5*1000))*(DJ39*DC39/($K$5*1000)))</f>
        <v>0</v>
      </c>
      <c r="Z39">
        <f>Q39*(1000-(1000*0.61365*exp(17.502*AD39/(240.97+AD39))/(DC39+DD39)+CX39)/2)/(1000*0.61365*exp(17.502*AD39/(240.97+AD39))/(DC39+DD39)-CX39)</f>
        <v>0</v>
      </c>
      <c r="AA39">
        <f>1/((CR39+1)/(X39/1.6)+1/(Y39/1.37)) + CR39/((CR39+1)/(X39/1.6) + CR39/(Y39/1.37))</f>
        <v>0</v>
      </c>
      <c r="AB39">
        <f>(CM39*CP39)</f>
        <v>0</v>
      </c>
      <c r="AC39">
        <f>(DE39+(AB39+2*0.95*5.67E-8*(((DE39+$B$7)+273)^4-(DE39+273)^4)-44100*Q39)/(1.84*29.3*Y39+8*0.95*5.67E-8*(DE39+273)^3))</f>
        <v>0</v>
      </c>
      <c r="AD39">
        <f>($C$7*DF39+$D$7*DG39+$E$7*AC39)</f>
        <v>0</v>
      </c>
      <c r="AE39">
        <f>0.61365*exp(17.502*AD39/(240.97+AD39))</f>
        <v>0</v>
      </c>
      <c r="AF39">
        <f>(AG39/AH39*100)</f>
        <v>0</v>
      </c>
      <c r="AG39">
        <f>CX39*(DC39+DD39)/1000</f>
        <v>0</v>
      </c>
      <c r="AH39">
        <f>0.61365*exp(17.502*DE39/(240.97+DE39))</f>
        <v>0</v>
      </c>
      <c r="AI39">
        <f>(AE39-CX39*(DC39+DD39)/1000)</f>
        <v>0</v>
      </c>
      <c r="AJ39">
        <f>(-Q39*44100)</f>
        <v>0</v>
      </c>
      <c r="AK39">
        <f>2*29.3*Y39*0.92*(DE39-AD39)</f>
        <v>0</v>
      </c>
      <c r="AL39">
        <f>2*0.95*5.67E-8*(((DE39+$B$7)+273)^4-(AD39+273)^4)</f>
        <v>0</v>
      </c>
      <c r="AM39">
        <f>AB39+AL39+AJ39+AK39</f>
        <v>0</v>
      </c>
      <c r="AN39">
        <v>0</v>
      </c>
      <c r="AO39">
        <v>0</v>
      </c>
      <c r="AP39">
        <f>IF(AN39*$H$13&gt;=AR39,1.0,(AR39/(AR39-AN39*$H$13)))</f>
        <v>0</v>
      </c>
      <c r="AQ39">
        <f>(AP39-1)*100</f>
        <v>0</v>
      </c>
      <c r="AR39">
        <f>MAX(0,($B$13+$C$13*DJ39)/(1+$D$13*DJ39)*DC39/(DE39+273)*$E$13)</f>
        <v>0</v>
      </c>
      <c r="AS39" t="s">
        <v>414</v>
      </c>
      <c r="AT39">
        <v>12558.6</v>
      </c>
      <c r="AU39">
        <v>607.068</v>
      </c>
      <c r="AV39">
        <v>2188.17</v>
      </c>
      <c r="AW39">
        <f>1-AU39/AV39</f>
        <v>0</v>
      </c>
      <c r="AX39">
        <v>-1.734461745173538</v>
      </c>
      <c r="AY39" t="s">
        <v>527</v>
      </c>
      <c r="AZ39">
        <v>12506</v>
      </c>
      <c r="BA39">
        <v>607.1143076923076</v>
      </c>
      <c r="BB39">
        <v>714.881</v>
      </c>
      <c r="BC39">
        <f>1-BA39/BB39</f>
        <v>0</v>
      </c>
      <c r="BD39">
        <v>0.5</v>
      </c>
      <c r="BE39">
        <f>CN39</f>
        <v>0</v>
      </c>
      <c r="BF39">
        <f>S39</f>
        <v>0</v>
      </c>
      <c r="BG39">
        <f>BC39*BD39*BE39</f>
        <v>0</v>
      </c>
      <c r="BH39">
        <f>(BF39-AX39)/BE39</f>
        <v>0</v>
      </c>
      <c r="BI39">
        <f>(AV39-BB39)/BB39</f>
        <v>0</v>
      </c>
      <c r="BJ39">
        <f>AU39/(AW39+AU39/BB39)</f>
        <v>0</v>
      </c>
      <c r="BK39" t="s">
        <v>528</v>
      </c>
      <c r="BL39">
        <v>-3122.06</v>
      </c>
      <c r="BM39">
        <f>IF(BL39&lt;&gt;0, BL39, BJ39)</f>
        <v>0</v>
      </c>
      <c r="BN39">
        <f>1-BM39/BB39</f>
        <v>0</v>
      </c>
      <c r="BO39">
        <f>(BB39-BA39)/(BB39-BM39)</f>
        <v>0</v>
      </c>
      <c r="BP39">
        <f>(AV39-BB39)/(AV39-BM39)</f>
        <v>0</v>
      </c>
      <c r="BQ39">
        <f>(BB39-BA39)/(BB39-AU39)</f>
        <v>0</v>
      </c>
      <c r="BR39">
        <f>(AV39-BB39)/(AV39-AU39)</f>
        <v>0</v>
      </c>
      <c r="BS39">
        <f>(BO39*BM39/BA39)</f>
        <v>0</v>
      </c>
      <c r="BT39">
        <f>(1-BS39)</f>
        <v>0</v>
      </c>
      <c r="BU39">
        <v>3164</v>
      </c>
      <c r="BV39">
        <v>300</v>
      </c>
      <c r="BW39">
        <v>300</v>
      </c>
      <c r="BX39">
        <v>300</v>
      </c>
      <c r="BY39">
        <v>12506</v>
      </c>
      <c r="BZ39">
        <v>694.8099999999999</v>
      </c>
      <c r="CA39">
        <v>-0.009059589999999999</v>
      </c>
      <c r="CB39">
        <v>-2.5</v>
      </c>
      <c r="CC39" t="s">
        <v>417</v>
      </c>
      <c r="CD39" t="s">
        <v>417</v>
      </c>
      <c r="CE39" t="s">
        <v>417</v>
      </c>
      <c r="CF39" t="s">
        <v>417</v>
      </c>
      <c r="CG39" t="s">
        <v>417</v>
      </c>
      <c r="CH39" t="s">
        <v>417</v>
      </c>
      <c r="CI39" t="s">
        <v>417</v>
      </c>
      <c r="CJ39" t="s">
        <v>417</v>
      </c>
      <c r="CK39" t="s">
        <v>417</v>
      </c>
      <c r="CL39" t="s">
        <v>417</v>
      </c>
      <c r="CM39">
        <f>$B$11*DK39+$C$11*DL39+$F$11*DW39*(1-DZ39)</f>
        <v>0</v>
      </c>
      <c r="CN39">
        <f>CM39*CO39</f>
        <v>0</v>
      </c>
      <c r="CO39">
        <f>($B$11*$D$9+$C$11*$D$9+$F$11*((EJ39+EB39)/MAX(EJ39+EB39+EK39, 0.1)*$I$9+EK39/MAX(EJ39+EB39+EK39, 0.1)*$J$9))/($B$11+$C$11+$F$11)</f>
        <v>0</v>
      </c>
      <c r="CP39">
        <f>($B$11*$K$9+$C$11*$K$9+$F$11*((EJ39+EB39)/MAX(EJ39+EB39+EK39, 0.1)*$P$9+EK39/MAX(EJ39+EB39+EK39, 0.1)*$Q$9))/($B$11+$C$11+$F$11)</f>
        <v>0</v>
      </c>
      <c r="CQ39">
        <v>6</v>
      </c>
      <c r="CR39">
        <v>0.5</v>
      </c>
      <c r="CS39" t="s">
        <v>418</v>
      </c>
      <c r="CT39">
        <v>2</v>
      </c>
      <c r="CU39">
        <v>1690382774.849999</v>
      </c>
      <c r="CV39">
        <v>409.8825333333334</v>
      </c>
      <c r="CW39">
        <v>412.4522333333334</v>
      </c>
      <c r="CX39">
        <v>23.55288333333333</v>
      </c>
      <c r="CY39">
        <v>23.47684333333333</v>
      </c>
      <c r="CZ39">
        <v>408.7035333333334</v>
      </c>
      <c r="DA39">
        <v>23.20788333333333</v>
      </c>
      <c r="DB39">
        <v>600.1875666666668</v>
      </c>
      <c r="DC39">
        <v>101.5588333333333</v>
      </c>
      <c r="DD39">
        <v>0.09999559333333334</v>
      </c>
      <c r="DE39">
        <v>26.56754</v>
      </c>
      <c r="DF39">
        <v>26.61754</v>
      </c>
      <c r="DG39">
        <v>999.9000000000002</v>
      </c>
      <c r="DH39">
        <v>0</v>
      </c>
      <c r="DI39">
        <v>0</v>
      </c>
      <c r="DJ39">
        <v>9997.147333333334</v>
      </c>
      <c r="DK39">
        <v>0</v>
      </c>
      <c r="DL39">
        <v>362.8610366666667</v>
      </c>
      <c r="DM39">
        <v>-2.606067333333334</v>
      </c>
      <c r="DN39">
        <v>419.7397999999999</v>
      </c>
      <c r="DO39">
        <v>422.3681333333334</v>
      </c>
      <c r="DP39">
        <v>0.09400151333333334</v>
      </c>
      <c r="DQ39">
        <v>412.4522333333334</v>
      </c>
      <c r="DR39">
        <v>23.47684333333333</v>
      </c>
      <c r="DS39">
        <v>2.393828</v>
      </c>
      <c r="DT39">
        <v>2.384281666666667</v>
      </c>
      <c r="DU39">
        <v>20.32208333333334</v>
      </c>
      <c r="DV39">
        <v>20.25740333333334</v>
      </c>
      <c r="DW39">
        <v>1500.010666666667</v>
      </c>
      <c r="DX39">
        <v>0.9729921666666667</v>
      </c>
      <c r="DY39">
        <v>0.02700771</v>
      </c>
      <c r="DZ39">
        <v>0</v>
      </c>
      <c r="EA39">
        <v>607.1524666666667</v>
      </c>
      <c r="EB39">
        <v>4.99931</v>
      </c>
      <c r="EC39">
        <v>11231.06666666667</v>
      </c>
      <c r="ED39">
        <v>13259.29333333333</v>
      </c>
      <c r="EE39">
        <v>39.44973333333332</v>
      </c>
      <c r="EF39">
        <v>40.12886666666666</v>
      </c>
      <c r="EG39">
        <v>39.71226666666666</v>
      </c>
      <c r="EH39">
        <v>39.63313333333333</v>
      </c>
      <c r="EI39">
        <v>40.34146666666666</v>
      </c>
      <c r="EJ39">
        <v>1454.631333333333</v>
      </c>
      <c r="EK39">
        <v>40.38000000000002</v>
      </c>
      <c r="EL39">
        <v>0</v>
      </c>
      <c r="EM39">
        <v>254.7999999523163</v>
      </c>
      <c r="EN39">
        <v>0</v>
      </c>
      <c r="EO39">
        <v>607.1143076923076</v>
      </c>
      <c r="EP39">
        <v>-0.02420513326030752</v>
      </c>
      <c r="EQ39">
        <v>610.5675230862839</v>
      </c>
      <c r="ER39">
        <v>11234.75</v>
      </c>
      <c r="ES39">
        <v>15</v>
      </c>
      <c r="ET39">
        <v>1690382801.6</v>
      </c>
      <c r="EU39" t="s">
        <v>529</v>
      </c>
      <c r="EV39">
        <v>1690382801.6</v>
      </c>
      <c r="EW39">
        <v>1690382799.6</v>
      </c>
      <c r="EX39">
        <v>18</v>
      </c>
      <c r="EY39">
        <v>0.038</v>
      </c>
      <c r="EZ39">
        <v>-0.005</v>
      </c>
      <c r="FA39">
        <v>1.179</v>
      </c>
      <c r="FB39">
        <v>0.345</v>
      </c>
      <c r="FC39">
        <v>413</v>
      </c>
      <c r="FD39">
        <v>23</v>
      </c>
      <c r="FE39">
        <v>0.38</v>
      </c>
      <c r="FF39">
        <v>0.13</v>
      </c>
      <c r="FG39">
        <v>2.568335341744524</v>
      </c>
      <c r="FH39">
        <v>0.5806472144754689</v>
      </c>
      <c r="FI39">
        <v>0.05128492827110984</v>
      </c>
      <c r="FJ39">
        <v>1</v>
      </c>
      <c r="FK39">
        <v>-2.604540487804878</v>
      </c>
      <c r="FL39">
        <v>-0.2554013937282268</v>
      </c>
      <c r="FM39">
        <v>0.04660032068094512</v>
      </c>
      <c r="FN39">
        <v>1</v>
      </c>
      <c r="FO39">
        <v>409.8404516129031</v>
      </c>
      <c r="FP39">
        <v>0.1511612903217786</v>
      </c>
      <c r="FQ39">
        <v>0.04755766530914976</v>
      </c>
      <c r="FR39">
        <v>1</v>
      </c>
      <c r="FS39">
        <v>0.07979346609756097</v>
      </c>
      <c r="FT39">
        <v>0.2052966919860627</v>
      </c>
      <c r="FU39">
        <v>0.0273382770569304</v>
      </c>
      <c r="FV39">
        <v>1</v>
      </c>
      <c r="FW39">
        <v>23.57025161290323</v>
      </c>
      <c r="FX39">
        <v>-0.004412903225921694</v>
      </c>
      <c r="FY39">
        <v>0.01214766328167703</v>
      </c>
      <c r="FZ39">
        <v>1</v>
      </c>
      <c r="GA39">
        <v>5</v>
      </c>
      <c r="GB39">
        <v>5</v>
      </c>
      <c r="GC39" t="s">
        <v>420</v>
      </c>
      <c r="GD39">
        <v>3.17903</v>
      </c>
      <c r="GE39">
        <v>2.79713</v>
      </c>
      <c r="GF39">
        <v>0.103497</v>
      </c>
      <c r="GG39">
        <v>0.104732</v>
      </c>
      <c r="GH39">
        <v>0.11905</v>
      </c>
      <c r="GI39">
        <v>0.119933</v>
      </c>
      <c r="GJ39">
        <v>28087.5</v>
      </c>
      <c r="GK39">
        <v>22333</v>
      </c>
      <c r="GL39">
        <v>29277.9</v>
      </c>
      <c r="GM39">
        <v>24434.2</v>
      </c>
      <c r="GN39">
        <v>32769.5</v>
      </c>
      <c r="GO39">
        <v>31356.3</v>
      </c>
      <c r="GP39">
        <v>40361.5</v>
      </c>
      <c r="GQ39">
        <v>39849</v>
      </c>
      <c r="GR39">
        <v>2.16545</v>
      </c>
      <c r="GS39">
        <v>1.9209</v>
      </c>
      <c r="GT39">
        <v>0.106521</v>
      </c>
      <c r="GU39">
        <v>0</v>
      </c>
      <c r="GV39">
        <v>24.8553</v>
      </c>
      <c r="GW39">
        <v>999.9</v>
      </c>
      <c r="GX39">
        <v>66.90000000000001</v>
      </c>
      <c r="GY39">
        <v>27.8</v>
      </c>
      <c r="GZ39">
        <v>24.7081</v>
      </c>
      <c r="HA39">
        <v>62.2917</v>
      </c>
      <c r="HB39">
        <v>31.9231</v>
      </c>
      <c r="HC39">
        <v>1</v>
      </c>
      <c r="HD39">
        <v>-0.0459045</v>
      </c>
      <c r="HE39">
        <v>0</v>
      </c>
      <c r="HF39">
        <v>20.2779</v>
      </c>
      <c r="HG39">
        <v>5.22792</v>
      </c>
      <c r="HH39">
        <v>11.9027</v>
      </c>
      <c r="HI39">
        <v>4.9637</v>
      </c>
      <c r="HJ39">
        <v>3.292</v>
      </c>
      <c r="HK39">
        <v>9999</v>
      </c>
      <c r="HL39">
        <v>9999</v>
      </c>
      <c r="HM39">
        <v>9999</v>
      </c>
      <c r="HN39">
        <v>999.9</v>
      </c>
      <c r="HO39">
        <v>4.97016</v>
      </c>
      <c r="HP39">
        <v>1.87484</v>
      </c>
      <c r="HQ39">
        <v>1.87359</v>
      </c>
      <c r="HR39">
        <v>1.87269</v>
      </c>
      <c r="HS39">
        <v>1.87424</v>
      </c>
      <c r="HT39">
        <v>1.8692</v>
      </c>
      <c r="HU39">
        <v>1.87343</v>
      </c>
      <c r="HV39">
        <v>1.8785</v>
      </c>
      <c r="HW39">
        <v>0</v>
      </c>
      <c r="HX39">
        <v>0</v>
      </c>
      <c r="HY39">
        <v>0</v>
      </c>
      <c r="HZ39">
        <v>0</v>
      </c>
      <c r="IA39" t="s">
        <v>421</v>
      </c>
      <c r="IB39" t="s">
        <v>422</v>
      </c>
      <c r="IC39" t="s">
        <v>423</v>
      </c>
      <c r="ID39" t="s">
        <v>423</v>
      </c>
      <c r="IE39" t="s">
        <v>423</v>
      </c>
      <c r="IF39" t="s">
        <v>423</v>
      </c>
      <c r="IG39">
        <v>0</v>
      </c>
      <c r="IH39">
        <v>100</v>
      </c>
      <c r="II39">
        <v>100</v>
      </c>
      <c r="IJ39">
        <v>1.179</v>
      </c>
      <c r="IK39">
        <v>0.345</v>
      </c>
      <c r="IL39">
        <v>1.121423985693713</v>
      </c>
      <c r="IM39">
        <v>0.0007502269904989051</v>
      </c>
      <c r="IN39">
        <v>-1.907541437940456E-06</v>
      </c>
      <c r="IO39">
        <v>4.87577687351772E-10</v>
      </c>
      <c r="IP39">
        <v>0.3496523809523779</v>
      </c>
      <c r="IQ39">
        <v>0</v>
      </c>
      <c r="IR39">
        <v>0</v>
      </c>
      <c r="IS39">
        <v>0</v>
      </c>
      <c r="IT39">
        <v>1</v>
      </c>
      <c r="IU39">
        <v>1943</v>
      </c>
      <c r="IV39">
        <v>1</v>
      </c>
      <c r="IW39">
        <v>21</v>
      </c>
      <c r="IX39">
        <v>3.9</v>
      </c>
      <c r="IY39">
        <v>3.8</v>
      </c>
      <c r="IZ39">
        <v>1.07788</v>
      </c>
      <c r="JA39">
        <v>2.39258</v>
      </c>
      <c r="JB39">
        <v>1.42578</v>
      </c>
      <c r="JC39">
        <v>2.27905</v>
      </c>
      <c r="JD39">
        <v>1.54785</v>
      </c>
      <c r="JE39">
        <v>2.30103</v>
      </c>
      <c r="JF39">
        <v>31.7173</v>
      </c>
      <c r="JG39">
        <v>15.2966</v>
      </c>
      <c r="JH39">
        <v>18</v>
      </c>
      <c r="JI39">
        <v>620.497</v>
      </c>
      <c r="JJ39">
        <v>447.276</v>
      </c>
      <c r="JK39">
        <v>25.2669</v>
      </c>
      <c r="JL39">
        <v>26.6056</v>
      </c>
      <c r="JM39">
        <v>30.0008</v>
      </c>
      <c r="JN39">
        <v>26.6464</v>
      </c>
      <c r="JO39">
        <v>26.6097</v>
      </c>
      <c r="JP39">
        <v>21.614</v>
      </c>
      <c r="JQ39">
        <v>0</v>
      </c>
      <c r="JR39">
        <v>100</v>
      </c>
      <c r="JS39">
        <v>-999.9</v>
      </c>
      <c r="JT39">
        <v>412.489</v>
      </c>
      <c r="JU39">
        <v>25</v>
      </c>
      <c r="JV39">
        <v>95.3617</v>
      </c>
      <c r="JW39">
        <v>101.399</v>
      </c>
    </row>
    <row r="40" spans="1:283">
      <c r="A40">
        <v>24</v>
      </c>
      <c r="B40">
        <v>1690382996.6</v>
      </c>
      <c r="C40">
        <v>4626.5</v>
      </c>
      <c r="D40" t="s">
        <v>530</v>
      </c>
      <c r="E40" t="s">
        <v>531</v>
      </c>
      <c r="F40">
        <v>15</v>
      </c>
      <c r="P40">
        <v>1690382988.599999</v>
      </c>
      <c r="Q40">
        <f>(R40)/1000</f>
        <v>0</v>
      </c>
      <c r="R40">
        <f>1000*DB40*AP40*(CX40-CY40)/(100*CQ40*(1000-AP40*CX40))</f>
        <v>0</v>
      </c>
      <c r="S40">
        <f>DB40*AP40*(CW40-CV40*(1000-AP40*CY40)/(1000-AP40*CX40))/(100*CQ40)</f>
        <v>0</v>
      </c>
      <c r="T40">
        <f>CV40 - IF(AP40&gt;1, S40*CQ40*100.0/(AR40*DJ40), 0)</f>
        <v>0</v>
      </c>
      <c r="U40">
        <f>((AA40-Q40/2)*T40-S40)/(AA40+Q40/2)</f>
        <v>0</v>
      </c>
      <c r="V40">
        <f>U40*(DC40+DD40)/1000.0</f>
        <v>0</v>
      </c>
      <c r="W40">
        <f>(CV40 - IF(AP40&gt;1, S40*CQ40*100.0/(AR40*DJ40), 0))*(DC40+DD40)/1000.0</f>
        <v>0</v>
      </c>
      <c r="X40">
        <f>2.0/((1/Z40-1/Y40)+SIGN(Z40)*SQRT((1/Z40-1/Y40)*(1/Z40-1/Y40) + 4*CR40/((CR40+1)*(CR40+1))*(2*1/Z40*1/Y40-1/Y40*1/Y40)))</f>
        <v>0</v>
      </c>
      <c r="Y40">
        <f>IF(LEFT(CS40,1)&lt;&gt;"0",IF(LEFT(CS40,1)="1",3.0,CT40),$D$5+$E$5*(DJ40*DC40/($K$5*1000))+$F$5*(DJ40*DC40/($K$5*1000))*MAX(MIN(CQ40,$J$5),$I$5)*MAX(MIN(CQ40,$J$5),$I$5)+$G$5*MAX(MIN(CQ40,$J$5),$I$5)*(DJ40*DC40/($K$5*1000))+$H$5*(DJ40*DC40/($K$5*1000))*(DJ40*DC40/($K$5*1000)))</f>
        <v>0</v>
      </c>
      <c r="Z40">
        <f>Q40*(1000-(1000*0.61365*exp(17.502*AD40/(240.97+AD40))/(DC40+DD40)+CX40)/2)/(1000*0.61365*exp(17.502*AD40/(240.97+AD40))/(DC40+DD40)-CX40)</f>
        <v>0</v>
      </c>
      <c r="AA40">
        <f>1/((CR40+1)/(X40/1.6)+1/(Y40/1.37)) + CR40/((CR40+1)/(X40/1.6) + CR40/(Y40/1.37))</f>
        <v>0</v>
      </c>
      <c r="AB40">
        <f>(CM40*CP40)</f>
        <v>0</v>
      </c>
      <c r="AC40">
        <f>(DE40+(AB40+2*0.95*5.67E-8*(((DE40+$B$7)+273)^4-(DE40+273)^4)-44100*Q40)/(1.84*29.3*Y40+8*0.95*5.67E-8*(DE40+273)^3))</f>
        <v>0</v>
      </c>
      <c r="AD40">
        <f>($C$7*DF40+$D$7*DG40+$E$7*AC40)</f>
        <v>0</v>
      </c>
      <c r="AE40">
        <f>0.61365*exp(17.502*AD40/(240.97+AD40))</f>
        <v>0</v>
      </c>
      <c r="AF40">
        <f>(AG40/AH40*100)</f>
        <v>0</v>
      </c>
      <c r="AG40">
        <f>CX40*(DC40+DD40)/1000</f>
        <v>0</v>
      </c>
      <c r="AH40">
        <f>0.61365*exp(17.502*DE40/(240.97+DE40))</f>
        <v>0</v>
      </c>
      <c r="AI40">
        <f>(AE40-CX40*(DC40+DD40)/1000)</f>
        <v>0</v>
      </c>
      <c r="AJ40">
        <f>(-Q40*44100)</f>
        <v>0</v>
      </c>
      <c r="AK40">
        <f>2*29.3*Y40*0.92*(DE40-AD40)</f>
        <v>0</v>
      </c>
      <c r="AL40">
        <f>2*0.95*5.67E-8*(((DE40+$B$7)+273)^4-(AD40+273)^4)</f>
        <v>0</v>
      </c>
      <c r="AM40">
        <f>AB40+AL40+AJ40+AK40</f>
        <v>0</v>
      </c>
      <c r="AN40">
        <v>0</v>
      </c>
      <c r="AO40">
        <v>0</v>
      </c>
      <c r="AP40">
        <f>IF(AN40*$H$13&gt;=AR40,1.0,(AR40/(AR40-AN40*$H$13)))</f>
        <v>0</v>
      </c>
      <c r="AQ40">
        <f>(AP40-1)*100</f>
        <v>0</v>
      </c>
      <c r="AR40">
        <f>MAX(0,($B$13+$C$13*DJ40)/(1+$D$13*DJ40)*DC40/(DE40+273)*$E$13)</f>
        <v>0</v>
      </c>
      <c r="AS40" t="s">
        <v>414</v>
      </c>
      <c r="AT40">
        <v>12558.6</v>
      </c>
      <c r="AU40">
        <v>607.068</v>
      </c>
      <c r="AV40">
        <v>2188.17</v>
      </c>
      <c r="AW40">
        <f>1-AU40/AV40</f>
        <v>0</v>
      </c>
      <c r="AX40">
        <v>-1.734461745173538</v>
      </c>
      <c r="AY40" t="s">
        <v>532</v>
      </c>
      <c r="AZ40">
        <v>12522.2</v>
      </c>
      <c r="BA40">
        <v>895.3359230769228</v>
      </c>
      <c r="BB40">
        <v>1277.61</v>
      </c>
      <c r="BC40">
        <f>1-BA40/BB40</f>
        <v>0</v>
      </c>
      <c r="BD40">
        <v>0.5</v>
      </c>
      <c r="BE40">
        <f>CN40</f>
        <v>0</v>
      </c>
      <c r="BF40">
        <f>S40</f>
        <v>0</v>
      </c>
      <c r="BG40">
        <f>BC40*BD40*BE40</f>
        <v>0</v>
      </c>
      <c r="BH40">
        <f>(BF40-AX40)/BE40</f>
        <v>0</v>
      </c>
      <c r="BI40">
        <f>(AV40-BB40)/BB40</f>
        <v>0</v>
      </c>
      <c r="BJ40">
        <f>AU40/(AW40+AU40/BB40)</f>
        <v>0</v>
      </c>
      <c r="BK40" t="s">
        <v>533</v>
      </c>
      <c r="BL40">
        <v>-952.65</v>
      </c>
      <c r="BM40">
        <f>IF(BL40&lt;&gt;0, BL40, BJ40)</f>
        <v>0</v>
      </c>
      <c r="BN40">
        <f>1-BM40/BB40</f>
        <v>0</v>
      </c>
      <c r="BO40">
        <f>(BB40-BA40)/(BB40-BM40)</f>
        <v>0</v>
      </c>
      <c r="BP40">
        <f>(AV40-BB40)/(AV40-BM40)</f>
        <v>0</v>
      </c>
      <c r="BQ40">
        <f>(BB40-BA40)/(BB40-AU40)</f>
        <v>0</v>
      </c>
      <c r="BR40">
        <f>(AV40-BB40)/(AV40-AU40)</f>
        <v>0</v>
      </c>
      <c r="BS40">
        <f>(BO40*BM40/BA40)</f>
        <v>0</v>
      </c>
      <c r="BT40">
        <f>(1-BS40)</f>
        <v>0</v>
      </c>
      <c r="BU40">
        <v>3166</v>
      </c>
      <c r="BV40">
        <v>300</v>
      </c>
      <c r="BW40">
        <v>300</v>
      </c>
      <c r="BX40">
        <v>300</v>
      </c>
      <c r="BY40">
        <v>12522.2</v>
      </c>
      <c r="BZ40">
        <v>1222.58</v>
      </c>
      <c r="CA40">
        <v>-0.0090747</v>
      </c>
      <c r="CB40">
        <v>0.37</v>
      </c>
      <c r="CC40" t="s">
        <v>417</v>
      </c>
      <c r="CD40" t="s">
        <v>417</v>
      </c>
      <c r="CE40" t="s">
        <v>417</v>
      </c>
      <c r="CF40" t="s">
        <v>417</v>
      </c>
      <c r="CG40" t="s">
        <v>417</v>
      </c>
      <c r="CH40" t="s">
        <v>417</v>
      </c>
      <c r="CI40" t="s">
        <v>417</v>
      </c>
      <c r="CJ40" t="s">
        <v>417</v>
      </c>
      <c r="CK40" t="s">
        <v>417</v>
      </c>
      <c r="CL40" t="s">
        <v>417</v>
      </c>
      <c r="CM40">
        <f>$B$11*DK40+$C$11*DL40+$F$11*DW40*(1-DZ40)</f>
        <v>0</v>
      </c>
      <c r="CN40">
        <f>CM40*CO40</f>
        <v>0</v>
      </c>
      <c r="CO40">
        <f>($B$11*$D$9+$C$11*$D$9+$F$11*((EJ40+EB40)/MAX(EJ40+EB40+EK40, 0.1)*$I$9+EK40/MAX(EJ40+EB40+EK40, 0.1)*$J$9))/($B$11+$C$11+$F$11)</f>
        <v>0</v>
      </c>
      <c r="CP40">
        <f>($B$11*$K$9+$C$11*$K$9+$F$11*((EJ40+EB40)/MAX(EJ40+EB40+EK40, 0.1)*$P$9+EK40/MAX(EJ40+EB40+EK40, 0.1)*$Q$9))/($B$11+$C$11+$F$11)</f>
        <v>0</v>
      </c>
      <c r="CQ40">
        <v>6</v>
      </c>
      <c r="CR40">
        <v>0.5</v>
      </c>
      <c r="CS40" t="s">
        <v>418</v>
      </c>
      <c r="CT40">
        <v>2</v>
      </c>
      <c r="CU40">
        <v>1690382988.599999</v>
      </c>
      <c r="CV40">
        <v>409.7698709677418</v>
      </c>
      <c r="CW40">
        <v>427.5966129032257</v>
      </c>
      <c r="CX40">
        <v>25.97678064516129</v>
      </c>
      <c r="CY40">
        <v>24.26005806451612</v>
      </c>
      <c r="CZ40">
        <v>408.5893870967742</v>
      </c>
      <c r="DA40">
        <v>25.63175161290322</v>
      </c>
      <c r="DB40">
        <v>600.1669354838708</v>
      </c>
      <c r="DC40">
        <v>101.5737419354838</v>
      </c>
      <c r="DD40">
        <v>0.09990020322580645</v>
      </c>
      <c r="DE40">
        <v>27.09746774193548</v>
      </c>
      <c r="DF40">
        <v>27.14831290322581</v>
      </c>
      <c r="DG40">
        <v>999.9000000000003</v>
      </c>
      <c r="DH40">
        <v>0</v>
      </c>
      <c r="DI40">
        <v>0</v>
      </c>
      <c r="DJ40">
        <v>9998.167096774194</v>
      </c>
      <c r="DK40">
        <v>0</v>
      </c>
      <c r="DL40">
        <v>1767.083548387097</v>
      </c>
      <c r="DM40">
        <v>-17.8266935483871</v>
      </c>
      <c r="DN40">
        <v>420.6982580645162</v>
      </c>
      <c r="DO40">
        <v>438.2281290322581</v>
      </c>
      <c r="DP40">
        <v>1.716724516129033</v>
      </c>
      <c r="DQ40">
        <v>427.5966129032257</v>
      </c>
      <c r="DR40">
        <v>24.26005806451612</v>
      </c>
      <c r="DS40">
        <v>2.638557741935484</v>
      </c>
      <c r="DT40">
        <v>2.464183548387097</v>
      </c>
      <c r="DU40">
        <v>21.90738709677419</v>
      </c>
      <c r="DV40">
        <v>20.79185483870967</v>
      </c>
      <c r="DW40">
        <v>1500.04935483871</v>
      </c>
      <c r="DX40">
        <v>0.9729951935483874</v>
      </c>
      <c r="DY40">
        <v>0.02700462258064516</v>
      </c>
      <c r="DZ40">
        <v>0</v>
      </c>
      <c r="EA40">
        <v>896.2447741935483</v>
      </c>
      <c r="EB40">
        <v>4.999310000000001</v>
      </c>
      <c r="EC40">
        <v>14492.48064516129</v>
      </c>
      <c r="ED40">
        <v>13259.64516129032</v>
      </c>
      <c r="EE40">
        <v>37.47764516129032</v>
      </c>
      <c r="EF40">
        <v>38.76600000000001</v>
      </c>
      <c r="EG40">
        <v>37.87277419354838</v>
      </c>
      <c r="EH40">
        <v>37.82825806451612</v>
      </c>
      <c r="EI40">
        <v>38.61870967741934</v>
      </c>
      <c r="EJ40">
        <v>1454.676451612903</v>
      </c>
      <c r="EK40">
        <v>40.3732258064516</v>
      </c>
      <c r="EL40">
        <v>0</v>
      </c>
      <c r="EM40">
        <v>213.4000000953674</v>
      </c>
      <c r="EN40">
        <v>0</v>
      </c>
      <c r="EO40">
        <v>895.3359230769228</v>
      </c>
      <c r="EP40">
        <v>-144.6810256070836</v>
      </c>
      <c r="EQ40">
        <v>-2385.846153648224</v>
      </c>
      <c r="ER40">
        <v>14478.33846153846</v>
      </c>
      <c r="ES40">
        <v>15</v>
      </c>
      <c r="ET40">
        <v>1690382801.6</v>
      </c>
      <c r="EU40" t="s">
        <v>529</v>
      </c>
      <c r="EV40">
        <v>1690382801.6</v>
      </c>
      <c r="EW40">
        <v>1690382799.6</v>
      </c>
      <c r="EX40">
        <v>18</v>
      </c>
      <c r="EY40">
        <v>0.038</v>
      </c>
      <c r="EZ40">
        <v>-0.005</v>
      </c>
      <c r="FA40">
        <v>1.179</v>
      </c>
      <c r="FB40">
        <v>0.345</v>
      </c>
      <c r="FC40">
        <v>413</v>
      </c>
      <c r="FD40">
        <v>23</v>
      </c>
      <c r="FE40">
        <v>0.38</v>
      </c>
      <c r="FF40">
        <v>0.13</v>
      </c>
      <c r="FG40">
        <v>17.11599236966559</v>
      </c>
      <c r="FH40">
        <v>-0.7899057557209902</v>
      </c>
      <c r="FI40">
        <v>0.06255183511754188</v>
      </c>
      <c r="FJ40">
        <v>1</v>
      </c>
      <c r="FK40">
        <v>-17.84810243902439</v>
      </c>
      <c r="FL40">
        <v>0.5184961672473551</v>
      </c>
      <c r="FM40">
        <v>0.05712560609831584</v>
      </c>
      <c r="FN40">
        <v>1</v>
      </c>
      <c r="FO40">
        <v>409.7637741935484</v>
      </c>
      <c r="FP40">
        <v>0.9775161290306381</v>
      </c>
      <c r="FQ40">
        <v>0.07691625512054583</v>
      </c>
      <c r="FR40">
        <v>1</v>
      </c>
      <c r="FS40">
        <v>1.694508536585366</v>
      </c>
      <c r="FT40">
        <v>0.427336306620212</v>
      </c>
      <c r="FU40">
        <v>0.0424302773029444</v>
      </c>
      <c r="FV40">
        <v>1</v>
      </c>
      <c r="FW40">
        <v>25.97404838709678</v>
      </c>
      <c r="FX40">
        <v>0.3070983870968015</v>
      </c>
      <c r="FY40">
        <v>0.02334964075109041</v>
      </c>
      <c r="FZ40">
        <v>1</v>
      </c>
      <c r="GA40">
        <v>5</v>
      </c>
      <c r="GB40">
        <v>5</v>
      </c>
      <c r="GC40" t="s">
        <v>420</v>
      </c>
      <c r="GD40">
        <v>3.17861</v>
      </c>
      <c r="GE40">
        <v>2.79695</v>
      </c>
      <c r="GF40">
        <v>0.103464</v>
      </c>
      <c r="GG40">
        <v>0.107621</v>
      </c>
      <c r="GH40">
        <v>0.127627</v>
      </c>
      <c r="GI40">
        <v>0.122653</v>
      </c>
      <c r="GJ40">
        <v>28077</v>
      </c>
      <c r="GK40">
        <v>20076.7</v>
      </c>
      <c r="GL40">
        <v>29266.9</v>
      </c>
      <c r="GM40">
        <v>22037.5</v>
      </c>
      <c r="GN40">
        <v>32428.9</v>
      </c>
      <c r="GO40">
        <v>28341</v>
      </c>
      <c r="GP40">
        <v>40344.5</v>
      </c>
      <c r="GQ40">
        <v>36130.3</v>
      </c>
      <c r="GR40">
        <v>2.16367</v>
      </c>
      <c r="GS40">
        <v>1.92255</v>
      </c>
      <c r="GT40">
        <v>0.0735372</v>
      </c>
      <c r="GU40">
        <v>0</v>
      </c>
      <c r="GV40">
        <v>26.0035</v>
      </c>
      <c r="GW40">
        <v>999.9</v>
      </c>
      <c r="GX40">
        <v>67.59999999999999</v>
      </c>
      <c r="GY40">
        <v>27.9</v>
      </c>
      <c r="GZ40">
        <v>25.11</v>
      </c>
      <c r="HA40">
        <v>62.5217</v>
      </c>
      <c r="HB40">
        <v>30.9014</v>
      </c>
      <c r="HC40">
        <v>1</v>
      </c>
      <c r="HD40">
        <v>-0.0338313</v>
      </c>
      <c r="HE40">
        <v>0</v>
      </c>
      <c r="HF40">
        <v>20.2783</v>
      </c>
      <c r="HG40">
        <v>5.22807</v>
      </c>
      <c r="HH40">
        <v>11.9023</v>
      </c>
      <c r="HI40">
        <v>4.96375</v>
      </c>
      <c r="HJ40">
        <v>3.292</v>
      </c>
      <c r="HK40">
        <v>9999</v>
      </c>
      <c r="HL40">
        <v>9999</v>
      </c>
      <c r="HM40">
        <v>9999</v>
      </c>
      <c r="HN40">
        <v>999.9</v>
      </c>
      <c r="HO40">
        <v>4.97015</v>
      </c>
      <c r="HP40">
        <v>1.87485</v>
      </c>
      <c r="HQ40">
        <v>1.87362</v>
      </c>
      <c r="HR40">
        <v>1.8727</v>
      </c>
      <c r="HS40">
        <v>1.87424</v>
      </c>
      <c r="HT40">
        <v>1.8692</v>
      </c>
      <c r="HU40">
        <v>1.87339</v>
      </c>
      <c r="HV40">
        <v>1.87848</v>
      </c>
      <c r="HW40">
        <v>0</v>
      </c>
      <c r="HX40">
        <v>0</v>
      </c>
      <c r="HY40">
        <v>0</v>
      </c>
      <c r="HZ40">
        <v>0</v>
      </c>
      <c r="IA40" t="s">
        <v>421</v>
      </c>
      <c r="IB40" t="s">
        <v>422</v>
      </c>
      <c r="IC40" t="s">
        <v>423</v>
      </c>
      <c r="ID40" t="s">
        <v>423</v>
      </c>
      <c r="IE40" t="s">
        <v>423</v>
      </c>
      <c r="IF40" t="s">
        <v>423</v>
      </c>
      <c r="IG40">
        <v>0</v>
      </c>
      <c r="IH40">
        <v>100</v>
      </c>
      <c r="II40">
        <v>100</v>
      </c>
      <c r="IJ40">
        <v>1.18</v>
      </c>
      <c r="IK40">
        <v>0.3451</v>
      </c>
      <c r="IL40">
        <v>1.159265526164381</v>
      </c>
      <c r="IM40">
        <v>0.0007502269904989051</v>
      </c>
      <c r="IN40">
        <v>-1.907541437940456E-06</v>
      </c>
      <c r="IO40">
        <v>4.87577687351772E-10</v>
      </c>
      <c r="IP40">
        <v>0.3450349999999993</v>
      </c>
      <c r="IQ40">
        <v>0</v>
      </c>
      <c r="IR40">
        <v>0</v>
      </c>
      <c r="IS40">
        <v>0</v>
      </c>
      <c r="IT40">
        <v>1</v>
      </c>
      <c r="IU40">
        <v>1943</v>
      </c>
      <c r="IV40">
        <v>1</v>
      </c>
      <c r="IW40">
        <v>21</v>
      </c>
      <c r="IX40">
        <v>3.2</v>
      </c>
      <c r="IY40">
        <v>3.3</v>
      </c>
      <c r="IZ40">
        <v>1.11694</v>
      </c>
      <c r="JA40">
        <v>2.38525</v>
      </c>
      <c r="JB40">
        <v>1.42578</v>
      </c>
      <c r="JC40">
        <v>2.27905</v>
      </c>
      <c r="JD40">
        <v>1.54785</v>
      </c>
      <c r="JE40">
        <v>2.45483</v>
      </c>
      <c r="JF40">
        <v>31.8488</v>
      </c>
      <c r="JG40">
        <v>15.2791</v>
      </c>
      <c r="JH40">
        <v>18</v>
      </c>
      <c r="JI40">
        <v>620.673</v>
      </c>
      <c r="JJ40">
        <v>449.21</v>
      </c>
      <c r="JK40">
        <v>25.8933</v>
      </c>
      <c r="JL40">
        <v>26.8029</v>
      </c>
      <c r="JM40">
        <v>30.0003</v>
      </c>
      <c r="JN40">
        <v>26.7849</v>
      </c>
      <c r="JO40">
        <v>26.7312</v>
      </c>
      <c r="JP40">
        <v>22.366</v>
      </c>
      <c r="JQ40">
        <v>0</v>
      </c>
      <c r="JR40">
        <v>100</v>
      </c>
      <c r="JS40">
        <v>-999.9</v>
      </c>
      <c r="JT40">
        <v>427.715</v>
      </c>
      <c r="JU40">
        <v>25</v>
      </c>
      <c r="JV40">
        <v>95.32340000000001</v>
      </c>
      <c r="JW40">
        <v>91.7526</v>
      </c>
    </row>
    <row r="41" spans="1:283">
      <c r="A41">
        <v>25</v>
      </c>
      <c r="B41">
        <v>1690383176.1</v>
      </c>
      <c r="C41">
        <v>4806</v>
      </c>
      <c r="D41" t="s">
        <v>534</v>
      </c>
      <c r="E41" t="s">
        <v>535</v>
      </c>
      <c r="F41">
        <v>15</v>
      </c>
      <c r="P41">
        <v>1690383168.349999</v>
      </c>
      <c r="Q41">
        <f>(R41)/1000</f>
        <v>0</v>
      </c>
      <c r="R41">
        <f>1000*DB41*AP41*(CX41-CY41)/(100*CQ41*(1000-AP41*CX41))</f>
        <v>0</v>
      </c>
      <c r="S41">
        <f>DB41*AP41*(CW41-CV41*(1000-AP41*CY41)/(1000-AP41*CX41))/(100*CQ41)</f>
        <v>0</v>
      </c>
      <c r="T41">
        <f>CV41 - IF(AP41&gt;1, S41*CQ41*100.0/(AR41*DJ41), 0)</f>
        <v>0</v>
      </c>
      <c r="U41">
        <f>((AA41-Q41/2)*T41-S41)/(AA41+Q41/2)</f>
        <v>0</v>
      </c>
      <c r="V41">
        <f>U41*(DC41+DD41)/1000.0</f>
        <v>0</v>
      </c>
      <c r="W41">
        <f>(CV41 - IF(AP41&gt;1, S41*CQ41*100.0/(AR41*DJ41), 0))*(DC41+DD41)/1000.0</f>
        <v>0</v>
      </c>
      <c r="X41">
        <f>2.0/((1/Z41-1/Y41)+SIGN(Z41)*SQRT((1/Z41-1/Y41)*(1/Z41-1/Y41) + 4*CR41/((CR41+1)*(CR41+1))*(2*1/Z41*1/Y41-1/Y41*1/Y41)))</f>
        <v>0</v>
      </c>
      <c r="Y41">
        <f>IF(LEFT(CS41,1)&lt;&gt;"0",IF(LEFT(CS41,1)="1",3.0,CT41),$D$5+$E$5*(DJ41*DC41/($K$5*1000))+$F$5*(DJ41*DC41/($K$5*1000))*MAX(MIN(CQ41,$J$5),$I$5)*MAX(MIN(CQ41,$J$5),$I$5)+$G$5*MAX(MIN(CQ41,$J$5),$I$5)*(DJ41*DC41/($K$5*1000))+$H$5*(DJ41*DC41/($K$5*1000))*(DJ41*DC41/($K$5*1000)))</f>
        <v>0</v>
      </c>
      <c r="Z41">
        <f>Q41*(1000-(1000*0.61365*exp(17.502*AD41/(240.97+AD41))/(DC41+DD41)+CX41)/2)/(1000*0.61365*exp(17.502*AD41/(240.97+AD41))/(DC41+DD41)-CX41)</f>
        <v>0</v>
      </c>
      <c r="AA41">
        <f>1/((CR41+1)/(X41/1.6)+1/(Y41/1.37)) + CR41/((CR41+1)/(X41/1.6) + CR41/(Y41/1.37))</f>
        <v>0</v>
      </c>
      <c r="AB41">
        <f>(CM41*CP41)</f>
        <v>0</v>
      </c>
      <c r="AC41">
        <f>(DE41+(AB41+2*0.95*5.67E-8*(((DE41+$B$7)+273)^4-(DE41+273)^4)-44100*Q41)/(1.84*29.3*Y41+8*0.95*5.67E-8*(DE41+273)^3))</f>
        <v>0</v>
      </c>
      <c r="AD41">
        <f>($C$7*DF41+$D$7*DG41+$E$7*AC41)</f>
        <v>0</v>
      </c>
      <c r="AE41">
        <f>0.61365*exp(17.502*AD41/(240.97+AD41))</f>
        <v>0</v>
      </c>
      <c r="AF41">
        <f>(AG41/AH41*100)</f>
        <v>0</v>
      </c>
      <c r="AG41">
        <f>CX41*(DC41+DD41)/1000</f>
        <v>0</v>
      </c>
      <c r="AH41">
        <f>0.61365*exp(17.502*DE41/(240.97+DE41))</f>
        <v>0</v>
      </c>
      <c r="AI41">
        <f>(AE41-CX41*(DC41+DD41)/1000)</f>
        <v>0</v>
      </c>
      <c r="AJ41">
        <f>(-Q41*44100)</f>
        <v>0</v>
      </c>
      <c r="AK41">
        <f>2*29.3*Y41*0.92*(DE41-AD41)</f>
        <v>0</v>
      </c>
      <c r="AL41">
        <f>2*0.95*5.67E-8*(((DE41+$B$7)+273)^4-(AD41+273)^4)</f>
        <v>0</v>
      </c>
      <c r="AM41">
        <f>AB41+AL41+AJ41+AK41</f>
        <v>0</v>
      </c>
      <c r="AN41">
        <v>0</v>
      </c>
      <c r="AO41">
        <v>0</v>
      </c>
      <c r="AP41">
        <f>IF(AN41*$H$13&gt;=AR41,1.0,(AR41/(AR41-AN41*$H$13)))</f>
        <v>0</v>
      </c>
      <c r="AQ41">
        <f>(AP41-1)*100</f>
        <v>0</v>
      </c>
      <c r="AR41">
        <f>MAX(0,($B$13+$C$13*DJ41)/(1+$D$13*DJ41)*DC41/(DE41+273)*$E$13)</f>
        <v>0</v>
      </c>
      <c r="AS41" t="s">
        <v>414</v>
      </c>
      <c r="AT41">
        <v>12558.6</v>
      </c>
      <c r="AU41">
        <v>607.068</v>
      </c>
      <c r="AV41">
        <v>2188.17</v>
      </c>
      <c r="AW41">
        <f>1-AU41/AV41</f>
        <v>0</v>
      </c>
      <c r="AX41">
        <v>-1.734461745173538</v>
      </c>
      <c r="AY41" t="s">
        <v>536</v>
      </c>
      <c r="AZ41">
        <v>12583.2</v>
      </c>
      <c r="BA41">
        <v>603.5966153846155</v>
      </c>
      <c r="BB41">
        <v>715.869</v>
      </c>
      <c r="BC41">
        <f>1-BA41/BB41</f>
        <v>0</v>
      </c>
      <c r="BD41">
        <v>0.5</v>
      </c>
      <c r="BE41">
        <f>CN41</f>
        <v>0</v>
      </c>
      <c r="BF41">
        <f>S41</f>
        <v>0</v>
      </c>
      <c r="BG41">
        <f>BC41*BD41*BE41</f>
        <v>0</v>
      </c>
      <c r="BH41">
        <f>(BF41-AX41)/BE41</f>
        <v>0</v>
      </c>
      <c r="BI41">
        <f>(AV41-BB41)/BB41</f>
        <v>0</v>
      </c>
      <c r="BJ41">
        <f>AU41/(AW41+AU41/BB41)</f>
        <v>0</v>
      </c>
      <c r="BK41" t="s">
        <v>537</v>
      </c>
      <c r="BL41">
        <v>-2331.39</v>
      </c>
      <c r="BM41">
        <f>IF(BL41&lt;&gt;0, BL41, BJ41)</f>
        <v>0</v>
      </c>
      <c r="BN41">
        <f>1-BM41/BB41</f>
        <v>0</v>
      </c>
      <c r="BO41">
        <f>(BB41-BA41)/(BB41-BM41)</f>
        <v>0</v>
      </c>
      <c r="BP41">
        <f>(AV41-BB41)/(AV41-BM41)</f>
        <v>0</v>
      </c>
      <c r="BQ41">
        <f>(BB41-BA41)/(BB41-AU41)</f>
        <v>0</v>
      </c>
      <c r="BR41">
        <f>(AV41-BB41)/(AV41-AU41)</f>
        <v>0</v>
      </c>
      <c r="BS41">
        <f>(BO41*BM41/BA41)</f>
        <v>0</v>
      </c>
      <c r="BT41">
        <f>(1-BS41)</f>
        <v>0</v>
      </c>
      <c r="BU41">
        <v>3168</v>
      </c>
      <c r="BV41">
        <v>300</v>
      </c>
      <c r="BW41">
        <v>300</v>
      </c>
      <c r="BX41">
        <v>300</v>
      </c>
      <c r="BY41">
        <v>12583.2</v>
      </c>
      <c r="BZ41">
        <v>700.12</v>
      </c>
      <c r="CA41">
        <v>-0.009117190000000001</v>
      </c>
      <c r="CB41">
        <v>0.33</v>
      </c>
      <c r="CC41" t="s">
        <v>417</v>
      </c>
      <c r="CD41" t="s">
        <v>417</v>
      </c>
      <c r="CE41" t="s">
        <v>417</v>
      </c>
      <c r="CF41" t="s">
        <v>417</v>
      </c>
      <c r="CG41" t="s">
        <v>417</v>
      </c>
      <c r="CH41" t="s">
        <v>417</v>
      </c>
      <c r="CI41" t="s">
        <v>417</v>
      </c>
      <c r="CJ41" t="s">
        <v>417</v>
      </c>
      <c r="CK41" t="s">
        <v>417</v>
      </c>
      <c r="CL41" t="s">
        <v>417</v>
      </c>
      <c r="CM41">
        <f>$B$11*DK41+$C$11*DL41+$F$11*DW41*(1-DZ41)</f>
        <v>0</v>
      </c>
      <c r="CN41">
        <f>CM41*CO41</f>
        <v>0</v>
      </c>
      <c r="CO41">
        <f>($B$11*$D$9+$C$11*$D$9+$F$11*((EJ41+EB41)/MAX(EJ41+EB41+EK41, 0.1)*$I$9+EK41/MAX(EJ41+EB41+EK41, 0.1)*$J$9))/($B$11+$C$11+$F$11)</f>
        <v>0</v>
      </c>
      <c r="CP41">
        <f>($B$11*$K$9+$C$11*$K$9+$F$11*((EJ41+EB41)/MAX(EJ41+EB41+EK41, 0.1)*$P$9+EK41/MAX(EJ41+EB41+EK41, 0.1)*$Q$9))/($B$11+$C$11+$F$11)</f>
        <v>0</v>
      </c>
      <c r="CQ41">
        <v>6</v>
      </c>
      <c r="CR41">
        <v>0.5</v>
      </c>
      <c r="CS41" t="s">
        <v>418</v>
      </c>
      <c r="CT41">
        <v>2</v>
      </c>
      <c r="CU41">
        <v>1690383168.349999</v>
      </c>
      <c r="CV41">
        <v>409.5944000000001</v>
      </c>
      <c r="CW41">
        <v>417.369</v>
      </c>
      <c r="CX41">
        <v>24.46001666666667</v>
      </c>
      <c r="CY41">
        <v>23.90535666666667</v>
      </c>
      <c r="CZ41">
        <v>408.3914000000001</v>
      </c>
      <c r="DA41">
        <v>24.10701666666667</v>
      </c>
      <c r="DB41">
        <v>600.1874666666665</v>
      </c>
      <c r="DC41">
        <v>101.5601666666667</v>
      </c>
      <c r="DD41">
        <v>0.09979476333333333</v>
      </c>
      <c r="DE41">
        <v>27.33339</v>
      </c>
      <c r="DF41">
        <v>27.46076333333333</v>
      </c>
      <c r="DG41">
        <v>999.9000000000002</v>
      </c>
      <c r="DH41">
        <v>0</v>
      </c>
      <c r="DI41">
        <v>0</v>
      </c>
      <c r="DJ41">
        <v>10012.36033333333</v>
      </c>
      <c r="DK41">
        <v>0</v>
      </c>
      <c r="DL41">
        <v>1913.022333333333</v>
      </c>
      <c r="DM41">
        <v>-7.796935666666665</v>
      </c>
      <c r="DN41">
        <v>419.8379666666667</v>
      </c>
      <c r="DO41">
        <v>427.5907</v>
      </c>
      <c r="DP41">
        <v>0.5467035666666666</v>
      </c>
      <c r="DQ41">
        <v>417.369</v>
      </c>
      <c r="DR41">
        <v>23.90535666666667</v>
      </c>
      <c r="DS41">
        <v>2.483355000000001</v>
      </c>
      <c r="DT41">
        <v>2.427831333333333</v>
      </c>
      <c r="DU41">
        <v>20.91781666666667</v>
      </c>
      <c r="DV41">
        <v>20.55062333333334</v>
      </c>
      <c r="DW41">
        <v>1499.974</v>
      </c>
      <c r="DX41">
        <v>0.9730043333333335</v>
      </c>
      <c r="DY41">
        <v>0.02699612000000001</v>
      </c>
      <c r="DZ41">
        <v>0</v>
      </c>
      <c r="EA41">
        <v>604.2101666666666</v>
      </c>
      <c r="EB41">
        <v>4.99931</v>
      </c>
      <c r="EC41">
        <v>10399.52</v>
      </c>
      <c r="ED41">
        <v>13259.02333333334</v>
      </c>
      <c r="EE41">
        <v>36.48739999999999</v>
      </c>
      <c r="EF41">
        <v>38.09559999999999</v>
      </c>
      <c r="EG41">
        <v>36.854</v>
      </c>
      <c r="EH41">
        <v>37.25413333333334</v>
      </c>
      <c r="EI41">
        <v>37.84139999999999</v>
      </c>
      <c r="EJ41">
        <v>1454.614</v>
      </c>
      <c r="EK41">
        <v>40.36033333333332</v>
      </c>
      <c r="EL41">
        <v>0</v>
      </c>
      <c r="EM41">
        <v>179.2000000476837</v>
      </c>
      <c r="EN41">
        <v>0</v>
      </c>
      <c r="EO41">
        <v>603.5966153846155</v>
      </c>
      <c r="EP41">
        <v>-74.34304276779029</v>
      </c>
      <c r="EQ41">
        <v>-1065.914530067377</v>
      </c>
      <c r="ER41">
        <v>10390.55384615385</v>
      </c>
      <c r="ES41">
        <v>15</v>
      </c>
      <c r="ET41">
        <v>1690383198.1</v>
      </c>
      <c r="EU41" t="s">
        <v>538</v>
      </c>
      <c r="EV41">
        <v>1690383194.1</v>
      </c>
      <c r="EW41">
        <v>1690383198.1</v>
      </c>
      <c r="EX41">
        <v>19</v>
      </c>
      <c r="EY41">
        <v>0.027</v>
      </c>
      <c r="EZ41">
        <v>0.008</v>
      </c>
      <c r="FA41">
        <v>1.203</v>
      </c>
      <c r="FB41">
        <v>0.353</v>
      </c>
      <c r="FC41">
        <v>418</v>
      </c>
      <c r="FD41">
        <v>24</v>
      </c>
      <c r="FE41">
        <v>0.21</v>
      </c>
      <c r="FF41">
        <v>0.15</v>
      </c>
      <c r="FG41">
        <v>7.583557831098293</v>
      </c>
      <c r="FH41">
        <v>-0.4916613552357396</v>
      </c>
      <c r="FI41">
        <v>0.04567872917841839</v>
      </c>
      <c r="FJ41">
        <v>1</v>
      </c>
      <c r="FK41">
        <v>-7.81544975609756</v>
      </c>
      <c r="FL41">
        <v>0.3221069686411124</v>
      </c>
      <c r="FM41">
        <v>0.0428373220273758</v>
      </c>
      <c r="FN41">
        <v>1</v>
      </c>
      <c r="FO41">
        <v>409.5425161290322</v>
      </c>
      <c r="FP41">
        <v>1.605822580643217</v>
      </c>
      <c r="FQ41">
        <v>0.1219364908645883</v>
      </c>
      <c r="FR41">
        <v>1</v>
      </c>
      <c r="FS41">
        <v>0.5169119268292683</v>
      </c>
      <c r="FT41">
        <v>0.4667633937282235</v>
      </c>
      <c r="FU41">
        <v>0.04766600390491046</v>
      </c>
      <c r="FV41">
        <v>1</v>
      </c>
      <c r="FW41">
        <v>24.44272258064516</v>
      </c>
      <c r="FX41">
        <v>0.4689145161289625</v>
      </c>
      <c r="FY41">
        <v>0.03538751109823015</v>
      </c>
      <c r="FZ41">
        <v>1</v>
      </c>
      <c r="GA41">
        <v>5</v>
      </c>
      <c r="GB41">
        <v>5</v>
      </c>
      <c r="GC41" t="s">
        <v>420</v>
      </c>
      <c r="GD41">
        <v>3.17837</v>
      </c>
      <c r="GE41">
        <v>2.7969</v>
      </c>
      <c r="GF41">
        <v>0.103385</v>
      </c>
      <c r="GG41">
        <v>0.105623</v>
      </c>
      <c r="GH41">
        <v>0.122278</v>
      </c>
      <c r="GI41">
        <v>0.121448</v>
      </c>
      <c r="GJ41">
        <v>28070.5</v>
      </c>
      <c r="GK41">
        <v>22302.1</v>
      </c>
      <c r="GL41">
        <v>29258.6</v>
      </c>
      <c r="GM41">
        <v>24426.5</v>
      </c>
      <c r="GN41">
        <v>32627.3</v>
      </c>
      <c r="GO41">
        <v>31292.8</v>
      </c>
      <c r="GP41">
        <v>40336.4</v>
      </c>
      <c r="GQ41">
        <v>39837</v>
      </c>
      <c r="GR41">
        <v>2.16215</v>
      </c>
      <c r="GS41">
        <v>1.92778</v>
      </c>
      <c r="GT41">
        <v>0.0664964</v>
      </c>
      <c r="GU41">
        <v>0</v>
      </c>
      <c r="GV41">
        <v>26.3605</v>
      </c>
      <c r="GW41">
        <v>999.9</v>
      </c>
      <c r="GX41">
        <v>67.40000000000001</v>
      </c>
      <c r="GY41">
        <v>28</v>
      </c>
      <c r="GZ41">
        <v>25.1835</v>
      </c>
      <c r="HA41">
        <v>62.6717</v>
      </c>
      <c r="HB41">
        <v>31.4864</v>
      </c>
      <c r="HC41">
        <v>1</v>
      </c>
      <c r="HD41">
        <v>-0.0188415</v>
      </c>
      <c r="HE41">
        <v>0</v>
      </c>
      <c r="HF41">
        <v>20.278</v>
      </c>
      <c r="HG41">
        <v>5.22747</v>
      </c>
      <c r="HH41">
        <v>11.9026</v>
      </c>
      <c r="HI41">
        <v>4.96375</v>
      </c>
      <c r="HJ41">
        <v>3.292</v>
      </c>
      <c r="HK41">
        <v>9999</v>
      </c>
      <c r="HL41">
        <v>9999</v>
      </c>
      <c r="HM41">
        <v>9999</v>
      </c>
      <c r="HN41">
        <v>999.9</v>
      </c>
      <c r="HO41">
        <v>4.97016</v>
      </c>
      <c r="HP41">
        <v>1.87485</v>
      </c>
      <c r="HQ41">
        <v>1.87363</v>
      </c>
      <c r="HR41">
        <v>1.87271</v>
      </c>
      <c r="HS41">
        <v>1.87432</v>
      </c>
      <c r="HT41">
        <v>1.86921</v>
      </c>
      <c r="HU41">
        <v>1.87347</v>
      </c>
      <c r="HV41">
        <v>1.87851</v>
      </c>
      <c r="HW41">
        <v>0</v>
      </c>
      <c r="HX41">
        <v>0</v>
      </c>
      <c r="HY41">
        <v>0</v>
      </c>
      <c r="HZ41">
        <v>0</v>
      </c>
      <c r="IA41" t="s">
        <v>421</v>
      </c>
      <c r="IB41" t="s">
        <v>422</v>
      </c>
      <c r="IC41" t="s">
        <v>423</v>
      </c>
      <c r="ID41" t="s">
        <v>423</v>
      </c>
      <c r="IE41" t="s">
        <v>423</v>
      </c>
      <c r="IF41" t="s">
        <v>423</v>
      </c>
      <c r="IG41">
        <v>0</v>
      </c>
      <c r="IH41">
        <v>100</v>
      </c>
      <c r="II41">
        <v>100</v>
      </c>
      <c r="IJ41">
        <v>1.203</v>
      </c>
      <c r="IK41">
        <v>0.353</v>
      </c>
      <c r="IL41">
        <v>1.159265526164381</v>
      </c>
      <c r="IM41">
        <v>0.0007502269904989051</v>
      </c>
      <c r="IN41">
        <v>-1.907541437940456E-06</v>
      </c>
      <c r="IO41">
        <v>4.87577687351772E-10</v>
      </c>
      <c r="IP41">
        <v>0.3450349999999993</v>
      </c>
      <c r="IQ41">
        <v>0</v>
      </c>
      <c r="IR41">
        <v>0</v>
      </c>
      <c r="IS41">
        <v>0</v>
      </c>
      <c r="IT41">
        <v>1</v>
      </c>
      <c r="IU41">
        <v>1943</v>
      </c>
      <c r="IV41">
        <v>1</v>
      </c>
      <c r="IW41">
        <v>21</v>
      </c>
      <c r="IX41">
        <v>6.2</v>
      </c>
      <c r="IY41">
        <v>6.3</v>
      </c>
      <c r="IZ41">
        <v>1.08887</v>
      </c>
      <c r="JA41">
        <v>2.37549</v>
      </c>
      <c r="JB41">
        <v>1.42578</v>
      </c>
      <c r="JC41">
        <v>2.27905</v>
      </c>
      <c r="JD41">
        <v>1.54785</v>
      </c>
      <c r="JE41">
        <v>2.47925</v>
      </c>
      <c r="JF41">
        <v>32.0464</v>
      </c>
      <c r="JG41">
        <v>15.2528</v>
      </c>
      <c r="JH41">
        <v>18</v>
      </c>
      <c r="JI41">
        <v>621.241</v>
      </c>
      <c r="JJ41">
        <v>453.63</v>
      </c>
      <c r="JK41">
        <v>26.2744</v>
      </c>
      <c r="JL41">
        <v>27.0011</v>
      </c>
      <c r="JM41">
        <v>30.0005</v>
      </c>
      <c r="JN41">
        <v>26.9439</v>
      </c>
      <c r="JO41">
        <v>26.8968</v>
      </c>
      <c r="JP41">
        <v>21.8307</v>
      </c>
      <c r="JQ41">
        <v>0</v>
      </c>
      <c r="JR41">
        <v>100</v>
      </c>
      <c r="JS41">
        <v>-999.9</v>
      </c>
      <c r="JT41">
        <v>417.627</v>
      </c>
      <c r="JU41">
        <v>25</v>
      </c>
      <c r="JV41">
        <v>95.3008</v>
      </c>
      <c r="JW41">
        <v>101.368</v>
      </c>
    </row>
    <row r="42" spans="1:283">
      <c r="A42">
        <v>26</v>
      </c>
      <c r="B42">
        <v>1690383378.5</v>
      </c>
      <c r="C42">
        <v>5008.400000095367</v>
      </c>
      <c r="D42" t="s">
        <v>539</v>
      </c>
      <c r="E42" t="s">
        <v>540</v>
      </c>
      <c r="F42">
        <v>15</v>
      </c>
      <c r="P42">
        <v>1690383370.75</v>
      </c>
      <c r="Q42">
        <f>(R42)/1000</f>
        <v>0</v>
      </c>
      <c r="R42">
        <f>1000*DB42*AP42*(CX42-CY42)/(100*CQ42*(1000-AP42*CX42))</f>
        <v>0</v>
      </c>
      <c r="S42">
        <f>DB42*AP42*(CW42-CV42*(1000-AP42*CY42)/(1000-AP42*CX42))/(100*CQ42)</f>
        <v>0</v>
      </c>
      <c r="T42">
        <f>CV42 - IF(AP42&gt;1, S42*CQ42*100.0/(AR42*DJ42), 0)</f>
        <v>0</v>
      </c>
      <c r="U42">
        <f>((AA42-Q42/2)*T42-S42)/(AA42+Q42/2)</f>
        <v>0</v>
      </c>
      <c r="V42">
        <f>U42*(DC42+DD42)/1000.0</f>
        <v>0</v>
      </c>
      <c r="W42">
        <f>(CV42 - IF(AP42&gt;1, S42*CQ42*100.0/(AR42*DJ42), 0))*(DC42+DD42)/1000.0</f>
        <v>0</v>
      </c>
      <c r="X42">
        <f>2.0/((1/Z42-1/Y42)+SIGN(Z42)*SQRT((1/Z42-1/Y42)*(1/Z42-1/Y42) + 4*CR42/((CR42+1)*(CR42+1))*(2*1/Z42*1/Y42-1/Y42*1/Y42)))</f>
        <v>0</v>
      </c>
      <c r="Y42">
        <f>IF(LEFT(CS42,1)&lt;&gt;"0",IF(LEFT(CS42,1)="1",3.0,CT42),$D$5+$E$5*(DJ42*DC42/($K$5*1000))+$F$5*(DJ42*DC42/($K$5*1000))*MAX(MIN(CQ42,$J$5),$I$5)*MAX(MIN(CQ42,$J$5),$I$5)+$G$5*MAX(MIN(CQ42,$J$5),$I$5)*(DJ42*DC42/($K$5*1000))+$H$5*(DJ42*DC42/($K$5*1000))*(DJ42*DC42/($K$5*1000)))</f>
        <v>0</v>
      </c>
      <c r="Z42">
        <f>Q42*(1000-(1000*0.61365*exp(17.502*AD42/(240.97+AD42))/(DC42+DD42)+CX42)/2)/(1000*0.61365*exp(17.502*AD42/(240.97+AD42))/(DC42+DD42)-CX42)</f>
        <v>0</v>
      </c>
      <c r="AA42">
        <f>1/((CR42+1)/(X42/1.6)+1/(Y42/1.37)) + CR42/((CR42+1)/(X42/1.6) + CR42/(Y42/1.37))</f>
        <v>0</v>
      </c>
      <c r="AB42">
        <f>(CM42*CP42)</f>
        <v>0</v>
      </c>
      <c r="AC42">
        <f>(DE42+(AB42+2*0.95*5.67E-8*(((DE42+$B$7)+273)^4-(DE42+273)^4)-44100*Q42)/(1.84*29.3*Y42+8*0.95*5.67E-8*(DE42+273)^3))</f>
        <v>0</v>
      </c>
      <c r="AD42">
        <f>($C$7*DF42+$D$7*DG42+$E$7*AC42)</f>
        <v>0</v>
      </c>
      <c r="AE42">
        <f>0.61365*exp(17.502*AD42/(240.97+AD42))</f>
        <v>0</v>
      </c>
      <c r="AF42">
        <f>(AG42/AH42*100)</f>
        <v>0</v>
      </c>
      <c r="AG42">
        <f>CX42*(DC42+DD42)/1000</f>
        <v>0</v>
      </c>
      <c r="AH42">
        <f>0.61365*exp(17.502*DE42/(240.97+DE42))</f>
        <v>0</v>
      </c>
      <c r="AI42">
        <f>(AE42-CX42*(DC42+DD42)/1000)</f>
        <v>0</v>
      </c>
      <c r="AJ42">
        <f>(-Q42*44100)</f>
        <v>0</v>
      </c>
      <c r="AK42">
        <f>2*29.3*Y42*0.92*(DE42-AD42)</f>
        <v>0</v>
      </c>
      <c r="AL42">
        <f>2*0.95*5.67E-8*(((DE42+$B$7)+273)^4-(AD42+273)^4)</f>
        <v>0</v>
      </c>
      <c r="AM42">
        <f>AB42+AL42+AJ42+AK42</f>
        <v>0</v>
      </c>
      <c r="AN42">
        <v>0</v>
      </c>
      <c r="AO42">
        <v>0</v>
      </c>
      <c r="AP42">
        <f>IF(AN42*$H$13&gt;=AR42,1.0,(AR42/(AR42-AN42*$H$13)))</f>
        <v>0</v>
      </c>
      <c r="AQ42">
        <f>(AP42-1)*100</f>
        <v>0</v>
      </c>
      <c r="AR42">
        <f>MAX(0,($B$13+$C$13*DJ42)/(1+$D$13*DJ42)*DC42/(DE42+273)*$E$13)</f>
        <v>0</v>
      </c>
      <c r="AS42" t="s">
        <v>414</v>
      </c>
      <c r="AT42">
        <v>12558.6</v>
      </c>
      <c r="AU42">
        <v>607.068</v>
      </c>
      <c r="AV42">
        <v>2188.17</v>
      </c>
      <c r="AW42">
        <f>1-AU42/AV42</f>
        <v>0</v>
      </c>
      <c r="AX42">
        <v>-1.734461745173538</v>
      </c>
      <c r="AY42" t="s">
        <v>541</v>
      </c>
      <c r="AZ42">
        <v>12540.8</v>
      </c>
      <c r="BA42">
        <v>763.9582692307692</v>
      </c>
      <c r="BB42">
        <v>1197.54</v>
      </c>
      <c r="BC42">
        <f>1-BA42/BB42</f>
        <v>0</v>
      </c>
      <c r="BD42">
        <v>0.5</v>
      </c>
      <c r="BE42">
        <f>CN42</f>
        <v>0</v>
      </c>
      <c r="BF42">
        <f>S42</f>
        <v>0</v>
      </c>
      <c r="BG42">
        <f>BC42*BD42*BE42</f>
        <v>0</v>
      </c>
      <c r="BH42">
        <f>(BF42-AX42)/BE42</f>
        <v>0</v>
      </c>
      <c r="BI42">
        <f>(AV42-BB42)/BB42</f>
        <v>0</v>
      </c>
      <c r="BJ42">
        <f>AU42/(AW42+AU42/BB42)</f>
        <v>0</v>
      </c>
      <c r="BK42" t="s">
        <v>542</v>
      </c>
      <c r="BL42">
        <v>-536.3200000000001</v>
      </c>
      <c r="BM42">
        <f>IF(BL42&lt;&gt;0, BL42, BJ42)</f>
        <v>0</v>
      </c>
      <c r="BN42">
        <f>1-BM42/BB42</f>
        <v>0</v>
      </c>
      <c r="BO42">
        <f>(BB42-BA42)/(BB42-BM42)</f>
        <v>0</v>
      </c>
      <c r="BP42">
        <f>(AV42-BB42)/(AV42-BM42)</f>
        <v>0</v>
      </c>
      <c r="BQ42">
        <f>(BB42-BA42)/(BB42-AU42)</f>
        <v>0</v>
      </c>
      <c r="BR42">
        <f>(AV42-BB42)/(AV42-AU42)</f>
        <v>0</v>
      </c>
      <c r="BS42">
        <f>(BO42*BM42/BA42)</f>
        <v>0</v>
      </c>
      <c r="BT42">
        <f>(1-BS42)</f>
        <v>0</v>
      </c>
      <c r="BU42">
        <v>3170</v>
      </c>
      <c r="BV42">
        <v>300</v>
      </c>
      <c r="BW42">
        <v>300</v>
      </c>
      <c r="BX42">
        <v>300</v>
      </c>
      <c r="BY42">
        <v>12540.8</v>
      </c>
      <c r="BZ42">
        <v>1105.61</v>
      </c>
      <c r="CA42">
        <v>-0.00908802</v>
      </c>
      <c r="CB42">
        <v>-12.08</v>
      </c>
      <c r="CC42" t="s">
        <v>417</v>
      </c>
      <c r="CD42" t="s">
        <v>417</v>
      </c>
      <c r="CE42" t="s">
        <v>417</v>
      </c>
      <c r="CF42" t="s">
        <v>417</v>
      </c>
      <c r="CG42" t="s">
        <v>417</v>
      </c>
      <c r="CH42" t="s">
        <v>417</v>
      </c>
      <c r="CI42" t="s">
        <v>417</v>
      </c>
      <c r="CJ42" t="s">
        <v>417</v>
      </c>
      <c r="CK42" t="s">
        <v>417</v>
      </c>
      <c r="CL42" t="s">
        <v>417</v>
      </c>
      <c r="CM42">
        <f>$B$11*DK42+$C$11*DL42+$F$11*DW42*(1-DZ42)</f>
        <v>0</v>
      </c>
      <c r="CN42">
        <f>CM42*CO42</f>
        <v>0</v>
      </c>
      <c r="CO42">
        <f>($B$11*$D$9+$C$11*$D$9+$F$11*((EJ42+EB42)/MAX(EJ42+EB42+EK42, 0.1)*$I$9+EK42/MAX(EJ42+EB42+EK42, 0.1)*$J$9))/($B$11+$C$11+$F$11)</f>
        <v>0</v>
      </c>
      <c r="CP42">
        <f>($B$11*$K$9+$C$11*$K$9+$F$11*((EJ42+EB42)/MAX(EJ42+EB42+EK42, 0.1)*$P$9+EK42/MAX(EJ42+EB42+EK42, 0.1)*$Q$9))/($B$11+$C$11+$F$11)</f>
        <v>0</v>
      </c>
      <c r="CQ42">
        <v>6</v>
      </c>
      <c r="CR42">
        <v>0.5</v>
      </c>
      <c r="CS42" t="s">
        <v>418</v>
      </c>
      <c r="CT42">
        <v>2</v>
      </c>
      <c r="CU42">
        <v>1690383370.75</v>
      </c>
      <c r="CV42">
        <v>409.4937</v>
      </c>
      <c r="CW42">
        <v>433.9715333333333</v>
      </c>
      <c r="CX42">
        <v>26.70571</v>
      </c>
      <c r="CY42">
        <v>24.00920666666667</v>
      </c>
      <c r="CZ42">
        <v>408.2859666666667</v>
      </c>
      <c r="DA42">
        <v>26.35280333333333</v>
      </c>
      <c r="DB42">
        <v>600.1761333333333</v>
      </c>
      <c r="DC42">
        <v>101.5673</v>
      </c>
      <c r="DD42">
        <v>0.10004404</v>
      </c>
      <c r="DE42">
        <v>27.67250666666667</v>
      </c>
      <c r="DF42">
        <v>27.67665333333333</v>
      </c>
      <c r="DG42">
        <v>999.9000000000002</v>
      </c>
      <c r="DH42">
        <v>0</v>
      </c>
      <c r="DI42">
        <v>0</v>
      </c>
      <c r="DJ42">
        <v>10005.87966666667</v>
      </c>
      <c r="DK42">
        <v>0</v>
      </c>
      <c r="DL42">
        <v>1728.369333333333</v>
      </c>
      <c r="DM42">
        <v>-24.47794</v>
      </c>
      <c r="DN42">
        <v>420.7295333333333</v>
      </c>
      <c r="DO42">
        <v>444.6472333333333</v>
      </c>
      <c r="DP42">
        <v>2.696516666666666</v>
      </c>
      <c r="DQ42">
        <v>433.9715333333333</v>
      </c>
      <c r="DR42">
        <v>24.00920666666667</v>
      </c>
      <c r="DS42">
        <v>2.712426333333334</v>
      </c>
      <c r="DT42">
        <v>2.438548</v>
      </c>
      <c r="DU42">
        <v>22.36057333333333</v>
      </c>
      <c r="DV42">
        <v>20.62205666666667</v>
      </c>
      <c r="DW42">
        <v>1500.039</v>
      </c>
      <c r="DX42">
        <v>0.973004</v>
      </c>
      <c r="DY42">
        <v>0.02699564</v>
      </c>
      <c r="DZ42">
        <v>0</v>
      </c>
      <c r="EA42">
        <v>764.0752666666667</v>
      </c>
      <c r="EB42">
        <v>4.99931</v>
      </c>
      <c r="EC42">
        <v>12409.1</v>
      </c>
      <c r="ED42">
        <v>13259.61</v>
      </c>
      <c r="EE42">
        <v>39.53719999999998</v>
      </c>
      <c r="EF42">
        <v>41.76219999999999</v>
      </c>
      <c r="EG42">
        <v>39.80813333333332</v>
      </c>
      <c r="EH42">
        <v>41.95806666666665</v>
      </c>
      <c r="EI42">
        <v>41.28306666666666</v>
      </c>
      <c r="EJ42">
        <v>1454.678333333333</v>
      </c>
      <c r="EK42">
        <v>40.36066666666666</v>
      </c>
      <c r="EL42">
        <v>0</v>
      </c>
      <c r="EM42">
        <v>202</v>
      </c>
      <c r="EN42">
        <v>0</v>
      </c>
      <c r="EO42">
        <v>763.9582692307692</v>
      </c>
      <c r="EP42">
        <v>-28.94232478672474</v>
      </c>
      <c r="EQ42">
        <v>-636.7692308448843</v>
      </c>
      <c r="ER42">
        <v>12410.41153846154</v>
      </c>
      <c r="ES42">
        <v>15</v>
      </c>
      <c r="ET42">
        <v>1690383198.1</v>
      </c>
      <c r="EU42" t="s">
        <v>538</v>
      </c>
      <c r="EV42">
        <v>1690383194.1</v>
      </c>
      <c r="EW42">
        <v>1690383198.1</v>
      </c>
      <c r="EX42">
        <v>19</v>
      </c>
      <c r="EY42">
        <v>0.027</v>
      </c>
      <c r="EZ42">
        <v>0.008</v>
      </c>
      <c r="FA42">
        <v>1.203</v>
      </c>
      <c r="FB42">
        <v>0.353</v>
      </c>
      <c r="FC42">
        <v>418</v>
      </c>
      <c r="FD42">
        <v>24</v>
      </c>
      <c r="FE42">
        <v>0.21</v>
      </c>
      <c r="FF42">
        <v>0.15</v>
      </c>
      <c r="FG42">
        <v>23.37633817912066</v>
      </c>
      <c r="FH42">
        <v>-0.9351915246180178</v>
      </c>
      <c r="FI42">
        <v>0.07286673910906639</v>
      </c>
      <c r="FJ42">
        <v>1</v>
      </c>
      <c r="FK42">
        <v>-24.5270975</v>
      </c>
      <c r="FL42">
        <v>0.8279178236398544</v>
      </c>
      <c r="FM42">
        <v>0.08243002028235816</v>
      </c>
      <c r="FN42">
        <v>1</v>
      </c>
      <c r="FO42">
        <v>409.4666333333333</v>
      </c>
      <c r="FP42">
        <v>1.848266963291771</v>
      </c>
      <c r="FQ42">
        <v>0.1339090445870702</v>
      </c>
      <c r="FR42">
        <v>1</v>
      </c>
      <c r="FS42">
        <v>2.67233275</v>
      </c>
      <c r="FT42">
        <v>0.4120044652907946</v>
      </c>
      <c r="FU42">
        <v>0.04029588192281565</v>
      </c>
      <c r="FV42">
        <v>1</v>
      </c>
      <c r="FW42">
        <v>26.70037666666666</v>
      </c>
      <c r="FX42">
        <v>0.3445668520578551</v>
      </c>
      <c r="FY42">
        <v>0.0252846288395845</v>
      </c>
      <c r="FZ42">
        <v>1</v>
      </c>
      <c r="GA42">
        <v>5</v>
      </c>
      <c r="GB42">
        <v>5</v>
      </c>
      <c r="GC42" t="s">
        <v>420</v>
      </c>
      <c r="GD42">
        <v>3.17792</v>
      </c>
      <c r="GE42">
        <v>2.79715</v>
      </c>
      <c r="GF42">
        <v>0.103312</v>
      </c>
      <c r="GG42">
        <v>0.108711</v>
      </c>
      <c r="GH42">
        <v>0.129931</v>
      </c>
      <c r="GI42">
        <v>0.121676</v>
      </c>
      <c r="GJ42">
        <v>28056.5</v>
      </c>
      <c r="GK42">
        <v>22209.1</v>
      </c>
      <c r="GL42">
        <v>29243.3</v>
      </c>
      <c r="GM42">
        <v>24410.2</v>
      </c>
      <c r="GN42">
        <v>32317.7</v>
      </c>
      <c r="GO42">
        <v>31264.6</v>
      </c>
      <c r="GP42">
        <v>40312.9</v>
      </c>
      <c r="GQ42">
        <v>39810.5</v>
      </c>
      <c r="GR42">
        <v>2.1619</v>
      </c>
      <c r="GS42">
        <v>1.91017</v>
      </c>
      <c r="GT42">
        <v>0.06791949999999999</v>
      </c>
      <c r="GU42">
        <v>0</v>
      </c>
      <c r="GV42">
        <v>26.5601</v>
      </c>
      <c r="GW42">
        <v>999.9</v>
      </c>
      <c r="GX42">
        <v>67.3</v>
      </c>
      <c r="GY42">
        <v>28.2</v>
      </c>
      <c r="GZ42">
        <v>25.4413</v>
      </c>
      <c r="HA42">
        <v>62.1817</v>
      </c>
      <c r="HB42">
        <v>32.6883</v>
      </c>
      <c r="HC42">
        <v>1</v>
      </c>
      <c r="HD42">
        <v>0.009725610000000001</v>
      </c>
      <c r="HE42">
        <v>0</v>
      </c>
      <c r="HF42">
        <v>20.2774</v>
      </c>
      <c r="HG42">
        <v>5.22358</v>
      </c>
      <c r="HH42">
        <v>11.9057</v>
      </c>
      <c r="HI42">
        <v>4.96375</v>
      </c>
      <c r="HJ42">
        <v>3.292</v>
      </c>
      <c r="HK42">
        <v>9999</v>
      </c>
      <c r="HL42">
        <v>9999</v>
      </c>
      <c r="HM42">
        <v>9999</v>
      </c>
      <c r="HN42">
        <v>999.9</v>
      </c>
      <c r="HO42">
        <v>4.97016</v>
      </c>
      <c r="HP42">
        <v>1.87485</v>
      </c>
      <c r="HQ42">
        <v>1.87363</v>
      </c>
      <c r="HR42">
        <v>1.87271</v>
      </c>
      <c r="HS42">
        <v>1.87433</v>
      </c>
      <c r="HT42">
        <v>1.86922</v>
      </c>
      <c r="HU42">
        <v>1.87347</v>
      </c>
      <c r="HV42">
        <v>1.8785</v>
      </c>
      <c r="HW42">
        <v>0</v>
      </c>
      <c r="HX42">
        <v>0</v>
      </c>
      <c r="HY42">
        <v>0</v>
      </c>
      <c r="HZ42">
        <v>0</v>
      </c>
      <c r="IA42" t="s">
        <v>421</v>
      </c>
      <c r="IB42" t="s">
        <v>422</v>
      </c>
      <c r="IC42" t="s">
        <v>423</v>
      </c>
      <c r="ID42" t="s">
        <v>423</v>
      </c>
      <c r="IE42" t="s">
        <v>423</v>
      </c>
      <c r="IF42" t="s">
        <v>423</v>
      </c>
      <c r="IG42">
        <v>0</v>
      </c>
      <c r="IH42">
        <v>100</v>
      </c>
      <c r="II42">
        <v>100</v>
      </c>
      <c r="IJ42">
        <v>1.207</v>
      </c>
      <c r="IK42">
        <v>0.3529</v>
      </c>
      <c r="IL42">
        <v>1.186129877080584</v>
      </c>
      <c r="IM42">
        <v>0.0007502269904989051</v>
      </c>
      <c r="IN42">
        <v>-1.907541437940456E-06</v>
      </c>
      <c r="IO42">
        <v>4.87577687351772E-10</v>
      </c>
      <c r="IP42">
        <v>0.3529149999999994</v>
      </c>
      <c r="IQ42">
        <v>0</v>
      </c>
      <c r="IR42">
        <v>0</v>
      </c>
      <c r="IS42">
        <v>0</v>
      </c>
      <c r="IT42">
        <v>1</v>
      </c>
      <c r="IU42">
        <v>1943</v>
      </c>
      <c r="IV42">
        <v>1</v>
      </c>
      <c r="IW42">
        <v>21</v>
      </c>
      <c r="IX42">
        <v>3.1</v>
      </c>
      <c r="IY42">
        <v>3</v>
      </c>
      <c r="IZ42">
        <v>1.12427</v>
      </c>
      <c r="JA42">
        <v>2.38403</v>
      </c>
      <c r="JB42">
        <v>1.42578</v>
      </c>
      <c r="JC42">
        <v>2.27905</v>
      </c>
      <c r="JD42">
        <v>1.54785</v>
      </c>
      <c r="JE42">
        <v>2.38281</v>
      </c>
      <c r="JF42">
        <v>32.2446</v>
      </c>
      <c r="JG42">
        <v>15.2178</v>
      </c>
      <c r="JH42">
        <v>18</v>
      </c>
      <c r="JI42">
        <v>624.218</v>
      </c>
      <c r="JJ42">
        <v>445.527</v>
      </c>
      <c r="JK42">
        <v>26.5961</v>
      </c>
      <c r="JL42">
        <v>27.324</v>
      </c>
      <c r="JM42">
        <v>30.001</v>
      </c>
      <c r="JN42">
        <v>27.2428</v>
      </c>
      <c r="JO42">
        <v>27.1923</v>
      </c>
      <c r="JP42">
        <v>22.5213</v>
      </c>
      <c r="JQ42">
        <v>0</v>
      </c>
      <c r="JR42">
        <v>100</v>
      </c>
      <c r="JS42">
        <v>-999.9</v>
      </c>
      <c r="JT42">
        <v>434.14</v>
      </c>
      <c r="JU42">
        <v>25</v>
      </c>
      <c r="JV42">
        <v>95.24769999999999</v>
      </c>
      <c r="JW42">
        <v>101.3</v>
      </c>
    </row>
    <row r="43" spans="1:283">
      <c r="A43">
        <v>27</v>
      </c>
      <c r="B43">
        <v>1690383576</v>
      </c>
      <c r="C43">
        <v>5205.900000095367</v>
      </c>
      <c r="D43" t="s">
        <v>543</v>
      </c>
      <c r="E43" t="s">
        <v>544</v>
      </c>
      <c r="F43">
        <v>15</v>
      </c>
      <c r="P43">
        <v>1690383568.25</v>
      </c>
      <c r="Q43">
        <f>(R43)/1000</f>
        <v>0</v>
      </c>
      <c r="R43">
        <f>1000*DB43*AP43*(CX43-CY43)/(100*CQ43*(1000-AP43*CX43))</f>
        <v>0</v>
      </c>
      <c r="S43">
        <f>DB43*AP43*(CW43-CV43*(1000-AP43*CY43)/(1000-AP43*CX43))/(100*CQ43)</f>
        <v>0</v>
      </c>
      <c r="T43">
        <f>CV43 - IF(AP43&gt;1, S43*CQ43*100.0/(AR43*DJ43), 0)</f>
        <v>0</v>
      </c>
      <c r="U43">
        <f>((AA43-Q43/2)*T43-S43)/(AA43+Q43/2)</f>
        <v>0</v>
      </c>
      <c r="V43">
        <f>U43*(DC43+DD43)/1000.0</f>
        <v>0</v>
      </c>
      <c r="W43">
        <f>(CV43 - IF(AP43&gt;1, S43*CQ43*100.0/(AR43*DJ43), 0))*(DC43+DD43)/1000.0</f>
        <v>0</v>
      </c>
      <c r="X43">
        <f>2.0/((1/Z43-1/Y43)+SIGN(Z43)*SQRT((1/Z43-1/Y43)*(1/Z43-1/Y43) + 4*CR43/((CR43+1)*(CR43+1))*(2*1/Z43*1/Y43-1/Y43*1/Y43)))</f>
        <v>0</v>
      </c>
      <c r="Y43">
        <f>IF(LEFT(CS43,1)&lt;&gt;"0",IF(LEFT(CS43,1)="1",3.0,CT43),$D$5+$E$5*(DJ43*DC43/($K$5*1000))+$F$5*(DJ43*DC43/($K$5*1000))*MAX(MIN(CQ43,$J$5),$I$5)*MAX(MIN(CQ43,$J$5),$I$5)+$G$5*MAX(MIN(CQ43,$J$5),$I$5)*(DJ43*DC43/($K$5*1000))+$H$5*(DJ43*DC43/($K$5*1000))*(DJ43*DC43/($K$5*1000)))</f>
        <v>0</v>
      </c>
      <c r="Z43">
        <f>Q43*(1000-(1000*0.61365*exp(17.502*AD43/(240.97+AD43))/(DC43+DD43)+CX43)/2)/(1000*0.61365*exp(17.502*AD43/(240.97+AD43))/(DC43+DD43)-CX43)</f>
        <v>0</v>
      </c>
      <c r="AA43">
        <f>1/((CR43+1)/(X43/1.6)+1/(Y43/1.37)) + CR43/((CR43+1)/(X43/1.6) + CR43/(Y43/1.37))</f>
        <v>0</v>
      </c>
      <c r="AB43">
        <f>(CM43*CP43)</f>
        <v>0</v>
      </c>
      <c r="AC43">
        <f>(DE43+(AB43+2*0.95*5.67E-8*(((DE43+$B$7)+273)^4-(DE43+273)^4)-44100*Q43)/(1.84*29.3*Y43+8*0.95*5.67E-8*(DE43+273)^3))</f>
        <v>0</v>
      </c>
      <c r="AD43">
        <f>($C$7*DF43+$D$7*DG43+$E$7*AC43)</f>
        <v>0</v>
      </c>
      <c r="AE43">
        <f>0.61365*exp(17.502*AD43/(240.97+AD43))</f>
        <v>0</v>
      </c>
      <c r="AF43">
        <f>(AG43/AH43*100)</f>
        <v>0</v>
      </c>
      <c r="AG43">
        <f>CX43*(DC43+DD43)/1000</f>
        <v>0</v>
      </c>
      <c r="AH43">
        <f>0.61365*exp(17.502*DE43/(240.97+DE43))</f>
        <v>0</v>
      </c>
      <c r="AI43">
        <f>(AE43-CX43*(DC43+DD43)/1000)</f>
        <v>0</v>
      </c>
      <c r="AJ43">
        <f>(-Q43*44100)</f>
        <v>0</v>
      </c>
      <c r="AK43">
        <f>2*29.3*Y43*0.92*(DE43-AD43)</f>
        <v>0</v>
      </c>
      <c r="AL43">
        <f>2*0.95*5.67E-8*(((DE43+$B$7)+273)^4-(AD43+273)^4)</f>
        <v>0</v>
      </c>
      <c r="AM43">
        <f>AB43+AL43+AJ43+AK43</f>
        <v>0</v>
      </c>
      <c r="AN43">
        <v>0</v>
      </c>
      <c r="AO43">
        <v>0</v>
      </c>
      <c r="AP43">
        <f>IF(AN43*$H$13&gt;=AR43,1.0,(AR43/(AR43-AN43*$H$13)))</f>
        <v>0</v>
      </c>
      <c r="AQ43">
        <f>(AP43-1)*100</f>
        <v>0</v>
      </c>
      <c r="AR43">
        <f>MAX(0,($B$13+$C$13*DJ43)/(1+$D$13*DJ43)*DC43/(DE43+273)*$E$13)</f>
        <v>0</v>
      </c>
      <c r="AS43" t="s">
        <v>414</v>
      </c>
      <c r="AT43">
        <v>12558.6</v>
      </c>
      <c r="AU43">
        <v>607.068</v>
      </c>
      <c r="AV43">
        <v>2188.17</v>
      </c>
      <c r="AW43">
        <f>1-AU43/AV43</f>
        <v>0</v>
      </c>
      <c r="AX43">
        <v>-1.734461745173538</v>
      </c>
      <c r="AY43" t="s">
        <v>545</v>
      </c>
      <c r="AZ43">
        <v>12545.6</v>
      </c>
      <c r="BA43">
        <v>705.32492</v>
      </c>
      <c r="BB43">
        <v>887.211</v>
      </c>
      <c r="BC43">
        <f>1-BA43/BB43</f>
        <v>0</v>
      </c>
      <c r="BD43">
        <v>0.5</v>
      </c>
      <c r="BE43">
        <f>CN43</f>
        <v>0</v>
      </c>
      <c r="BF43">
        <f>S43</f>
        <v>0</v>
      </c>
      <c r="BG43">
        <f>BC43*BD43*BE43</f>
        <v>0</v>
      </c>
      <c r="BH43">
        <f>(BF43-AX43)/BE43</f>
        <v>0</v>
      </c>
      <c r="BI43">
        <f>(AV43-BB43)/BB43</f>
        <v>0</v>
      </c>
      <c r="BJ43">
        <f>AU43/(AW43+AU43/BB43)</f>
        <v>0</v>
      </c>
      <c r="BK43" t="s">
        <v>546</v>
      </c>
      <c r="BL43">
        <v>287.66</v>
      </c>
      <c r="BM43">
        <f>IF(BL43&lt;&gt;0, BL43, BJ43)</f>
        <v>0</v>
      </c>
      <c r="BN43">
        <f>1-BM43/BB43</f>
        <v>0</v>
      </c>
      <c r="BO43">
        <f>(BB43-BA43)/(BB43-BM43)</f>
        <v>0</v>
      </c>
      <c r="BP43">
        <f>(AV43-BB43)/(AV43-BM43)</f>
        <v>0</v>
      </c>
      <c r="BQ43">
        <f>(BB43-BA43)/(BB43-AU43)</f>
        <v>0</v>
      </c>
      <c r="BR43">
        <f>(AV43-BB43)/(AV43-AU43)</f>
        <v>0</v>
      </c>
      <c r="BS43">
        <f>(BO43*BM43/BA43)</f>
        <v>0</v>
      </c>
      <c r="BT43">
        <f>(1-BS43)</f>
        <v>0</v>
      </c>
      <c r="BU43">
        <v>3172</v>
      </c>
      <c r="BV43">
        <v>300</v>
      </c>
      <c r="BW43">
        <v>300</v>
      </c>
      <c r="BX43">
        <v>300</v>
      </c>
      <c r="BY43">
        <v>12545.6</v>
      </c>
      <c r="BZ43">
        <v>858.7</v>
      </c>
      <c r="CA43">
        <v>-0.00908956</v>
      </c>
      <c r="CB43">
        <v>-1.13</v>
      </c>
      <c r="CC43" t="s">
        <v>417</v>
      </c>
      <c r="CD43" t="s">
        <v>417</v>
      </c>
      <c r="CE43" t="s">
        <v>417</v>
      </c>
      <c r="CF43" t="s">
        <v>417</v>
      </c>
      <c r="CG43" t="s">
        <v>417</v>
      </c>
      <c r="CH43" t="s">
        <v>417</v>
      </c>
      <c r="CI43" t="s">
        <v>417</v>
      </c>
      <c r="CJ43" t="s">
        <v>417</v>
      </c>
      <c r="CK43" t="s">
        <v>417</v>
      </c>
      <c r="CL43" t="s">
        <v>417</v>
      </c>
      <c r="CM43">
        <f>$B$11*DK43+$C$11*DL43+$F$11*DW43*(1-DZ43)</f>
        <v>0</v>
      </c>
      <c r="CN43">
        <f>CM43*CO43</f>
        <v>0</v>
      </c>
      <c r="CO43">
        <f>($B$11*$D$9+$C$11*$D$9+$F$11*((EJ43+EB43)/MAX(EJ43+EB43+EK43, 0.1)*$I$9+EK43/MAX(EJ43+EB43+EK43, 0.1)*$J$9))/($B$11+$C$11+$F$11)</f>
        <v>0</v>
      </c>
      <c r="CP43">
        <f>($B$11*$K$9+$C$11*$K$9+$F$11*((EJ43+EB43)/MAX(EJ43+EB43+EK43, 0.1)*$P$9+EK43/MAX(EJ43+EB43+EK43, 0.1)*$Q$9))/($B$11+$C$11+$F$11)</f>
        <v>0</v>
      </c>
      <c r="CQ43">
        <v>6</v>
      </c>
      <c r="CR43">
        <v>0.5</v>
      </c>
      <c r="CS43" t="s">
        <v>418</v>
      </c>
      <c r="CT43">
        <v>2</v>
      </c>
      <c r="CU43">
        <v>1690383568.25</v>
      </c>
      <c r="CV43">
        <v>409.6075666666667</v>
      </c>
      <c r="CW43">
        <v>423.0728</v>
      </c>
      <c r="CX43">
        <v>25.44580333333334</v>
      </c>
      <c r="CY43">
        <v>24.13165666666667</v>
      </c>
      <c r="CZ43">
        <v>408.3999666666666</v>
      </c>
      <c r="DA43">
        <v>25.09288</v>
      </c>
      <c r="DB43">
        <v>600.1641666666667</v>
      </c>
      <c r="DC43">
        <v>101.5650666666667</v>
      </c>
      <c r="DD43">
        <v>0.09994606666666665</v>
      </c>
      <c r="DE43">
        <v>27.54918333333334</v>
      </c>
      <c r="DF43">
        <v>27.63547999999999</v>
      </c>
      <c r="DG43">
        <v>999.9000000000002</v>
      </c>
      <c r="DH43">
        <v>0</v>
      </c>
      <c r="DI43">
        <v>0</v>
      </c>
      <c r="DJ43">
        <v>10002.89633333333</v>
      </c>
      <c r="DK43">
        <v>0</v>
      </c>
      <c r="DL43">
        <v>1312.063333333333</v>
      </c>
      <c r="DM43">
        <v>-13.46513666666667</v>
      </c>
      <c r="DN43">
        <v>420.3024666666667</v>
      </c>
      <c r="DO43">
        <v>433.5346333333333</v>
      </c>
      <c r="DP43">
        <v>1.314152</v>
      </c>
      <c r="DQ43">
        <v>423.0728</v>
      </c>
      <c r="DR43">
        <v>24.13165666666667</v>
      </c>
      <c r="DS43">
        <v>2.584404333333333</v>
      </c>
      <c r="DT43">
        <v>2.450932333333334</v>
      </c>
      <c r="DU43">
        <v>21.56803333333334</v>
      </c>
      <c r="DV43">
        <v>20.70428</v>
      </c>
      <c r="DW43">
        <v>1499.979666666667</v>
      </c>
      <c r="DX43">
        <v>0.972996333333333</v>
      </c>
      <c r="DY43">
        <v>0.02700335999999999</v>
      </c>
      <c r="DZ43">
        <v>0</v>
      </c>
      <c r="EA43">
        <v>705.479</v>
      </c>
      <c r="EB43">
        <v>4.99931</v>
      </c>
      <c r="EC43">
        <v>11726.87333333333</v>
      </c>
      <c r="ED43">
        <v>13259.04666666667</v>
      </c>
      <c r="EE43">
        <v>37.95186666666667</v>
      </c>
      <c r="EF43">
        <v>39.13733333333333</v>
      </c>
      <c r="EG43">
        <v>38.36429999999999</v>
      </c>
      <c r="EH43">
        <v>38.23319999999999</v>
      </c>
      <c r="EI43">
        <v>39.09559999999999</v>
      </c>
      <c r="EJ43">
        <v>1454.609666666666</v>
      </c>
      <c r="EK43">
        <v>40.36999999999998</v>
      </c>
      <c r="EL43">
        <v>0</v>
      </c>
      <c r="EM43">
        <v>197.0999999046326</v>
      </c>
      <c r="EN43">
        <v>0</v>
      </c>
      <c r="EO43">
        <v>705.32492</v>
      </c>
      <c r="EP43">
        <v>-17.93638458022872</v>
      </c>
      <c r="EQ43">
        <v>-191.7000000816537</v>
      </c>
      <c r="ER43">
        <v>11725.376</v>
      </c>
      <c r="ES43">
        <v>15</v>
      </c>
      <c r="ET43">
        <v>1690383198.1</v>
      </c>
      <c r="EU43" t="s">
        <v>538</v>
      </c>
      <c r="EV43">
        <v>1690383194.1</v>
      </c>
      <c r="EW43">
        <v>1690383198.1</v>
      </c>
      <c r="EX43">
        <v>19</v>
      </c>
      <c r="EY43">
        <v>0.027</v>
      </c>
      <c r="EZ43">
        <v>0.008</v>
      </c>
      <c r="FA43">
        <v>1.203</v>
      </c>
      <c r="FB43">
        <v>0.353</v>
      </c>
      <c r="FC43">
        <v>418</v>
      </c>
      <c r="FD43">
        <v>24</v>
      </c>
      <c r="FE43">
        <v>0.21</v>
      </c>
      <c r="FF43">
        <v>0.15</v>
      </c>
      <c r="FG43">
        <v>12.92418923487311</v>
      </c>
      <c r="FH43">
        <v>-0.35769768516644</v>
      </c>
      <c r="FI43">
        <v>0.03425622256851969</v>
      </c>
      <c r="FJ43">
        <v>1</v>
      </c>
      <c r="FK43">
        <v>-13.4899525</v>
      </c>
      <c r="FL43">
        <v>0.4479455909943902</v>
      </c>
      <c r="FM43">
        <v>0.05466696894606465</v>
      </c>
      <c r="FN43">
        <v>1</v>
      </c>
      <c r="FO43">
        <v>409.6009999999999</v>
      </c>
      <c r="FP43">
        <v>0.7627675194662811</v>
      </c>
      <c r="FQ43">
        <v>0.05928631095511547</v>
      </c>
      <c r="FR43">
        <v>1</v>
      </c>
      <c r="FS43">
        <v>1.2904365</v>
      </c>
      <c r="FT43">
        <v>0.4433801876172594</v>
      </c>
      <c r="FU43">
        <v>0.04310482041199104</v>
      </c>
      <c r="FV43">
        <v>1</v>
      </c>
      <c r="FW43">
        <v>25.44257666666667</v>
      </c>
      <c r="FX43">
        <v>0.3805321468297682</v>
      </c>
      <c r="FY43">
        <v>0.02797826160114688</v>
      </c>
      <c r="FZ43">
        <v>1</v>
      </c>
      <c r="GA43">
        <v>5</v>
      </c>
      <c r="GB43">
        <v>5</v>
      </c>
      <c r="GC43" t="s">
        <v>420</v>
      </c>
      <c r="GD43">
        <v>3.17781</v>
      </c>
      <c r="GE43">
        <v>2.7972</v>
      </c>
      <c r="GF43">
        <v>0.103219</v>
      </c>
      <c r="GG43">
        <v>0.10656</v>
      </c>
      <c r="GH43">
        <v>0.125543</v>
      </c>
      <c r="GI43">
        <v>0.121991</v>
      </c>
      <c r="GJ43">
        <v>28047.5</v>
      </c>
      <c r="GK43">
        <v>22249.4</v>
      </c>
      <c r="GL43">
        <v>29232.5</v>
      </c>
      <c r="GM43">
        <v>24397</v>
      </c>
      <c r="GN43">
        <v>32476.4</v>
      </c>
      <c r="GO43">
        <v>31238.1</v>
      </c>
      <c r="GP43">
        <v>40300.7</v>
      </c>
      <c r="GQ43">
        <v>39790.4</v>
      </c>
      <c r="GR43">
        <v>2.1534</v>
      </c>
      <c r="GS43">
        <v>1.9099</v>
      </c>
      <c r="GT43">
        <v>0.101477</v>
      </c>
      <c r="GU43">
        <v>0</v>
      </c>
      <c r="GV43">
        <v>25.9573</v>
      </c>
      <c r="GW43">
        <v>999.9</v>
      </c>
      <c r="GX43">
        <v>67.2</v>
      </c>
      <c r="GY43">
        <v>28.3</v>
      </c>
      <c r="GZ43">
        <v>25.5527</v>
      </c>
      <c r="HA43">
        <v>61.9417</v>
      </c>
      <c r="HB43">
        <v>31.3782</v>
      </c>
      <c r="HC43">
        <v>1</v>
      </c>
      <c r="HD43">
        <v>0.0314634</v>
      </c>
      <c r="HE43">
        <v>0</v>
      </c>
      <c r="HF43">
        <v>20.2782</v>
      </c>
      <c r="HG43">
        <v>5.22373</v>
      </c>
      <c r="HH43">
        <v>11.9063</v>
      </c>
      <c r="HI43">
        <v>4.96385</v>
      </c>
      <c r="HJ43">
        <v>3.292</v>
      </c>
      <c r="HK43">
        <v>9999</v>
      </c>
      <c r="HL43">
        <v>9999</v>
      </c>
      <c r="HM43">
        <v>9999</v>
      </c>
      <c r="HN43">
        <v>999.9</v>
      </c>
      <c r="HO43">
        <v>4.97016</v>
      </c>
      <c r="HP43">
        <v>1.87486</v>
      </c>
      <c r="HQ43">
        <v>1.87363</v>
      </c>
      <c r="HR43">
        <v>1.87271</v>
      </c>
      <c r="HS43">
        <v>1.87437</v>
      </c>
      <c r="HT43">
        <v>1.86927</v>
      </c>
      <c r="HU43">
        <v>1.87347</v>
      </c>
      <c r="HV43">
        <v>1.87851</v>
      </c>
      <c r="HW43">
        <v>0</v>
      </c>
      <c r="HX43">
        <v>0</v>
      </c>
      <c r="HY43">
        <v>0</v>
      </c>
      <c r="HZ43">
        <v>0</v>
      </c>
      <c r="IA43" t="s">
        <v>421</v>
      </c>
      <c r="IB43" t="s">
        <v>422</v>
      </c>
      <c r="IC43" t="s">
        <v>423</v>
      </c>
      <c r="ID43" t="s">
        <v>423</v>
      </c>
      <c r="IE43" t="s">
        <v>423</v>
      </c>
      <c r="IF43" t="s">
        <v>423</v>
      </c>
      <c r="IG43">
        <v>0</v>
      </c>
      <c r="IH43">
        <v>100</v>
      </c>
      <c r="II43">
        <v>100</v>
      </c>
      <c r="IJ43">
        <v>1.207</v>
      </c>
      <c r="IK43">
        <v>0.3529</v>
      </c>
      <c r="IL43">
        <v>1.186129877080584</v>
      </c>
      <c r="IM43">
        <v>0.0007502269904989051</v>
      </c>
      <c r="IN43">
        <v>-1.907541437940456E-06</v>
      </c>
      <c r="IO43">
        <v>4.87577687351772E-10</v>
      </c>
      <c r="IP43">
        <v>0.3529149999999994</v>
      </c>
      <c r="IQ43">
        <v>0</v>
      </c>
      <c r="IR43">
        <v>0</v>
      </c>
      <c r="IS43">
        <v>0</v>
      </c>
      <c r="IT43">
        <v>1</v>
      </c>
      <c r="IU43">
        <v>1943</v>
      </c>
      <c r="IV43">
        <v>1</v>
      </c>
      <c r="IW43">
        <v>21</v>
      </c>
      <c r="IX43">
        <v>6.4</v>
      </c>
      <c r="IY43">
        <v>6.3</v>
      </c>
      <c r="IZ43">
        <v>1.10229</v>
      </c>
      <c r="JA43">
        <v>2.38647</v>
      </c>
      <c r="JB43">
        <v>1.42578</v>
      </c>
      <c r="JC43">
        <v>2.27783</v>
      </c>
      <c r="JD43">
        <v>1.54785</v>
      </c>
      <c r="JE43">
        <v>2.45239</v>
      </c>
      <c r="JF43">
        <v>32.4433</v>
      </c>
      <c r="JG43">
        <v>15.1827</v>
      </c>
      <c r="JH43">
        <v>18</v>
      </c>
      <c r="JI43">
        <v>621.0549999999999</v>
      </c>
      <c r="JJ43">
        <v>447.566</v>
      </c>
      <c r="JK43">
        <v>26.7662</v>
      </c>
      <c r="JL43">
        <v>27.6356</v>
      </c>
      <c r="JM43">
        <v>30.0002</v>
      </c>
      <c r="JN43">
        <v>27.5345</v>
      </c>
      <c r="JO43">
        <v>27.4749</v>
      </c>
      <c r="JP43">
        <v>22.0737</v>
      </c>
      <c r="JQ43">
        <v>0</v>
      </c>
      <c r="JR43">
        <v>100</v>
      </c>
      <c r="JS43">
        <v>-999.9</v>
      </c>
      <c r="JT43">
        <v>423.445</v>
      </c>
      <c r="JU43">
        <v>25</v>
      </c>
      <c r="JV43">
        <v>95.2163</v>
      </c>
      <c r="JW43">
        <v>101.248</v>
      </c>
    </row>
    <row r="44" spans="1:283">
      <c r="A44">
        <v>28</v>
      </c>
      <c r="B44">
        <v>1690383718</v>
      </c>
      <c r="C44">
        <v>5347.900000095367</v>
      </c>
      <c r="D44" t="s">
        <v>547</v>
      </c>
      <c r="E44" t="s">
        <v>548</v>
      </c>
      <c r="F44">
        <v>15</v>
      </c>
      <c r="P44">
        <v>1690383710</v>
      </c>
      <c r="Q44">
        <f>(R44)/1000</f>
        <v>0</v>
      </c>
      <c r="R44">
        <f>1000*DB44*AP44*(CX44-CY44)/(100*CQ44*(1000-AP44*CX44))</f>
        <v>0</v>
      </c>
      <c r="S44">
        <f>DB44*AP44*(CW44-CV44*(1000-AP44*CY44)/(1000-AP44*CX44))/(100*CQ44)</f>
        <v>0</v>
      </c>
      <c r="T44">
        <f>CV44 - IF(AP44&gt;1, S44*CQ44*100.0/(AR44*DJ44), 0)</f>
        <v>0</v>
      </c>
      <c r="U44">
        <f>((AA44-Q44/2)*T44-S44)/(AA44+Q44/2)</f>
        <v>0</v>
      </c>
      <c r="V44">
        <f>U44*(DC44+DD44)/1000.0</f>
        <v>0</v>
      </c>
      <c r="W44">
        <f>(CV44 - IF(AP44&gt;1, S44*CQ44*100.0/(AR44*DJ44), 0))*(DC44+DD44)/1000.0</f>
        <v>0</v>
      </c>
      <c r="X44">
        <f>2.0/((1/Z44-1/Y44)+SIGN(Z44)*SQRT((1/Z44-1/Y44)*(1/Z44-1/Y44) + 4*CR44/((CR44+1)*(CR44+1))*(2*1/Z44*1/Y44-1/Y44*1/Y44)))</f>
        <v>0</v>
      </c>
      <c r="Y44">
        <f>IF(LEFT(CS44,1)&lt;&gt;"0",IF(LEFT(CS44,1)="1",3.0,CT44),$D$5+$E$5*(DJ44*DC44/($K$5*1000))+$F$5*(DJ44*DC44/($K$5*1000))*MAX(MIN(CQ44,$J$5),$I$5)*MAX(MIN(CQ44,$J$5),$I$5)+$G$5*MAX(MIN(CQ44,$J$5),$I$5)*(DJ44*DC44/($K$5*1000))+$H$5*(DJ44*DC44/($K$5*1000))*(DJ44*DC44/($K$5*1000)))</f>
        <v>0</v>
      </c>
      <c r="Z44">
        <f>Q44*(1000-(1000*0.61365*exp(17.502*AD44/(240.97+AD44))/(DC44+DD44)+CX44)/2)/(1000*0.61365*exp(17.502*AD44/(240.97+AD44))/(DC44+DD44)-CX44)</f>
        <v>0</v>
      </c>
      <c r="AA44">
        <f>1/((CR44+1)/(X44/1.6)+1/(Y44/1.37)) + CR44/((CR44+1)/(X44/1.6) + CR44/(Y44/1.37))</f>
        <v>0</v>
      </c>
      <c r="AB44">
        <f>(CM44*CP44)</f>
        <v>0</v>
      </c>
      <c r="AC44">
        <f>(DE44+(AB44+2*0.95*5.67E-8*(((DE44+$B$7)+273)^4-(DE44+273)^4)-44100*Q44)/(1.84*29.3*Y44+8*0.95*5.67E-8*(DE44+273)^3))</f>
        <v>0</v>
      </c>
      <c r="AD44">
        <f>($C$7*DF44+$D$7*DG44+$E$7*AC44)</f>
        <v>0</v>
      </c>
      <c r="AE44">
        <f>0.61365*exp(17.502*AD44/(240.97+AD44))</f>
        <v>0</v>
      </c>
      <c r="AF44">
        <f>(AG44/AH44*100)</f>
        <v>0</v>
      </c>
      <c r="AG44">
        <f>CX44*(DC44+DD44)/1000</f>
        <v>0</v>
      </c>
      <c r="AH44">
        <f>0.61365*exp(17.502*DE44/(240.97+DE44))</f>
        <v>0</v>
      </c>
      <c r="AI44">
        <f>(AE44-CX44*(DC44+DD44)/1000)</f>
        <v>0</v>
      </c>
      <c r="AJ44">
        <f>(-Q44*44100)</f>
        <v>0</v>
      </c>
      <c r="AK44">
        <f>2*29.3*Y44*0.92*(DE44-AD44)</f>
        <v>0</v>
      </c>
      <c r="AL44">
        <f>2*0.95*5.67E-8*(((DE44+$B$7)+273)^4-(AD44+273)^4)</f>
        <v>0</v>
      </c>
      <c r="AM44">
        <f>AB44+AL44+AJ44+AK44</f>
        <v>0</v>
      </c>
      <c r="AN44">
        <v>0</v>
      </c>
      <c r="AO44">
        <v>0</v>
      </c>
      <c r="AP44">
        <f>IF(AN44*$H$13&gt;=AR44,1.0,(AR44/(AR44-AN44*$H$13)))</f>
        <v>0</v>
      </c>
      <c r="AQ44">
        <f>(AP44-1)*100</f>
        <v>0</v>
      </c>
      <c r="AR44">
        <f>MAX(0,($B$13+$C$13*DJ44)/(1+$D$13*DJ44)*DC44/(DE44+273)*$E$13)</f>
        <v>0</v>
      </c>
      <c r="AS44" t="s">
        <v>414</v>
      </c>
      <c r="AT44">
        <v>12558.6</v>
      </c>
      <c r="AU44">
        <v>607.068</v>
      </c>
      <c r="AV44">
        <v>2188.17</v>
      </c>
      <c r="AW44">
        <f>1-AU44/AV44</f>
        <v>0</v>
      </c>
      <c r="AX44">
        <v>-1.734461745173538</v>
      </c>
      <c r="AY44" t="s">
        <v>549</v>
      </c>
      <c r="AZ44">
        <v>12563.3</v>
      </c>
      <c r="BA44">
        <v>982.27008</v>
      </c>
      <c r="BB44">
        <v>1202.52</v>
      </c>
      <c r="BC44">
        <f>1-BA44/BB44</f>
        <v>0</v>
      </c>
      <c r="BD44">
        <v>0.5</v>
      </c>
      <c r="BE44">
        <f>CN44</f>
        <v>0</v>
      </c>
      <c r="BF44">
        <f>S44</f>
        <v>0</v>
      </c>
      <c r="BG44">
        <f>BC44*BD44*BE44</f>
        <v>0</v>
      </c>
      <c r="BH44">
        <f>(BF44-AX44)/BE44</f>
        <v>0</v>
      </c>
      <c r="BI44">
        <f>(AV44-BB44)/BB44</f>
        <v>0</v>
      </c>
      <c r="BJ44">
        <f>AU44/(AW44+AU44/BB44)</f>
        <v>0</v>
      </c>
      <c r="BK44" t="s">
        <v>550</v>
      </c>
      <c r="BL44">
        <v>-2537.97</v>
      </c>
      <c r="BM44">
        <f>IF(BL44&lt;&gt;0, BL44, BJ44)</f>
        <v>0</v>
      </c>
      <c r="BN44">
        <f>1-BM44/BB44</f>
        <v>0</v>
      </c>
      <c r="BO44">
        <f>(BB44-BA44)/(BB44-BM44)</f>
        <v>0</v>
      </c>
      <c r="BP44">
        <f>(AV44-BB44)/(AV44-BM44)</f>
        <v>0</v>
      </c>
      <c r="BQ44">
        <f>(BB44-BA44)/(BB44-AU44)</f>
        <v>0</v>
      </c>
      <c r="BR44">
        <f>(AV44-BB44)/(AV44-AU44)</f>
        <v>0</v>
      </c>
      <c r="BS44">
        <f>(BO44*BM44/BA44)</f>
        <v>0</v>
      </c>
      <c r="BT44">
        <f>(1-BS44)</f>
        <v>0</v>
      </c>
      <c r="BU44">
        <v>3174</v>
      </c>
      <c r="BV44">
        <v>300</v>
      </c>
      <c r="BW44">
        <v>300</v>
      </c>
      <c r="BX44">
        <v>300</v>
      </c>
      <c r="BY44">
        <v>12563.3</v>
      </c>
      <c r="BZ44">
        <v>1174.24</v>
      </c>
      <c r="CA44">
        <v>-0.009117399999999999</v>
      </c>
      <c r="CB44">
        <v>4.01</v>
      </c>
      <c r="CC44" t="s">
        <v>417</v>
      </c>
      <c r="CD44" t="s">
        <v>417</v>
      </c>
      <c r="CE44" t="s">
        <v>417</v>
      </c>
      <c r="CF44" t="s">
        <v>417</v>
      </c>
      <c r="CG44" t="s">
        <v>417</v>
      </c>
      <c r="CH44" t="s">
        <v>417</v>
      </c>
      <c r="CI44" t="s">
        <v>417</v>
      </c>
      <c r="CJ44" t="s">
        <v>417</v>
      </c>
      <c r="CK44" t="s">
        <v>417</v>
      </c>
      <c r="CL44" t="s">
        <v>417</v>
      </c>
      <c r="CM44">
        <f>$B$11*DK44+$C$11*DL44+$F$11*DW44*(1-DZ44)</f>
        <v>0</v>
      </c>
      <c r="CN44">
        <f>CM44*CO44</f>
        <v>0</v>
      </c>
      <c r="CO44">
        <f>($B$11*$D$9+$C$11*$D$9+$F$11*((EJ44+EB44)/MAX(EJ44+EB44+EK44, 0.1)*$I$9+EK44/MAX(EJ44+EB44+EK44, 0.1)*$J$9))/($B$11+$C$11+$F$11)</f>
        <v>0</v>
      </c>
      <c r="CP44">
        <f>($B$11*$K$9+$C$11*$K$9+$F$11*((EJ44+EB44)/MAX(EJ44+EB44+EK44, 0.1)*$P$9+EK44/MAX(EJ44+EB44+EK44, 0.1)*$Q$9))/($B$11+$C$11+$F$11)</f>
        <v>0</v>
      </c>
      <c r="CQ44">
        <v>6</v>
      </c>
      <c r="CR44">
        <v>0.5</v>
      </c>
      <c r="CS44" t="s">
        <v>418</v>
      </c>
      <c r="CT44">
        <v>2</v>
      </c>
      <c r="CU44">
        <v>1690383710</v>
      </c>
      <c r="CV44">
        <v>409.6611290322581</v>
      </c>
      <c r="CW44">
        <v>423.9211935483871</v>
      </c>
      <c r="CX44">
        <v>25.42185161290323</v>
      </c>
      <c r="CY44">
        <v>24.10684838709678</v>
      </c>
      <c r="CZ44">
        <v>408.4535161290323</v>
      </c>
      <c r="DA44">
        <v>25.06893870967742</v>
      </c>
      <c r="DB44">
        <v>600.1601290322581</v>
      </c>
      <c r="DC44">
        <v>101.566</v>
      </c>
      <c r="DD44">
        <v>0.09993606451612902</v>
      </c>
      <c r="DE44">
        <v>27.39029677419354</v>
      </c>
      <c r="DF44">
        <v>27.32230322580645</v>
      </c>
      <c r="DG44">
        <v>999.9000000000003</v>
      </c>
      <c r="DH44">
        <v>0</v>
      </c>
      <c r="DI44">
        <v>0</v>
      </c>
      <c r="DJ44">
        <v>10007.26032258065</v>
      </c>
      <c r="DK44">
        <v>0</v>
      </c>
      <c r="DL44">
        <v>1796.814516129032</v>
      </c>
      <c r="DM44">
        <v>-14.26015161290323</v>
      </c>
      <c r="DN44">
        <v>420.347064516129</v>
      </c>
      <c r="DO44">
        <v>434.3931290322581</v>
      </c>
      <c r="DP44">
        <v>1.315013870967742</v>
      </c>
      <c r="DQ44">
        <v>423.9211935483871</v>
      </c>
      <c r="DR44">
        <v>24.10684838709678</v>
      </c>
      <c r="DS44">
        <v>2.581998064516128</v>
      </c>
      <c r="DT44">
        <v>2.448437096774194</v>
      </c>
      <c r="DU44">
        <v>21.55279677419355</v>
      </c>
      <c r="DV44">
        <v>20.68773870967742</v>
      </c>
      <c r="DW44">
        <v>1500.041935483871</v>
      </c>
      <c r="DX44">
        <v>0.9730053870967741</v>
      </c>
      <c r="DY44">
        <v>0.02699481612903225</v>
      </c>
      <c r="DZ44">
        <v>0</v>
      </c>
      <c r="EA44">
        <v>985.8651290322582</v>
      </c>
      <c r="EB44">
        <v>4.999310000000001</v>
      </c>
      <c r="EC44">
        <v>15912.25806451613</v>
      </c>
      <c r="ED44">
        <v>13259.62258064516</v>
      </c>
      <c r="EE44">
        <v>36.92716129032258</v>
      </c>
      <c r="EF44">
        <v>38.18922580645161</v>
      </c>
      <c r="EG44">
        <v>37.24767741935483</v>
      </c>
      <c r="EH44">
        <v>37.546</v>
      </c>
      <c r="EI44">
        <v>38.22348387096773</v>
      </c>
      <c r="EJ44">
        <v>1454.685483870968</v>
      </c>
      <c r="EK44">
        <v>40.36032258064515</v>
      </c>
      <c r="EL44">
        <v>0</v>
      </c>
      <c r="EM44">
        <v>141.7999999523163</v>
      </c>
      <c r="EN44">
        <v>0</v>
      </c>
      <c r="EO44">
        <v>982.27008</v>
      </c>
      <c r="EP44">
        <v>-204.3216154014149</v>
      </c>
      <c r="EQ44">
        <v>-3056.376923264598</v>
      </c>
      <c r="ER44">
        <v>15858.42</v>
      </c>
      <c r="ES44">
        <v>15</v>
      </c>
      <c r="ET44">
        <v>1690383198.1</v>
      </c>
      <c r="EU44" t="s">
        <v>538</v>
      </c>
      <c r="EV44">
        <v>1690383194.1</v>
      </c>
      <c r="EW44">
        <v>1690383198.1</v>
      </c>
      <c r="EX44">
        <v>19</v>
      </c>
      <c r="EY44">
        <v>0.027</v>
      </c>
      <c r="EZ44">
        <v>0.008</v>
      </c>
      <c r="FA44">
        <v>1.203</v>
      </c>
      <c r="FB44">
        <v>0.353</v>
      </c>
      <c r="FC44">
        <v>418</v>
      </c>
      <c r="FD44">
        <v>24</v>
      </c>
      <c r="FE44">
        <v>0.21</v>
      </c>
      <c r="FF44">
        <v>0.15</v>
      </c>
      <c r="FG44">
        <v>13.71506319824871</v>
      </c>
      <c r="FH44">
        <v>-0.7105811618586478</v>
      </c>
      <c r="FI44">
        <v>0.05718560318167741</v>
      </c>
      <c r="FJ44">
        <v>1</v>
      </c>
      <c r="FK44">
        <v>-14.26946585365854</v>
      </c>
      <c r="FL44">
        <v>0.3641163763066078</v>
      </c>
      <c r="FM44">
        <v>0.04667858238571045</v>
      </c>
      <c r="FN44">
        <v>1</v>
      </c>
      <c r="FO44">
        <v>409.6611290322581</v>
      </c>
      <c r="FP44">
        <v>1.381112903225012</v>
      </c>
      <c r="FQ44">
        <v>0.1053307362351464</v>
      </c>
      <c r="FR44">
        <v>1</v>
      </c>
      <c r="FS44">
        <v>1.294149268292683</v>
      </c>
      <c r="FT44">
        <v>0.4551813240418144</v>
      </c>
      <c r="FU44">
        <v>0.04537152429153968</v>
      </c>
      <c r="FV44">
        <v>1</v>
      </c>
      <c r="FW44">
        <v>25.42185161290323</v>
      </c>
      <c r="FX44">
        <v>0.4021354838709397</v>
      </c>
      <c r="FY44">
        <v>0.03040770139043991</v>
      </c>
      <c r="FZ44">
        <v>1</v>
      </c>
      <c r="GA44">
        <v>5</v>
      </c>
      <c r="GB44">
        <v>5</v>
      </c>
      <c r="GC44" t="s">
        <v>420</v>
      </c>
      <c r="GD44">
        <v>3.17756</v>
      </c>
      <c r="GE44">
        <v>2.79699</v>
      </c>
      <c r="GF44">
        <v>0.103227</v>
      </c>
      <c r="GG44">
        <v>0.106695</v>
      </c>
      <c r="GH44">
        <v>0.125487</v>
      </c>
      <c r="GI44">
        <v>0.121913</v>
      </c>
      <c r="GJ44">
        <v>28047.1</v>
      </c>
      <c r="GK44">
        <v>22251.2</v>
      </c>
      <c r="GL44">
        <v>29232.5</v>
      </c>
      <c r="GM44">
        <v>24402.7</v>
      </c>
      <c r="GN44">
        <v>32480.4</v>
      </c>
      <c r="GO44">
        <v>31247</v>
      </c>
      <c r="GP44">
        <v>40302.9</v>
      </c>
      <c r="GQ44">
        <v>39798.1</v>
      </c>
      <c r="GR44">
        <v>2.1547</v>
      </c>
      <c r="GS44">
        <v>1.90217</v>
      </c>
      <c r="GT44">
        <v>0.0998005</v>
      </c>
      <c r="GU44">
        <v>0</v>
      </c>
      <c r="GV44">
        <v>25.686</v>
      </c>
      <c r="GW44">
        <v>999.9</v>
      </c>
      <c r="GX44">
        <v>66.90000000000001</v>
      </c>
      <c r="GY44">
        <v>28.4</v>
      </c>
      <c r="GZ44">
        <v>25.5849</v>
      </c>
      <c r="HA44">
        <v>62.1417</v>
      </c>
      <c r="HB44">
        <v>31.9631</v>
      </c>
      <c r="HC44">
        <v>1</v>
      </c>
      <c r="HD44">
        <v>0.0303709</v>
      </c>
      <c r="HE44">
        <v>0</v>
      </c>
      <c r="HF44">
        <v>20.2778</v>
      </c>
      <c r="HG44">
        <v>5.22762</v>
      </c>
      <c r="HH44">
        <v>11.9066</v>
      </c>
      <c r="HI44">
        <v>4.96375</v>
      </c>
      <c r="HJ44">
        <v>3.292</v>
      </c>
      <c r="HK44">
        <v>9999</v>
      </c>
      <c r="HL44">
        <v>9999</v>
      </c>
      <c r="HM44">
        <v>9999</v>
      </c>
      <c r="HN44">
        <v>999.9</v>
      </c>
      <c r="HO44">
        <v>4.97015</v>
      </c>
      <c r="HP44">
        <v>1.87485</v>
      </c>
      <c r="HQ44">
        <v>1.87363</v>
      </c>
      <c r="HR44">
        <v>1.87271</v>
      </c>
      <c r="HS44">
        <v>1.87437</v>
      </c>
      <c r="HT44">
        <v>1.86925</v>
      </c>
      <c r="HU44">
        <v>1.87347</v>
      </c>
      <c r="HV44">
        <v>1.87851</v>
      </c>
      <c r="HW44">
        <v>0</v>
      </c>
      <c r="HX44">
        <v>0</v>
      </c>
      <c r="HY44">
        <v>0</v>
      </c>
      <c r="HZ44">
        <v>0</v>
      </c>
      <c r="IA44" t="s">
        <v>421</v>
      </c>
      <c r="IB44" t="s">
        <v>422</v>
      </c>
      <c r="IC44" t="s">
        <v>423</v>
      </c>
      <c r="ID44" t="s">
        <v>423</v>
      </c>
      <c r="IE44" t="s">
        <v>423</v>
      </c>
      <c r="IF44" t="s">
        <v>423</v>
      </c>
      <c r="IG44">
        <v>0</v>
      </c>
      <c r="IH44">
        <v>100</v>
      </c>
      <c r="II44">
        <v>100</v>
      </c>
      <c r="IJ44">
        <v>1.208</v>
      </c>
      <c r="IK44">
        <v>0.353</v>
      </c>
      <c r="IL44">
        <v>1.186129877080584</v>
      </c>
      <c r="IM44">
        <v>0.0007502269904989051</v>
      </c>
      <c r="IN44">
        <v>-1.907541437940456E-06</v>
      </c>
      <c r="IO44">
        <v>4.87577687351772E-10</v>
      </c>
      <c r="IP44">
        <v>0.3529149999999994</v>
      </c>
      <c r="IQ44">
        <v>0</v>
      </c>
      <c r="IR44">
        <v>0</v>
      </c>
      <c r="IS44">
        <v>0</v>
      </c>
      <c r="IT44">
        <v>1</v>
      </c>
      <c r="IU44">
        <v>1943</v>
      </c>
      <c r="IV44">
        <v>1</v>
      </c>
      <c r="IW44">
        <v>21</v>
      </c>
      <c r="IX44">
        <v>8.699999999999999</v>
      </c>
      <c r="IY44">
        <v>8.699999999999999</v>
      </c>
      <c r="IZ44">
        <v>1.10352</v>
      </c>
      <c r="JA44">
        <v>2.39136</v>
      </c>
      <c r="JB44">
        <v>1.42578</v>
      </c>
      <c r="JC44">
        <v>2.27783</v>
      </c>
      <c r="JD44">
        <v>1.54785</v>
      </c>
      <c r="JE44">
        <v>2.37793</v>
      </c>
      <c r="JF44">
        <v>32.4875</v>
      </c>
      <c r="JG44">
        <v>15.1565</v>
      </c>
      <c r="JH44">
        <v>18</v>
      </c>
      <c r="JI44">
        <v>622.724</v>
      </c>
      <c r="JJ44">
        <v>443.543</v>
      </c>
      <c r="JK44">
        <v>26.7196</v>
      </c>
      <c r="JL44">
        <v>27.6612</v>
      </c>
      <c r="JM44">
        <v>29.9998</v>
      </c>
      <c r="JN44">
        <v>27.6028</v>
      </c>
      <c r="JO44">
        <v>27.5438</v>
      </c>
      <c r="JP44">
        <v>22.109</v>
      </c>
      <c r="JQ44">
        <v>0</v>
      </c>
      <c r="JR44">
        <v>100</v>
      </c>
      <c r="JS44">
        <v>-999.9</v>
      </c>
      <c r="JT44">
        <v>424.008</v>
      </c>
      <c r="JU44">
        <v>25</v>
      </c>
      <c r="JV44">
        <v>95.2192</v>
      </c>
      <c r="JW44">
        <v>101.269</v>
      </c>
    </row>
    <row r="45" spans="1:283">
      <c r="A45">
        <v>29</v>
      </c>
      <c r="B45">
        <v>1690383890.5</v>
      </c>
      <c r="C45">
        <v>5520.400000095367</v>
      </c>
      <c r="D45" t="s">
        <v>551</v>
      </c>
      <c r="E45" t="s">
        <v>552</v>
      </c>
      <c r="F45">
        <v>15</v>
      </c>
      <c r="P45">
        <v>1690383882.75</v>
      </c>
      <c r="Q45">
        <f>(R45)/1000</f>
        <v>0</v>
      </c>
      <c r="R45">
        <f>1000*DB45*AP45*(CX45-CY45)/(100*CQ45*(1000-AP45*CX45))</f>
        <v>0</v>
      </c>
      <c r="S45">
        <f>DB45*AP45*(CW45-CV45*(1000-AP45*CY45)/(1000-AP45*CX45))/(100*CQ45)</f>
        <v>0</v>
      </c>
      <c r="T45">
        <f>CV45 - IF(AP45&gt;1, S45*CQ45*100.0/(AR45*DJ45), 0)</f>
        <v>0</v>
      </c>
      <c r="U45">
        <f>((AA45-Q45/2)*T45-S45)/(AA45+Q45/2)</f>
        <v>0</v>
      </c>
      <c r="V45">
        <f>U45*(DC45+DD45)/1000.0</f>
        <v>0</v>
      </c>
      <c r="W45">
        <f>(CV45 - IF(AP45&gt;1, S45*CQ45*100.0/(AR45*DJ45), 0))*(DC45+DD45)/1000.0</f>
        <v>0</v>
      </c>
      <c r="X45">
        <f>2.0/((1/Z45-1/Y45)+SIGN(Z45)*SQRT((1/Z45-1/Y45)*(1/Z45-1/Y45) + 4*CR45/((CR45+1)*(CR45+1))*(2*1/Z45*1/Y45-1/Y45*1/Y45)))</f>
        <v>0</v>
      </c>
      <c r="Y45">
        <f>IF(LEFT(CS45,1)&lt;&gt;"0",IF(LEFT(CS45,1)="1",3.0,CT45),$D$5+$E$5*(DJ45*DC45/($K$5*1000))+$F$5*(DJ45*DC45/($K$5*1000))*MAX(MIN(CQ45,$J$5),$I$5)*MAX(MIN(CQ45,$J$5),$I$5)+$G$5*MAX(MIN(CQ45,$J$5),$I$5)*(DJ45*DC45/($K$5*1000))+$H$5*(DJ45*DC45/($K$5*1000))*(DJ45*DC45/($K$5*1000)))</f>
        <v>0</v>
      </c>
      <c r="Z45">
        <f>Q45*(1000-(1000*0.61365*exp(17.502*AD45/(240.97+AD45))/(DC45+DD45)+CX45)/2)/(1000*0.61365*exp(17.502*AD45/(240.97+AD45))/(DC45+DD45)-CX45)</f>
        <v>0</v>
      </c>
      <c r="AA45">
        <f>1/((CR45+1)/(X45/1.6)+1/(Y45/1.37)) + CR45/((CR45+1)/(X45/1.6) + CR45/(Y45/1.37))</f>
        <v>0</v>
      </c>
      <c r="AB45">
        <f>(CM45*CP45)</f>
        <v>0</v>
      </c>
      <c r="AC45">
        <f>(DE45+(AB45+2*0.95*5.67E-8*(((DE45+$B$7)+273)^4-(DE45+273)^4)-44100*Q45)/(1.84*29.3*Y45+8*0.95*5.67E-8*(DE45+273)^3))</f>
        <v>0</v>
      </c>
      <c r="AD45">
        <f>($C$7*DF45+$D$7*DG45+$E$7*AC45)</f>
        <v>0</v>
      </c>
      <c r="AE45">
        <f>0.61365*exp(17.502*AD45/(240.97+AD45))</f>
        <v>0</v>
      </c>
      <c r="AF45">
        <f>(AG45/AH45*100)</f>
        <v>0</v>
      </c>
      <c r="AG45">
        <f>CX45*(DC45+DD45)/1000</f>
        <v>0</v>
      </c>
      <c r="AH45">
        <f>0.61365*exp(17.502*DE45/(240.97+DE45))</f>
        <v>0</v>
      </c>
      <c r="AI45">
        <f>(AE45-CX45*(DC45+DD45)/1000)</f>
        <v>0</v>
      </c>
      <c r="AJ45">
        <f>(-Q45*44100)</f>
        <v>0</v>
      </c>
      <c r="AK45">
        <f>2*29.3*Y45*0.92*(DE45-AD45)</f>
        <v>0</v>
      </c>
      <c r="AL45">
        <f>2*0.95*5.67E-8*(((DE45+$B$7)+273)^4-(AD45+273)^4)</f>
        <v>0</v>
      </c>
      <c r="AM45">
        <f>AB45+AL45+AJ45+AK45</f>
        <v>0</v>
      </c>
      <c r="AN45">
        <v>0</v>
      </c>
      <c r="AO45">
        <v>0</v>
      </c>
      <c r="AP45">
        <f>IF(AN45*$H$13&gt;=AR45,1.0,(AR45/(AR45-AN45*$H$13)))</f>
        <v>0</v>
      </c>
      <c r="AQ45">
        <f>(AP45-1)*100</f>
        <v>0</v>
      </c>
      <c r="AR45">
        <f>MAX(0,($B$13+$C$13*DJ45)/(1+$D$13*DJ45)*DC45/(DE45+273)*$E$13)</f>
        <v>0</v>
      </c>
      <c r="AS45" t="s">
        <v>414</v>
      </c>
      <c r="AT45">
        <v>12558.6</v>
      </c>
      <c r="AU45">
        <v>607.068</v>
      </c>
      <c r="AV45">
        <v>2188.17</v>
      </c>
      <c r="AW45">
        <f>1-AU45/AV45</f>
        <v>0</v>
      </c>
      <c r="AX45">
        <v>-1.734461745173538</v>
      </c>
      <c r="AY45" t="s">
        <v>553</v>
      </c>
      <c r="AZ45">
        <v>12508.8</v>
      </c>
      <c r="BA45">
        <v>691.4158461538461</v>
      </c>
      <c r="BB45">
        <v>1033.38</v>
      </c>
      <c r="BC45">
        <f>1-BA45/BB45</f>
        <v>0</v>
      </c>
      <c r="BD45">
        <v>0.5</v>
      </c>
      <c r="BE45">
        <f>CN45</f>
        <v>0</v>
      </c>
      <c r="BF45">
        <f>S45</f>
        <v>0</v>
      </c>
      <c r="BG45">
        <f>BC45*BD45*BE45</f>
        <v>0</v>
      </c>
      <c r="BH45">
        <f>(BF45-AX45)/BE45</f>
        <v>0</v>
      </c>
      <c r="BI45">
        <f>(AV45-BB45)/BB45</f>
        <v>0</v>
      </c>
      <c r="BJ45">
        <f>AU45/(AW45+AU45/BB45)</f>
        <v>0</v>
      </c>
      <c r="BK45" t="s">
        <v>554</v>
      </c>
      <c r="BL45">
        <v>-6.58</v>
      </c>
      <c r="BM45">
        <f>IF(BL45&lt;&gt;0, BL45, BJ45)</f>
        <v>0</v>
      </c>
      <c r="BN45">
        <f>1-BM45/BB45</f>
        <v>0</v>
      </c>
      <c r="BO45">
        <f>(BB45-BA45)/(BB45-BM45)</f>
        <v>0</v>
      </c>
      <c r="BP45">
        <f>(AV45-BB45)/(AV45-BM45)</f>
        <v>0</v>
      </c>
      <c r="BQ45">
        <f>(BB45-BA45)/(BB45-AU45)</f>
        <v>0</v>
      </c>
      <c r="BR45">
        <f>(AV45-BB45)/(AV45-AU45)</f>
        <v>0</v>
      </c>
      <c r="BS45">
        <f>(BO45*BM45/BA45)</f>
        <v>0</v>
      </c>
      <c r="BT45">
        <f>(1-BS45)</f>
        <v>0</v>
      </c>
      <c r="BU45">
        <v>3176</v>
      </c>
      <c r="BV45">
        <v>300</v>
      </c>
      <c r="BW45">
        <v>300</v>
      </c>
      <c r="BX45">
        <v>300</v>
      </c>
      <c r="BY45">
        <v>12508.8</v>
      </c>
      <c r="BZ45">
        <v>943.13</v>
      </c>
      <c r="CA45">
        <v>-0.009063699999999999</v>
      </c>
      <c r="CB45">
        <v>-15.36</v>
      </c>
      <c r="CC45" t="s">
        <v>417</v>
      </c>
      <c r="CD45" t="s">
        <v>417</v>
      </c>
      <c r="CE45" t="s">
        <v>417</v>
      </c>
      <c r="CF45" t="s">
        <v>417</v>
      </c>
      <c r="CG45" t="s">
        <v>417</v>
      </c>
      <c r="CH45" t="s">
        <v>417</v>
      </c>
      <c r="CI45" t="s">
        <v>417</v>
      </c>
      <c r="CJ45" t="s">
        <v>417</v>
      </c>
      <c r="CK45" t="s">
        <v>417</v>
      </c>
      <c r="CL45" t="s">
        <v>417</v>
      </c>
      <c r="CM45">
        <f>$B$11*DK45+$C$11*DL45+$F$11*DW45*(1-DZ45)</f>
        <v>0</v>
      </c>
      <c r="CN45">
        <f>CM45*CO45</f>
        <v>0</v>
      </c>
      <c r="CO45">
        <f>($B$11*$D$9+$C$11*$D$9+$F$11*((EJ45+EB45)/MAX(EJ45+EB45+EK45, 0.1)*$I$9+EK45/MAX(EJ45+EB45+EK45, 0.1)*$J$9))/($B$11+$C$11+$F$11)</f>
        <v>0</v>
      </c>
      <c r="CP45">
        <f>($B$11*$K$9+$C$11*$K$9+$F$11*((EJ45+EB45)/MAX(EJ45+EB45+EK45, 0.1)*$P$9+EK45/MAX(EJ45+EB45+EK45, 0.1)*$Q$9))/($B$11+$C$11+$F$11)</f>
        <v>0</v>
      </c>
      <c r="CQ45">
        <v>6</v>
      </c>
      <c r="CR45">
        <v>0.5</v>
      </c>
      <c r="CS45" t="s">
        <v>418</v>
      </c>
      <c r="CT45">
        <v>2</v>
      </c>
      <c r="CU45">
        <v>1690383882.75</v>
      </c>
      <c r="CV45">
        <v>407.9747333333333</v>
      </c>
      <c r="CW45">
        <v>428.2901000000001</v>
      </c>
      <c r="CX45">
        <v>25.93272</v>
      </c>
      <c r="CY45">
        <v>24.11694333333334</v>
      </c>
      <c r="CZ45">
        <v>406.7662</v>
      </c>
      <c r="DA45">
        <v>25.57980333333333</v>
      </c>
      <c r="DB45">
        <v>600.2314000000001</v>
      </c>
      <c r="DC45">
        <v>101.5636</v>
      </c>
      <c r="DD45">
        <v>0.10042708</v>
      </c>
      <c r="DE45">
        <v>27.75911</v>
      </c>
      <c r="DF45">
        <v>27.67781333333333</v>
      </c>
      <c r="DG45">
        <v>999.9000000000002</v>
      </c>
      <c r="DH45">
        <v>0</v>
      </c>
      <c r="DI45">
        <v>0</v>
      </c>
      <c r="DJ45">
        <v>9989.522333333332</v>
      </c>
      <c r="DK45">
        <v>0</v>
      </c>
      <c r="DL45">
        <v>1923.069333333333</v>
      </c>
      <c r="DM45">
        <v>-20.31531666666667</v>
      </c>
      <c r="DN45">
        <v>418.8364666666666</v>
      </c>
      <c r="DO45">
        <v>438.8742666666668</v>
      </c>
      <c r="DP45">
        <v>1.815786333333333</v>
      </c>
      <c r="DQ45">
        <v>428.2901000000001</v>
      </c>
      <c r="DR45">
        <v>24.11694333333334</v>
      </c>
      <c r="DS45">
        <v>2.633820333333333</v>
      </c>
      <c r="DT45">
        <v>2.449402666666666</v>
      </c>
      <c r="DU45">
        <v>21.87787333333334</v>
      </c>
      <c r="DV45">
        <v>20.69413666666667</v>
      </c>
      <c r="DW45">
        <v>1499.99</v>
      </c>
      <c r="DX45">
        <v>0.9730021666666667</v>
      </c>
      <c r="DY45">
        <v>0.02699761</v>
      </c>
      <c r="DZ45">
        <v>0</v>
      </c>
      <c r="EA45">
        <v>691.4095666666667</v>
      </c>
      <c r="EB45">
        <v>4.99931</v>
      </c>
      <c r="EC45">
        <v>11963.66333333333</v>
      </c>
      <c r="ED45">
        <v>13259.15333333333</v>
      </c>
      <c r="EE45">
        <v>38.92053333333332</v>
      </c>
      <c r="EF45">
        <v>41.02479999999999</v>
      </c>
      <c r="EG45">
        <v>39.23726666666666</v>
      </c>
      <c r="EH45">
        <v>40.76633333333332</v>
      </c>
      <c r="EI45">
        <v>40.72466666666665</v>
      </c>
      <c r="EJ45">
        <v>1454.628333333334</v>
      </c>
      <c r="EK45">
        <v>40.36166666666666</v>
      </c>
      <c r="EL45">
        <v>0</v>
      </c>
      <c r="EM45">
        <v>172</v>
      </c>
      <c r="EN45">
        <v>0</v>
      </c>
      <c r="EO45">
        <v>691.4158461538461</v>
      </c>
      <c r="EP45">
        <v>-7.719521355358968</v>
      </c>
      <c r="EQ45">
        <v>435.3641024352857</v>
      </c>
      <c r="ER45">
        <v>11961.95384615385</v>
      </c>
      <c r="ES45">
        <v>15</v>
      </c>
      <c r="ET45">
        <v>1690383198.1</v>
      </c>
      <c r="EU45" t="s">
        <v>538</v>
      </c>
      <c r="EV45">
        <v>1690383194.1</v>
      </c>
      <c r="EW45">
        <v>1690383198.1</v>
      </c>
      <c r="EX45">
        <v>19</v>
      </c>
      <c r="EY45">
        <v>0.027</v>
      </c>
      <c r="EZ45">
        <v>0.008</v>
      </c>
      <c r="FA45">
        <v>1.203</v>
      </c>
      <c r="FB45">
        <v>0.353</v>
      </c>
      <c r="FC45">
        <v>418</v>
      </c>
      <c r="FD45">
        <v>24</v>
      </c>
      <c r="FE45">
        <v>0.21</v>
      </c>
      <c r="FF45">
        <v>0.15</v>
      </c>
      <c r="FG45">
        <v>19.54438825013331</v>
      </c>
      <c r="FH45">
        <v>1.111833318665614</v>
      </c>
      <c r="FI45">
        <v>0.1222281454145661</v>
      </c>
      <c r="FJ45">
        <v>0</v>
      </c>
      <c r="FK45">
        <v>-20.169545</v>
      </c>
      <c r="FL45">
        <v>-2.480652157598474</v>
      </c>
      <c r="FM45">
        <v>0.2758376070716249</v>
      </c>
      <c r="FN45">
        <v>1</v>
      </c>
      <c r="FO45">
        <v>407.9747333333333</v>
      </c>
      <c r="FP45">
        <v>5.77505672969984</v>
      </c>
      <c r="FQ45">
        <v>0.4168931864265567</v>
      </c>
      <c r="FR45">
        <v>0</v>
      </c>
      <c r="FS45">
        <v>1.758677</v>
      </c>
      <c r="FT45">
        <v>1.244043151969979</v>
      </c>
      <c r="FU45">
        <v>0.1212446808565225</v>
      </c>
      <c r="FV45">
        <v>0</v>
      </c>
      <c r="FW45">
        <v>25.93272</v>
      </c>
      <c r="FX45">
        <v>1.139180422691876</v>
      </c>
      <c r="FY45">
        <v>0.08221399880798858</v>
      </c>
      <c r="FZ45">
        <v>0</v>
      </c>
      <c r="GA45">
        <v>1</v>
      </c>
      <c r="GB45">
        <v>5</v>
      </c>
      <c r="GC45" t="s">
        <v>555</v>
      </c>
      <c r="GD45">
        <v>3.17755</v>
      </c>
      <c r="GE45">
        <v>2.79665</v>
      </c>
      <c r="GF45">
        <v>0.103016</v>
      </c>
      <c r="GG45">
        <v>0.107641</v>
      </c>
      <c r="GH45">
        <v>0.127585</v>
      </c>
      <c r="GI45">
        <v>0.122006</v>
      </c>
      <c r="GJ45">
        <v>28051.2</v>
      </c>
      <c r="GK45">
        <v>22228.4</v>
      </c>
      <c r="GL45">
        <v>29229.7</v>
      </c>
      <c r="GM45">
        <v>24403.4</v>
      </c>
      <c r="GN45">
        <v>32397.4</v>
      </c>
      <c r="GO45">
        <v>31244.3</v>
      </c>
      <c r="GP45">
        <v>40299.2</v>
      </c>
      <c r="GQ45">
        <v>39799</v>
      </c>
      <c r="GR45">
        <v>2.155</v>
      </c>
      <c r="GS45">
        <v>1.92668</v>
      </c>
      <c r="GT45">
        <v>0.0754967</v>
      </c>
      <c r="GU45">
        <v>0</v>
      </c>
      <c r="GV45">
        <v>26.4632</v>
      </c>
      <c r="GW45">
        <v>999.9</v>
      </c>
      <c r="GX45">
        <v>66.7</v>
      </c>
      <c r="GY45">
        <v>28.4</v>
      </c>
      <c r="GZ45">
        <v>25.5089</v>
      </c>
      <c r="HA45">
        <v>62.1316</v>
      </c>
      <c r="HB45">
        <v>31.6186</v>
      </c>
      <c r="HC45">
        <v>1</v>
      </c>
      <c r="HD45">
        <v>0.0264558</v>
      </c>
      <c r="HE45">
        <v>0</v>
      </c>
      <c r="HF45">
        <v>20.2797</v>
      </c>
      <c r="HG45">
        <v>5.22403</v>
      </c>
      <c r="HH45">
        <v>11.9063</v>
      </c>
      <c r="HI45">
        <v>4.9638</v>
      </c>
      <c r="HJ45">
        <v>3.292</v>
      </c>
      <c r="HK45">
        <v>9999</v>
      </c>
      <c r="HL45">
        <v>9999</v>
      </c>
      <c r="HM45">
        <v>9999</v>
      </c>
      <c r="HN45">
        <v>999.9</v>
      </c>
      <c r="HO45">
        <v>4.97015</v>
      </c>
      <c r="HP45">
        <v>1.87491</v>
      </c>
      <c r="HQ45">
        <v>1.87364</v>
      </c>
      <c r="HR45">
        <v>1.87272</v>
      </c>
      <c r="HS45">
        <v>1.87438</v>
      </c>
      <c r="HT45">
        <v>1.86932</v>
      </c>
      <c r="HU45">
        <v>1.87347</v>
      </c>
      <c r="HV45">
        <v>1.87851</v>
      </c>
      <c r="HW45">
        <v>0</v>
      </c>
      <c r="HX45">
        <v>0</v>
      </c>
      <c r="HY45">
        <v>0</v>
      </c>
      <c r="HZ45">
        <v>0</v>
      </c>
      <c r="IA45" t="s">
        <v>421</v>
      </c>
      <c r="IB45" t="s">
        <v>422</v>
      </c>
      <c r="IC45" t="s">
        <v>423</v>
      </c>
      <c r="ID45" t="s">
        <v>423</v>
      </c>
      <c r="IE45" t="s">
        <v>423</v>
      </c>
      <c r="IF45" t="s">
        <v>423</v>
      </c>
      <c r="IG45">
        <v>0</v>
      </c>
      <c r="IH45">
        <v>100</v>
      </c>
      <c r="II45">
        <v>100</v>
      </c>
      <c r="IJ45">
        <v>1.208</v>
      </c>
      <c r="IK45">
        <v>0.3529</v>
      </c>
      <c r="IL45">
        <v>1.186129877080584</v>
      </c>
      <c r="IM45">
        <v>0.0007502269904989051</v>
      </c>
      <c r="IN45">
        <v>-1.907541437940456E-06</v>
      </c>
      <c r="IO45">
        <v>4.87577687351772E-10</v>
      </c>
      <c r="IP45">
        <v>0.3529149999999994</v>
      </c>
      <c r="IQ45">
        <v>0</v>
      </c>
      <c r="IR45">
        <v>0</v>
      </c>
      <c r="IS45">
        <v>0</v>
      </c>
      <c r="IT45">
        <v>1</v>
      </c>
      <c r="IU45">
        <v>1943</v>
      </c>
      <c r="IV45">
        <v>1</v>
      </c>
      <c r="IW45">
        <v>21</v>
      </c>
      <c r="IX45">
        <v>11.6</v>
      </c>
      <c r="IY45">
        <v>11.5</v>
      </c>
      <c r="IZ45">
        <v>1.1145</v>
      </c>
      <c r="JA45">
        <v>2.39502</v>
      </c>
      <c r="JB45">
        <v>1.42578</v>
      </c>
      <c r="JC45">
        <v>2.27783</v>
      </c>
      <c r="JD45">
        <v>1.54785</v>
      </c>
      <c r="JE45">
        <v>2.32422</v>
      </c>
      <c r="JF45">
        <v>32.6426</v>
      </c>
      <c r="JG45">
        <v>15.1302</v>
      </c>
      <c r="JH45">
        <v>18</v>
      </c>
      <c r="JI45">
        <v>622.772</v>
      </c>
      <c r="JJ45">
        <v>458.003</v>
      </c>
      <c r="JK45">
        <v>26.8269</v>
      </c>
      <c r="JL45">
        <v>27.6297</v>
      </c>
      <c r="JM45">
        <v>30.0001</v>
      </c>
      <c r="JN45">
        <v>27.5865</v>
      </c>
      <c r="JO45">
        <v>27.5276</v>
      </c>
      <c r="JP45">
        <v>22.3243</v>
      </c>
      <c r="JQ45">
        <v>0</v>
      </c>
      <c r="JR45">
        <v>100</v>
      </c>
      <c r="JS45">
        <v>-999.9</v>
      </c>
      <c r="JT45">
        <v>429.272</v>
      </c>
      <c r="JU45">
        <v>25</v>
      </c>
      <c r="JV45">
        <v>95.21040000000001</v>
      </c>
      <c r="JW45">
        <v>101.271</v>
      </c>
    </row>
    <row r="46" spans="1:283">
      <c r="A46">
        <v>30</v>
      </c>
      <c r="B46">
        <v>1690383983.5</v>
      </c>
      <c r="C46">
        <v>5613.400000095367</v>
      </c>
      <c r="D46" t="s">
        <v>556</v>
      </c>
      <c r="E46" t="s">
        <v>557</v>
      </c>
      <c r="F46">
        <v>15</v>
      </c>
      <c r="P46">
        <v>1690383975.5</v>
      </c>
      <c r="Q46">
        <f>(R46)/1000</f>
        <v>0</v>
      </c>
      <c r="R46">
        <f>1000*DB46*AP46*(CX46-CY46)/(100*CQ46*(1000-AP46*CX46))</f>
        <v>0</v>
      </c>
      <c r="S46">
        <f>DB46*AP46*(CW46-CV46*(1000-AP46*CY46)/(1000-AP46*CX46))/(100*CQ46)</f>
        <v>0</v>
      </c>
      <c r="T46">
        <f>CV46 - IF(AP46&gt;1, S46*CQ46*100.0/(AR46*DJ46), 0)</f>
        <v>0</v>
      </c>
      <c r="U46">
        <f>((AA46-Q46/2)*T46-S46)/(AA46+Q46/2)</f>
        <v>0</v>
      </c>
      <c r="V46">
        <f>U46*(DC46+DD46)/1000.0</f>
        <v>0</v>
      </c>
      <c r="W46">
        <f>(CV46 - IF(AP46&gt;1, S46*CQ46*100.0/(AR46*DJ46), 0))*(DC46+DD46)/1000.0</f>
        <v>0</v>
      </c>
      <c r="X46">
        <f>2.0/((1/Z46-1/Y46)+SIGN(Z46)*SQRT((1/Z46-1/Y46)*(1/Z46-1/Y46) + 4*CR46/((CR46+1)*(CR46+1))*(2*1/Z46*1/Y46-1/Y46*1/Y46)))</f>
        <v>0</v>
      </c>
      <c r="Y46">
        <f>IF(LEFT(CS46,1)&lt;&gt;"0",IF(LEFT(CS46,1)="1",3.0,CT46),$D$5+$E$5*(DJ46*DC46/($K$5*1000))+$F$5*(DJ46*DC46/($K$5*1000))*MAX(MIN(CQ46,$J$5),$I$5)*MAX(MIN(CQ46,$J$5),$I$5)+$G$5*MAX(MIN(CQ46,$J$5),$I$5)*(DJ46*DC46/($K$5*1000))+$H$5*(DJ46*DC46/($K$5*1000))*(DJ46*DC46/($K$5*1000)))</f>
        <v>0</v>
      </c>
      <c r="Z46">
        <f>Q46*(1000-(1000*0.61365*exp(17.502*AD46/(240.97+AD46))/(DC46+DD46)+CX46)/2)/(1000*0.61365*exp(17.502*AD46/(240.97+AD46))/(DC46+DD46)-CX46)</f>
        <v>0</v>
      </c>
      <c r="AA46">
        <f>1/((CR46+1)/(X46/1.6)+1/(Y46/1.37)) + CR46/((CR46+1)/(X46/1.6) + CR46/(Y46/1.37))</f>
        <v>0</v>
      </c>
      <c r="AB46">
        <f>(CM46*CP46)</f>
        <v>0</v>
      </c>
      <c r="AC46">
        <f>(DE46+(AB46+2*0.95*5.67E-8*(((DE46+$B$7)+273)^4-(DE46+273)^4)-44100*Q46)/(1.84*29.3*Y46+8*0.95*5.67E-8*(DE46+273)^3))</f>
        <v>0</v>
      </c>
      <c r="AD46">
        <f>($C$7*DF46+$D$7*DG46+$E$7*AC46)</f>
        <v>0</v>
      </c>
      <c r="AE46">
        <f>0.61365*exp(17.502*AD46/(240.97+AD46))</f>
        <v>0</v>
      </c>
      <c r="AF46">
        <f>(AG46/AH46*100)</f>
        <v>0</v>
      </c>
      <c r="AG46">
        <f>CX46*(DC46+DD46)/1000</f>
        <v>0</v>
      </c>
      <c r="AH46">
        <f>0.61365*exp(17.502*DE46/(240.97+DE46))</f>
        <v>0</v>
      </c>
      <c r="AI46">
        <f>(AE46-CX46*(DC46+DD46)/1000)</f>
        <v>0</v>
      </c>
      <c r="AJ46">
        <f>(-Q46*44100)</f>
        <v>0</v>
      </c>
      <c r="AK46">
        <f>2*29.3*Y46*0.92*(DE46-AD46)</f>
        <v>0</v>
      </c>
      <c r="AL46">
        <f>2*0.95*5.67E-8*(((DE46+$B$7)+273)^4-(AD46+273)^4)</f>
        <v>0</v>
      </c>
      <c r="AM46">
        <f>AB46+AL46+AJ46+AK46</f>
        <v>0</v>
      </c>
      <c r="AN46">
        <v>0</v>
      </c>
      <c r="AO46">
        <v>0</v>
      </c>
      <c r="AP46">
        <f>IF(AN46*$H$13&gt;=AR46,1.0,(AR46/(AR46-AN46*$H$13)))</f>
        <v>0</v>
      </c>
      <c r="AQ46">
        <f>(AP46-1)*100</f>
        <v>0</v>
      </c>
      <c r="AR46">
        <f>MAX(0,($B$13+$C$13*DJ46)/(1+$D$13*DJ46)*DC46/(DE46+273)*$E$13)</f>
        <v>0</v>
      </c>
      <c r="AS46" t="s">
        <v>414</v>
      </c>
      <c r="AT46">
        <v>12558.6</v>
      </c>
      <c r="AU46">
        <v>607.068</v>
      </c>
      <c r="AV46">
        <v>2188.17</v>
      </c>
      <c r="AW46">
        <f>1-AU46/AV46</f>
        <v>0</v>
      </c>
      <c r="AX46">
        <v>-1.734461745173538</v>
      </c>
      <c r="AY46" t="s">
        <v>558</v>
      </c>
      <c r="AZ46">
        <v>12575.1</v>
      </c>
      <c r="BA46">
        <v>742.0261599999999</v>
      </c>
      <c r="BB46">
        <v>852.255</v>
      </c>
      <c r="BC46">
        <f>1-BA46/BB46</f>
        <v>0</v>
      </c>
      <c r="BD46">
        <v>0.5</v>
      </c>
      <c r="BE46">
        <f>CN46</f>
        <v>0</v>
      </c>
      <c r="BF46">
        <f>S46</f>
        <v>0</v>
      </c>
      <c r="BG46">
        <f>BC46*BD46*BE46</f>
        <v>0</v>
      </c>
      <c r="BH46">
        <f>(BF46-AX46)/BE46</f>
        <v>0</v>
      </c>
      <c r="BI46">
        <f>(AV46-BB46)/BB46</f>
        <v>0</v>
      </c>
      <c r="BJ46">
        <f>AU46/(AW46+AU46/BB46)</f>
        <v>0</v>
      </c>
      <c r="BK46" t="s">
        <v>559</v>
      </c>
      <c r="BL46">
        <v>-5.23</v>
      </c>
      <c r="BM46">
        <f>IF(BL46&lt;&gt;0, BL46, BJ46)</f>
        <v>0</v>
      </c>
      <c r="BN46">
        <f>1-BM46/BB46</f>
        <v>0</v>
      </c>
      <c r="BO46">
        <f>(BB46-BA46)/(BB46-BM46)</f>
        <v>0</v>
      </c>
      <c r="BP46">
        <f>(AV46-BB46)/(AV46-BM46)</f>
        <v>0</v>
      </c>
      <c r="BQ46">
        <f>(BB46-BA46)/(BB46-AU46)</f>
        <v>0</v>
      </c>
      <c r="BR46">
        <f>(AV46-BB46)/(AV46-AU46)</f>
        <v>0</v>
      </c>
      <c r="BS46">
        <f>(BO46*BM46/BA46)</f>
        <v>0</v>
      </c>
      <c r="BT46">
        <f>(1-BS46)</f>
        <v>0</v>
      </c>
      <c r="BU46">
        <v>3178</v>
      </c>
      <c r="BV46">
        <v>300</v>
      </c>
      <c r="BW46">
        <v>300</v>
      </c>
      <c r="BX46">
        <v>300</v>
      </c>
      <c r="BY46">
        <v>12575.1</v>
      </c>
      <c r="BZ46">
        <v>839.61</v>
      </c>
      <c r="CA46">
        <v>-0.009108430000000001</v>
      </c>
      <c r="CB46">
        <v>2.37</v>
      </c>
      <c r="CC46" t="s">
        <v>417</v>
      </c>
      <c r="CD46" t="s">
        <v>417</v>
      </c>
      <c r="CE46" t="s">
        <v>417</v>
      </c>
      <c r="CF46" t="s">
        <v>417</v>
      </c>
      <c r="CG46" t="s">
        <v>417</v>
      </c>
      <c r="CH46" t="s">
        <v>417</v>
      </c>
      <c r="CI46" t="s">
        <v>417</v>
      </c>
      <c r="CJ46" t="s">
        <v>417</v>
      </c>
      <c r="CK46" t="s">
        <v>417</v>
      </c>
      <c r="CL46" t="s">
        <v>417</v>
      </c>
      <c r="CM46">
        <f>$B$11*DK46+$C$11*DL46+$F$11*DW46*(1-DZ46)</f>
        <v>0</v>
      </c>
      <c r="CN46">
        <f>CM46*CO46</f>
        <v>0</v>
      </c>
      <c r="CO46">
        <f>($B$11*$D$9+$C$11*$D$9+$F$11*((EJ46+EB46)/MAX(EJ46+EB46+EK46, 0.1)*$I$9+EK46/MAX(EJ46+EB46+EK46, 0.1)*$J$9))/($B$11+$C$11+$F$11)</f>
        <v>0</v>
      </c>
      <c r="CP46">
        <f>($B$11*$K$9+$C$11*$K$9+$F$11*((EJ46+EB46)/MAX(EJ46+EB46+EK46, 0.1)*$P$9+EK46/MAX(EJ46+EB46+EK46, 0.1)*$Q$9))/($B$11+$C$11+$F$11)</f>
        <v>0</v>
      </c>
      <c r="CQ46">
        <v>6</v>
      </c>
      <c r="CR46">
        <v>0.5</v>
      </c>
      <c r="CS46" t="s">
        <v>418</v>
      </c>
      <c r="CT46">
        <v>2</v>
      </c>
      <c r="CU46">
        <v>1690383975.5</v>
      </c>
      <c r="CV46">
        <v>410.1055483870967</v>
      </c>
      <c r="CW46">
        <v>417.3229999999999</v>
      </c>
      <c r="CX46">
        <v>25.0172</v>
      </c>
      <c r="CY46">
        <v>24.17797419354839</v>
      </c>
      <c r="CZ46">
        <v>408.9605483870968</v>
      </c>
      <c r="DA46">
        <v>24.6712</v>
      </c>
      <c r="DB46">
        <v>600.157</v>
      </c>
      <c r="DC46">
        <v>101.5649677419355</v>
      </c>
      <c r="DD46">
        <v>0.09991884516129033</v>
      </c>
      <c r="DE46">
        <v>27.8618</v>
      </c>
      <c r="DF46">
        <v>27.93366129032258</v>
      </c>
      <c r="DG46">
        <v>999.9000000000003</v>
      </c>
      <c r="DH46">
        <v>0</v>
      </c>
      <c r="DI46">
        <v>0</v>
      </c>
      <c r="DJ46">
        <v>10001.6064516129</v>
      </c>
      <c r="DK46">
        <v>0</v>
      </c>
      <c r="DL46">
        <v>427.7683548387097</v>
      </c>
      <c r="DM46">
        <v>-7.155249999999999</v>
      </c>
      <c r="DN46">
        <v>420.6952580645163</v>
      </c>
      <c r="DO46">
        <v>427.6630322580646</v>
      </c>
      <c r="DP46">
        <v>0.8461322903225804</v>
      </c>
      <c r="DQ46">
        <v>417.3229999999999</v>
      </c>
      <c r="DR46">
        <v>24.17797419354839</v>
      </c>
      <c r="DS46">
        <v>2.541573225806451</v>
      </c>
      <c r="DT46">
        <v>2.455636774193549</v>
      </c>
      <c r="DU46">
        <v>21.29520322580645</v>
      </c>
      <c r="DV46">
        <v>20.73540967741935</v>
      </c>
      <c r="DW46">
        <v>1499.977741935484</v>
      </c>
      <c r="DX46">
        <v>0.973001129032258</v>
      </c>
      <c r="DY46">
        <v>0.02699851290322582</v>
      </c>
      <c r="DZ46">
        <v>0</v>
      </c>
      <c r="EA46">
        <v>744.9102258064518</v>
      </c>
      <c r="EB46">
        <v>4.999310000000001</v>
      </c>
      <c r="EC46">
        <v>12956.59677419355</v>
      </c>
      <c r="ED46">
        <v>13259.05806451613</v>
      </c>
      <c r="EE46">
        <v>39.46754838709677</v>
      </c>
      <c r="EF46">
        <v>41.01793548387096</v>
      </c>
      <c r="EG46">
        <v>39.79409677419354</v>
      </c>
      <c r="EH46">
        <v>40.60261290322579</v>
      </c>
      <c r="EI46">
        <v>40.68929032258064</v>
      </c>
      <c r="EJ46">
        <v>1454.615483870968</v>
      </c>
      <c r="EK46">
        <v>40.36225806451611</v>
      </c>
      <c r="EL46">
        <v>0</v>
      </c>
      <c r="EM46">
        <v>92.59999990463257</v>
      </c>
      <c r="EN46">
        <v>0</v>
      </c>
      <c r="EO46">
        <v>742.0261599999999</v>
      </c>
      <c r="EP46">
        <v>-175.2950766689453</v>
      </c>
      <c r="EQ46">
        <v>-2639.315380889037</v>
      </c>
      <c r="ER46">
        <v>12917.072</v>
      </c>
      <c r="ES46">
        <v>15</v>
      </c>
      <c r="ET46">
        <v>1690384011.5</v>
      </c>
      <c r="EU46" t="s">
        <v>560</v>
      </c>
      <c r="EV46">
        <v>1690384007</v>
      </c>
      <c r="EW46">
        <v>1690384011.5</v>
      </c>
      <c r="EX46">
        <v>20</v>
      </c>
      <c r="EY46">
        <v>-0.058</v>
      </c>
      <c r="EZ46">
        <v>-0.007</v>
      </c>
      <c r="FA46">
        <v>1.145</v>
      </c>
      <c r="FB46">
        <v>0.346</v>
      </c>
      <c r="FC46">
        <v>417</v>
      </c>
      <c r="FD46">
        <v>24</v>
      </c>
      <c r="FE46">
        <v>0.42</v>
      </c>
      <c r="FF46">
        <v>0.08</v>
      </c>
      <c r="FG46">
        <v>6.805845194384597</v>
      </c>
      <c r="FH46">
        <v>-0.5930890440296926</v>
      </c>
      <c r="FI46">
        <v>0.05424089111437957</v>
      </c>
      <c r="FJ46">
        <v>1</v>
      </c>
      <c r="FK46">
        <v>-7.191256097560975</v>
      </c>
      <c r="FL46">
        <v>0.611221254355403</v>
      </c>
      <c r="FM46">
        <v>0.07078674992721998</v>
      </c>
      <c r="FN46">
        <v>1</v>
      </c>
      <c r="FO46">
        <v>410.1714838709676</v>
      </c>
      <c r="FP46">
        <v>-0.5271290322591432</v>
      </c>
      <c r="FQ46">
        <v>0.04300627933726905</v>
      </c>
      <c r="FR46">
        <v>1</v>
      </c>
      <c r="FS46">
        <v>0.8241883658536586</v>
      </c>
      <c r="FT46">
        <v>0.4068793797909393</v>
      </c>
      <c r="FU46">
        <v>0.04144896953366557</v>
      </c>
      <c r="FV46">
        <v>1</v>
      </c>
      <c r="FW46">
        <v>25.02185806451613</v>
      </c>
      <c r="FX46">
        <v>0.2698209677418856</v>
      </c>
      <c r="FY46">
        <v>0.02184827112365234</v>
      </c>
      <c r="FZ46">
        <v>1</v>
      </c>
      <c r="GA46">
        <v>5</v>
      </c>
      <c r="GB46">
        <v>5</v>
      </c>
      <c r="GC46" t="s">
        <v>420</v>
      </c>
      <c r="GD46">
        <v>3.17739</v>
      </c>
      <c r="GE46">
        <v>2.79732</v>
      </c>
      <c r="GF46">
        <v>0.103277</v>
      </c>
      <c r="GG46">
        <v>0.10541</v>
      </c>
      <c r="GH46">
        <v>0.124002</v>
      </c>
      <c r="GI46">
        <v>0.122147</v>
      </c>
      <c r="GJ46">
        <v>28041.1</v>
      </c>
      <c r="GK46">
        <v>22282.6</v>
      </c>
      <c r="GL46">
        <v>29227.8</v>
      </c>
      <c r="GM46">
        <v>24402.1</v>
      </c>
      <c r="GN46">
        <v>32531.4</v>
      </c>
      <c r="GO46">
        <v>31239.4</v>
      </c>
      <c r="GP46">
        <v>40296.1</v>
      </c>
      <c r="GQ46">
        <v>39799.3</v>
      </c>
      <c r="GR46">
        <v>2.15497</v>
      </c>
      <c r="GS46">
        <v>1.91437</v>
      </c>
      <c r="GT46">
        <v>0.08226559999999999</v>
      </c>
      <c r="GU46">
        <v>0</v>
      </c>
      <c r="GV46">
        <v>26.5645</v>
      </c>
      <c r="GW46">
        <v>999.9</v>
      </c>
      <c r="GX46">
        <v>66.59999999999999</v>
      </c>
      <c r="GY46">
        <v>28.5</v>
      </c>
      <c r="GZ46">
        <v>25.6192</v>
      </c>
      <c r="HA46">
        <v>61.7416</v>
      </c>
      <c r="HB46">
        <v>32.7684</v>
      </c>
      <c r="HC46">
        <v>1</v>
      </c>
      <c r="HD46">
        <v>0.029779</v>
      </c>
      <c r="HE46">
        <v>0</v>
      </c>
      <c r="HF46">
        <v>20.2775</v>
      </c>
      <c r="HG46">
        <v>5.22747</v>
      </c>
      <c r="HH46">
        <v>11.9051</v>
      </c>
      <c r="HI46">
        <v>4.9637</v>
      </c>
      <c r="HJ46">
        <v>3.292</v>
      </c>
      <c r="HK46">
        <v>9999</v>
      </c>
      <c r="HL46">
        <v>9999</v>
      </c>
      <c r="HM46">
        <v>9999</v>
      </c>
      <c r="HN46">
        <v>999.9</v>
      </c>
      <c r="HO46">
        <v>4.97014</v>
      </c>
      <c r="HP46">
        <v>1.87495</v>
      </c>
      <c r="HQ46">
        <v>1.87363</v>
      </c>
      <c r="HR46">
        <v>1.87273</v>
      </c>
      <c r="HS46">
        <v>1.87438</v>
      </c>
      <c r="HT46">
        <v>1.86921</v>
      </c>
      <c r="HU46">
        <v>1.87347</v>
      </c>
      <c r="HV46">
        <v>1.87851</v>
      </c>
      <c r="HW46">
        <v>0</v>
      </c>
      <c r="HX46">
        <v>0</v>
      </c>
      <c r="HY46">
        <v>0</v>
      </c>
      <c r="HZ46">
        <v>0</v>
      </c>
      <c r="IA46" t="s">
        <v>421</v>
      </c>
      <c r="IB46" t="s">
        <v>422</v>
      </c>
      <c r="IC46" t="s">
        <v>423</v>
      </c>
      <c r="ID46" t="s">
        <v>423</v>
      </c>
      <c r="IE46" t="s">
        <v>423</v>
      </c>
      <c r="IF46" t="s">
        <v>423</v>
      </c>
      <c r="IG46">
        <v>0</v>
      </c>
      <c r="IH46">
        <v>100</v>
      </c>
      <c r="II46">
        <v>100</v>
      </c>
      <c r="IJ46">
        <v>1.145</v>
      </c>
      <c r="IK46">
        <v>0.346</v>
      </c>
      <c r="IL46">
        <v>1.186129877080584</v>
      </c>
      <c r="IM46">
        <v>0.0007502269904989051</v>
      </c>
      <c r="IN46">
        <v>-1.907541437940456E-06</v>
      </c>
      <c r="IO46">
        <v>4.87577687351772E-10</v>
      </c>
      <c r="IP46">
        <v>0.3529149999999994</v>
      </c>
      <c r="IQ46">
        <v>0</v>
      </c>
      <c r="IR46">
        <v>0</v>
      </c>
      <c r="IS46">
        <v>0</v>
      </c>
      <c r="IT46">
        <v>1</v>
      </c>
      <c r="IU46">
        <v>1943</v>
      </c>
      <c r="IV46">
        <v>1</v>
      </c>
      <c r="IW46">
        <v>21</v>
      </c>
      <c r="IX46">
        <v>13.2</v>
      </c>
      <c r="IY46">
        <v>13.1</v>
      </c>
      <c r="IZ46">
        <v>1.08887</v>
      </c>
      <c r="JA46">
        <v>2.39014</v>
      </c>
      <c r="JB46">
        <v>1.42578</v>
      </c>
      <c r="JC46">
        <v>2.27905</v>
      </c>
      <c r="JD46">
        <v>1.54785</v>
      </c>
      <c r="JE46">
        <v>2.37061</v>
      </c>
      <c r="JF46">
        <v>32.6648</v>
      </c>
      <c r="JG46">
        <v>15.1127</v>
      </c>
      <c r="JH46">
        <v>18</v>
      </c>
      <c r="JI46">
        <v>622.953</v>
      </c>
      <c r="JJ46">
        <v>450.798</v>
      </c>
      <c r="JK46">
        <v>26.8714</v>
      </c>
      <c r="JL46">
        <v>27.6487</v>
      </c>
      <c r="JM46">
        <v>30.0003</v>
      </c>
      <c r="JN46">
        <v>27.6052</v>
      </c>
      <c r="JO46">
        <v>27.5485</v>
      </c>
      <c r="JP46">
        <v>21.8321</v>
      </c>
      <c r="JQ46">
        <v>0</v>
      </c>
      <c r="JR46">
        <v>100</v>
      </c>
      <c r="JS46">
        <v>-999.9</v>
      </c>
      <c r="JT46">
        <v>417.285</v>
      </c>
      <c r="JU46">
        <v>25</v>
      </c>
      <c r="JV46">
        <v>95.20359999999999</v>
      </c>
      <c r="JW46">
        <v>101.27</v>
      </c>
    </row>
    <row r="47" spans="1:283">
      <c r="A47">
        <v>31</v>
      </c>
      <c r="B47">
        <v>1690384079.5</v>
      </c>
      <c r="C47">
        <v>5709.400000095367</v>
      </c>
      <c r="D47" t="s">
        <v>561</v>
      </c>
      <c r="E47" t="s">
        <v>562</v>
      </c>
      <c r="F47">
        <v>15</v>
      </c>
      <c r="P47">
        <v>1690384071.5</v>
      </c>
      <c r="Q47">
        <f>(R47)/1000</f>
        <v>0</v>
      </c>
      <c r="R47">
        <f>1000*DB47*AP47*(CX47-CY47)/(100*CQ47*(1000-AP47*CX47))</f>
        <v>0</v>
      </c>
      <c r="S47">
        <f>DB47*AP47*(CW47-CV47*(1000-AP47*CY47)/(1000-AP47*CX47))/(100*CQ47)</f>
        <v>0</v>
      </c>
      <c r="T47">
        <f>CV47 - IF(AP47&gt;1, S47*CQ47*100.0/(AR47*DJ47), 0)</f>
        <v>0</v>
      </c>
      <c r="U47">
        <f>((AA47-Q47/2)*T47-S47)/(AA47+Q47/2)</f>
        <v>0</v>
      </c>
      <c r="V47">
        <f>U47*(DC47+DD47)/1000.0</f>
        <v>0</v>
      </c>
      <c r="W47">
        <f>(CV47 - IF(AP47&gt;1, S47*CQ47*100.0/(AR47*DJ47), 0))*(DC47+DD47)/1000.0</f>
        <v>0</v>
      </c>
      <c r="X47">
        <f>2.0/((1/Z47-1/Y47)+SIGN(Z47)*SQRT((1/Z47-1/Y47)*(1/Z47-1/Y47) + 4*CR47/((CR47+1)*(CR47+1))*(2*1/Z47*1/Y47-1/Y47*1/Y47)))</f>
        <v>0</v>
      </c>
      <c r="Y47">
        <f>IF(LEFT(CS47,1)&lt;&gt;"0",IF(LEFT(CS47,1)="1",3.0,CT47),$D$5+$E$5*(DJ47*DC47/($K$5*1000))+$F$5*(DJ47*DC47/($K$5*1000))*MAX(MIN(CQ47,$J$5),$I$5)*MAX(MIN(CQ47,$J$5),$I$5)+$G$5*MAX(MIN(CQ47,$J$5),$I$5)*(DJ47*DC47/($K$5*1000))+$H$5*(DJ47*DC47/($K$5*1000))*(DJ47*DC47/($K$5*1000)))</f>
        <v>0</v>
      </c>
      <c r="Z47">
        <f>Q47*(1000-(1000*0.61365*exp(17.502*AD47/(240.97+AD47))/(DC47+DD47)+CX47)/2)/(1000*0.61365*exp(17.502*AD47/(240.97+AD47))/(DC47+DD47)-CX47)</f>
        <v>0</v>
      </c>
      <c r="AA47">
        <f>1/((CR47+1)/(X47/1.6)+1/(Y47/1.37)) + CR47/((CR47+1)/(X47/1.6) + CR47/(Y47/1.37))</f>
        <v>0</v>
      </c>
      <c r="AB47">
        <f>(CM47*CP47)</f>
        <v>0</v>
      </c>
      <c r="AC47">
        <f>(DE47+(AB47+2*0.95*5.67E-8*(((DE47+$B$7)+273)^4-(DE47+273)^4)-44100*Q47)/(1.84*29.3*Y47+8*0.95*5.67E-8*(DE47+273)^3))</f>
        <v>0</v>
      </c>
      <c r="AD47">
        <f>($C$7*DF47+$D$7*DG47+$E$7*AC47)</f>
        <v>0</v>
      </c>
      <c r="AE47">
        <f>0.61365*exp(17.502*AD47/(240.97+AD47))</f>
        <v>0</v>
      </c>
      <c r="AF47">
        <f>(AG47/AH47*100)</f>
        <v>0</v>
      </c>
      <c r="AG47">
        <f>CX47*(DC47+DD47)/1000</f>
        <v>0</v>
      </c>
      <c r="AH47">
        <f>0.61365*exp(17.502*DE47/(240.97+DE47))</f>
        <v>0</v>
      </c>
      <c r="AI47">
        <f>(AE47-CX47*(DC47+DD47)/1000)</f>
        <v>0</v>
      </c>
      <c r="AJ47">
        <f>(-Q47*44100)</f>
        <v>0</v>
      </c>
      <c r="AK47">
        <f>2*29.3*Y47*0.92*(DE47-AD47)</f>
        <v>0</v>
      </c>
      <c r="AL47">
        <f>2*0.95*5.67E-8*(((DE47+$B$7)+273)^4-(AD47+273)^4)</f>
        <v>0</v>
      </c>
      <c r="AM47">
        <f>AB47+AL47+AJ47+AK47</f>
        <v>0</v>
      </c>
      <c r="AN47">
        <v>0</v>
      </c>
      <c r="AO47">
        <v>0</v>
      </c>
      <c r="AP47">
        <f>IF(AN47*$H$13&gt;=AR47,1.0,(AR47/(AR47-AN47*$H$13)))</f>
        <v>0</v>
      </c>
      <c r="AQ47">
        <f>(AP47-1)*100</f>
        <v>0</v>
      </c>
      <c r="AR47">
        <f>MAX(0,($B$13+$C$13*DJ47)/(1+$D$13*DJ47)*DC47/(DE47+273)*$E$13)</f>
        <v>0</v>
      </c>
      <c r="AS47" t="s">
        <v>414</v>
      </c>
      <c r="AT47">
        <v>12558.6</v>
      </c>
      <c r="AU47">
        <v>607.068</v>
      </c>
      <c r="AV47">
        <v>2188.17</v>
      </c>
      <c r="AW47">
        <f>1-AU47/AV47</f>
        <v>0</v>
      </c>
      <c r="AX47">
        <v>-1.734461745173538</v>
      </c>
      <c r="AY47" t="s">
        <v>563</v>
      </c>
      <c r="AZ47">
        <v>12509.7</v>
      </c>
      <c r="BA47">
        <v>789.9207307692307</v>
      </c>
      <c r="BB47">
        <v>1028.23</v>
      </c>
      <c r="BC47">
        <f>1-BA47/BB47</f>
        <v>0</v>
      </c>
      <c r="BD47">
        <v>0.5</v>
      </c>
      <c r="BE47">
        <f>CN47</f>
        <v>0</v>
      </c>
      <c r="BF47">
        <f>S47</f>
        <v>0</v>
      </c>
      <c r="BG47">
        <f>BC47*BD47*BE47</f>
        <v>0</v>
      </c>
      <c r="BH47">
        <f>(BF47-AX47)/BE47</f>
        <v>0</v>
      </c>
      <c r="BI47">
        <f>(AV47-BB47)/BB47</f>
        <v>0</v>
      </c>
      <c r="BJ47">
        <f>AU47/(AW47+AU47/BB47)</f>
        <v>0</v>
      </c>
      <c r="BK47" t="s">
        <v>564</v>
      </c>
      <c r="BL47">
        <v>0.23</v>
      </c>
      <c r="BM47">
        <f>IF(BL47&lt;&gt;0, BL47, BJ47)</f>
        <v>0</v>
      </c>
      <c r="BN47">
        <f>1-BM47/BB47</f>
        <v>0</v>
      </c>
      <c r="BO47">
        <f>(BB47-BA47)/(BB47-BM47)</f>
        <v>0</v>
      </c>
      <c r="BP47">
        <f>(AV47-BB47)/(AV47-BM47)</f>
        <v>0</v>
      </c>
      <c r="BQ47">
        <f>(BB47-BA47)/(BB47-AU47)</f>
        <v>0</v>
      </c>
      <c r="BR47">
        <f>(AV47-BB47)/(AV47-AU47)</f>
        <v>0</v>
      </c>
      <c r="BS47">
        <f>(BO47*BM47/BA47)</f>
        <v>0</v>
      </c>
      <c r="BT47">
        <f>(1-BS47)</f>
        <v>0</v>
      </c>
      <c r="BU47">
        <v>3180</v>
      </c>
      <c r="BV47">
        <v>300</v>
      </c>
      <c r="BW47">
        <v>300</v>
      </c>
      <c r="BX47">
        <v>300</v>
      </c>
      <c r="BY47">
        <v>12509.7</v>
      </c>
      <c r="BZ47">
        <v>991.08</v>
      </c>
      <c r="CA47">
        <v>-0.009063180000000001</v>
      </c>
      <c r="CB47">
        <v>-0.89</v>
      </c>
      <c r="CC47" t="s">
        <v>417</v>
      </c>
      <c r="CD47" t="s">
        <v>417</v>
      </c>
      <c r="CE47" t="s">
        <v>417</v>
      </c>
      <c r="CF47" t="s">
        <v>417</v>
      </c>
      <c r="CG47" t="s">
        <v>417</v>
      </c>
      <c r="CH47" t="s">
        <v>417</v>
      </c>
      <c r="CI47" t="s">
        <v>417</v>
      </c>
      <c r="CJ47" t="s">
        <v>417</v>
      </c>
      <c r="CK47" t="s">
        <v>417</v>
      </c>
      <c r="CL47" t="s">
        <v>417</v>
      </c>
      <c r="CM47">
        <f>$B$11*DK47+$C$11*DL47+$F$11*DW47*(1-DZ47)</f>
        <v>0</v>
      </c>
      <c r="CN47">
        <f>CM47*CO47</f>
        <v>0</v>
      </c>
      <c r="CO47">
        <f>($B$11*$D$9+$C$11*$D$9+$F$11*((EJ47+EB47)/MAX(EJ47+EB47+EK47, 0.1)*$I$9+EK47/MAX(EJ47+EB47+EK47, 0.1)*$J$9))/($B$11+$C$11+$F$11)</f>
        <v>0</v>
      </c>
      <c r="CP47">
        <f>($B$11*$K$9+$C$11*$K$9+$F$11*((EJ47+EB47)/MAX(EJ47+EB47+EK47, 0.1)*$P$9+EK47/MAX(EJ47+EB47+EK47, 0.1)*$Q$9))/($B$11+$C$11+$F$11)</f>
        <v>0</v>
      </c>
      <c r="CQ47">
        <v>6</v>
      </c>
      <c r="CR47">
        <v>0.5</v>
      </c>
      <c r="CS47" t="s">
        <v>418</v>
      </c>
      <c r="CT47">
        <v>2</v>
      </c>
      <c r="CU47">
        <v>1690384071.5</v>
      </c>
      <c r="CV47">
        <v>409.4017096774194</v>
      </c>
      <c r="CW47">
        <v>421.7517096774193</v>
      </c>
      <c r="CX47">
        <v>25.05276774193548</v>
      </c>
      <c r="CY47">
        <v>24.17362580645161</v>
      </c>
      <c r="CZ47">
        <v>408.2524193548387</v>
      </c>
      <c r="DA47">
        <v>24.70676774193548</v>
      </c>
      <c r="DB47">
        <v>600.2103870967742</v>
      </c>
      <c r="DC47">
        <v>101.5615483870968</v>
      </c>
      <c r="DD47">
        <v>0.09998789032258064</v>
      </c>
      <c r="DE47">
        <v>27.55620967741936</v>
      </c>
      <c r="DF47">
        <v>27.46966129032258</v>
      </c>
      <c r="DG47">
        <v>999.9000000000003</v>
      </c>
      <c r="DH47">
        <v>0</v>
      </c>
      <c r="DI47">
        <v>0</v>
      </c>
      <c r="DJ47">
        <v>9994.695806451615</v>
      </c>
      <c r="DK47">
        <v>0</v>
      </c>
      <c r="DL47">
        <v>1112.200129032258</v>
      </c>
      <c r="DM47">
        <v>-12.35012580645161</v>
      </c>
      <c r="DN47">
        <v>419.9216451612903</v>
      </c>
      <c r="DO47">
        <v>432.1996774193548</v>
      </c>
      <c r="DP47">
        <v>0.8787638064516129</v>
      </c>
      <c r="DQ47">
        <v>421.7517096774193</v>
      </c>
      <c r="DR47">
        <v>24.17362580645161</v>
      </c>
      <c r="DS47">
        <v>2.544359032258064</v>
      </c>
      <c r="DT47">
        <v>2.455110967741935</v>
      </c>
      <c r="DU47">
        <v>21.31305806451613</v>
      </c>
      <c r="DV47">
        <v>20.73193548387096</v>
      </c>
      <c r="DW47">
        <v>1500.03</v>
      </c>
      <c r="DX47">
        <v>0.9729977741935486</v>
      </c>
      <c r="DY47">
        <v>0.02700205806451613</v>
      </c>
      <c r="DZ47">
        <v>0</v>
      </c>
      <c r="EA47">
        <v>790.9174838709674</v>
      </c>
      <c r="EB47">
        <v>4.999310000000001</v>
      </c>
      <c r="EC47">
        <v>14414.89677419354</v>
      </c>
      <c r="ED47">
        <v>13259.49677419355</v>
      </c>
      <c r="EE47">
        <v>38.22958064516128</v>
      </c>
      <c r="EF47">
        <v>39.31838709677419</v>
      </c>
      <c r="EG47">
        <v>38.50777419354837</v>
      </c>
      <c r="EH47">
        <v>38.60858064516128</v>
      </c>
      <c r="EI47">
        <v>39.40903225806451</v>
      </c>
      <c r="EJ47">
        <v>1454.661290322581</v>
      </c>
      <c r="EK47">
        <v>40.36870967741935</v>
      </c>
      <c r="EL47">
        <v>0</v>
      </c>
      <c r="EM47">
        <v>95.59999990463257</v>
      </c>
      <c r="EN47">
        <v>0</v>
      </c>
      <c r="EO47">
        <v>789.9207307692307</v>
      </c>
      <c r="EP47">
        <v>-106.3415725005299</v>
      </c>
      <c r="EQ47">
        <v>-1568.762389678138</v>
      </c>
      <c r="ER47">
        <v>14396.03461538462</v>
      </c>
      <c r="ES47">
        <v>15</v>
      </c>
      <c r="ET47">
        <v>1690384103</v>
      </c>
      <c r="EU47" t="s">
        <v>565</v>
      </c>
      <c r="EV47">
        <v>1690384007</v>
      </c>
      <c r="EW47">
        <v>1690384103</v>
      </c>
      <c r="EX47">
        <v>21</v>
      </c>
      <c r="EY47">
        <v>-0.058</v>
      </c>
      <c r="EZ47">
        <v>0</v>
      </c>
      <c r="FA47">
        <v>1.145</v>
      </c>
      <c r="FB47">
        <v>0.346</v>
      </c>
      <c r="FC47">
        <v>417</v>
      </c>
      <c r="FD47">
        <v>24</v>
      </c>
      <c r="FE47">
        <v>0.42</v>
      </c>
      <c r="FF47">
        <v>0.1</v>
      </c>
      <c r="FG47">
        <v>11.99122295892475</v>
      </c>
      <c r="FH47">
        <v>-0.949475133729792</v>
      </c>
      <c r="FI47">
        <v>0.09097149770206103</v>
      </c>
      <c r="FJ47">
        <v>1</v>
      </c>
      <c r="FK47">
        <v>-12.4351425</v>
      </c>
      <c r="FL47">
        <v>1.493289681050683</v>
      </c>
      <c r="FM47">
        <v>0.1841939533311286</v>
      </c>
      <c r="FN47">
        <v>1</v>
      </c>
      <c r="FO47">
        <v>409.4090666666667</v>
      </c>
      <c r="FP47">
        <v>1.122260289210983</v>
      </c>
      <c r="FQ47">
        <v>0.08754843738690364</v>
      </c>
      <c r="FR47">
        <v>1</v>
      </c>
      <c r="FS47">
        <v>0.8452147249999999</v>
      </c>
      <c r="FT47">
        <v>0.8009099549718559</v>
      </c>
      <c r="FU47">
        <v>0.07805373453557091</v>
      </c>
      <c r="FV47">
        <v>0</v>
      </c>
      <c r="FW47">
        <v>25.05493</v>
      </c>
      <c r="FX47">
        <v>0.4686086763070366</v>
      </c>
      <c r="FY47">
        <v>0.03453176460400837</v>
      </c>
      <c r="FZ47">
        <v>1</v>
      </c>
      <c r="GA47">
        <v>4</v>
      </c>
      <c r="GB47">
        <v>5</v>
      </c>
      <c r="GC47" t="s">
        <v>489</v>
      </c>
      <c r="GD47">
        <v>3.17702</v>
      </c>
      <c r="GE47">
        <v>2.79688</v>
      </c>
      <c r="GF47">
        <v>0.103183</v>
      </c>
      <c r="GG47">
        <v>0.106312</v>
      </c>
      <c r="GH47">
        <v>0.124196</v>
      </c>
      <c r="GI47">
        <v>0.122014</v>
      </c>
      <c r="GJ47">
        <v>28037.8</v>
      </c>
      <c r="GK47">
        <v>22261.6</v>
      </c>
      <c r="GL47">
        <v>29221.2</v>
      </c>
      <c r="GM47">
        <v>24403.6</v>
      </c>
      <c r="GN47">
        <v>32517.1</v>
      </c>
      <c r="GO47">
        <v>31244.9</v>
      </c>
      <c r="GP47">
        <v>40287.6</v>
      </c>
      <c r="GQ47">
        <v>39800.3</v>
      </c>
      <c r="GR47">
        <v>2.15223</v>
      </c>
      <c r="GS47">
        <v>1.92552</v>
      </c>
      <c r="GT47">
        <v>0.07973239999999999</v>
      </c>
      <c r="GU47">
        <v>0</v>
      </c>
      <c r="GV47">
        <v>26.1214</v>
      </c>
      <c r="GW47">
        <v>999.9</v>
      </c>
      <c r="GX47">
        <v>66.40000000000001</v>
      </c>
      <c r="GY47">
        <v>28.6</v>
      </c>
      <c r="GZ47">
        <v>25.6927</v>
      </c>
      <c r="HA47">
        <v>62.4917</v>
      </c>
      <c r="HB47">
        <v>30.9535</v>
      </c>
      <c r="HC47">
        <v>1</v>
      </c>
      <c r="HD47">
        <v>0.0280462</v>
      </c>
      <c r="HE47">
        <v>0</v>
      </c>
      <c r="HF47">
        <v>20.2776</v>
      </c>
      <c r="HG47">
        <v>5.22867</v>
      </c>
      <c r="HH47">
        <v>11.9044</v>
      </c>
      <c r="HI47">
        <v>4.9638</v>
      </c>
      <c r="HJ47">
        <v>3.292</v>
      </c>
      <c r="HK47">
        <v>9999</v>
      </c>
      <c r="HL47">
        <v>9999</v>
      </c>
      <c r="HM47">
        <v>9999</v>
      </c>
      <c r="HN47">
        <v>999.9</v>
      </c>
      <c r="HO47">
        <v>4.97015</v>
      </c>
      <c r="HP47">
        <v>1.87494</v>
      </c>
      <c r="HQ47">
        <v>1.87363</v>
      </c>
      <c r="HR47">
        <v>1.87272</v>
      </c>
      <c r="HS47">
        <v>1.87437</v>
      </c>
      <c r="HT47">
        <v>1.86924</v>
      </c>
      <c r="HU47">
        <v>1.87347</v>
      </c>
      <c r="HV47">
        <v>1.87852</v>
      </c>
      <c r="HW47">
        <v>0</v>
      </c>
      <c r="HX47">
        <v>0</v>
      </c>
      <c r="HY47">
        <v>0</v>
      </c>
      <c r="HZ47">
        <v>0</v>
      </c>
      <c r="IA47" t="s">
        <v>421</v>
      </c>
      <c r="IB47" t="s">
        <v>422</v>
      </c>
      <c r="IC47" t="s">
        <v>423</v>
      </c>
      <c r="ID47" t="s">
        <v>423</v>
      </c>
      <c r="IE47" t="s">
        <v>423</v>
      </c>
      <c r="IF47" t="s">
        <v>423</v>
      </c>
      <c r="IG47">
        <v>0</v>
      </c>
      <c r="IH47">
        <v>100</v>
      </c>
      <c r="II47">
        <v>100</v>
      </c>
      <c r="IJ47">
        <v>1.149</v>
      </c>
      <c r="IK47">
        <v>0.346</v>
      </c>
      <c r="IL47">
        <v>1.127728417287942</v>
      </c>
      <c r="IM47">
        <v>0.0007502269904989051</v>
      </c>
      <c r="IN47">
        <v>-1.907541437940456E-06</v>
      </c>
      <c r="IO47">
        <v>4.87577687351772E-10</v>
      </c>
      <c r="IP47">
        <v>0.3456050000000062</v>
      </c>
      <c r="IQ47">
        <v>0</v>
      </c>
      <c r="IR47">
        <v>0</v>
      </c>
      <c r="IS47">
        <v>0</v>
      </c>
      <c r="IT47">
        <v>1</v>
      </c>
      <c r="IU47">
        <v>1943</v>
      </c>
      <c r="IV47">
        <v>1</v>
      </c>
      <c r="IW47">
        <v>21</v>
      </c>
      <c r="IX47">
        <v>1.2</v>
      </c>
      <c r="IY47">
        <v>1.1</v>
      </c>
      <c r="IZ47">
        <v>1.09985</v>
      </c>
      <c r="JA47">
        <v>2.40601</v>
      </c>
      <c r="JB47">
        <v>1.42578</v>
      </c>
      <c r="JC47">
        <v>2.27783</v>
      </c>
      <c r="JD47">
        <v>1.54785</v>
      </c>
      <c r="JE47">
        <v>2.34741</v>
      </c>
      <c r="JF47">
        <v>32.6648</v>
      </c>
      <c r="JG47">
        <v>15.0952</v>
      </c>
      <c r="JH47">
        <v>18</v>
      </c>
      <c r="JI47">
        <v>620.837</v>
      </c>
      <c r="JJ47">
        <v>457.428</v>
      </c>
      <c r="JK47">
        <v>26.7149</v>
      </c>
      <c r="JL47">
        <v>27.6205</v>
      </c>
      <c r="JM47">
        <v>29.9999</v>
      </c>
      <c r="JN47">
        <v>27.5958</v>
      </c>
      <c r="JO47">
        <v>27.5415</v>
      </c>
      <c r="JP47">
        <v>22.0267</v>
      </c>
      <c r="JQ47">
        <v>0</v>
      </c>
      <c r="JR47">
        <v>100</v>
      </c>
      <c r="JS47">
        <v>-999.9</v>
      </c>
      <c r="JT47">
        <v>422.104</v>
      </c>
      <c r="JU47">
        <v>25</v>
      </c>
      <c r="JV47">
        <v>95.1829</v>
      </c>
      <c r="JW47">
        <v>101.274</v>
      </c>
    </row>
    <row r="48" spans="1:283">
      <c r="A48">
        <v>32</v>
      </c>
      <c r="B48">
        <v>1690384168.5</v>
      </c>
      <c r="C48">
        <v>5798.400000095367</v>
      </c>
      <c r="D48" t="s">
        <v>566</v>
      </c>
      <c r="E48" t="s">
        <v>567</v>
      </c>
      <c r="F48">
        <v>15</v>
      </c>
      <c r="P48">
        <v>1690384160.75</v>
      </c>
      <c r="Q48">
        <f>(R48)/1000</f>
        <v>0</v>
      </c>
      <c r="R48">
        <f>1000*DB48*AP48*(CX48-CY48)/(100*CQ48*(1000-AP48*CX48))</f>
        <v>0</v>
      </c>
      <c r="S48">
        <f>DB48*AP48*(CW48-CV48*(1000-AP48*CY48)/(1000-AP48*CX48))/(100*CQ48)</f>
        <v>0</v>
      </c>
      <c r="T48">
        <f>CV48 - IF(AP48&gt;1, S48*CQ48*100.0/(AR48*DJ48), 0)</f>
        <v>0</v>
      </c>
      <c r="U48">
        <f>((AA48-Q48/2)*T48-S48)/(AA48+Q48/2)</f>
        <v>0</v>
      </c>
      <c r="V48">
        <f>U48*(DC48+DD48)/1000.0</f>
        <v>0</v>
      </c>
      <c r="W48">
        <f>(CV48 - IF(AP48&gt;1, S48*CQ48*100.0/(AR48*DJ48), 0))*(DC48+DD48)/1000.0</f>
        <v>0</v>
      </c>
      <c r="X48">
        <f>2.0/((1/Z48-1/Y48)+SIGN(Z48)*SQRT((1/Z48-1/Y48)*(1/Z48-1/Y48) + 4*CR48/((CR48+1)*(CR48+1))*(2*1/Z48*1/Y48-1/Y48*1/Y48)))</f>
        <v>0</v>
      </c>
      <c r="Y48">
        <f>IF(LEFT(CS48,1)&lt;&gt;"0",IF(LEFT(CS48,1)="1",3.0,CT48),$D$5+$E$5*(DJ48*DC48/($K$5*1000))+$F$5*(DJ48*DC48/($K$5*1000))*MAX(MIN(CQ48,$J$5),$I$5)*MAX(MIN(CQ48,$J$5),$I$5)+$G$5*MAX(MIN(CQ48,$J$5),$I$5)*(DJ48*DC48/($K$5*1000))+$H$5*(DJ48*DC48/($K$5*1000))*(DJ48*DC48/($K$5*1000)))</f>
        <v>0</v>
      </c>
      <c r="Z48">
        <f>Q48*(1000-(1000*0.61365*exp(17.502*AD48/(240.97+AD48))/(DC48+DD48)+CX48)/2)/(1000*0.61365*exp(17.502*AD48/(240.97+AD48))/(DC48+DD48)-CX48)</f>
        <v>0</v>
      </c>
      <c r="AA48">
        <f>1/((CR48+1)/(X48/1.6)+1/(Y48/1.37)) + CR48/((CR48+1)/(X48/1.6) + CR48/(Y48/1.37))</f>
        <v>0</v>
      </c>
      <c r="AB48">
        <f>(CM48*CP48)</f>
        <v>0</v>
      </c>
      <c r="AC48">
        <f>(DE48+(AB48+2*0.95*5.67E-8*(((DE48+$B$7)+273)^4-(DE48+273)^4)-44100*Q48)/(1.84*29.3*Y48+8*0.95*5.67E-8*(DE48+273)^3))</f>
        <v>0</v>
      </c>
      <c r="AD48">
        <f>($C$7*DF48+$D$7*DG48+$E$7*AC48)</f>
        <v>0</v>
      </c>
      <c r="AE48">
        <f>0.61365*exp(17.502*AD48/(240.97+AD48))</f>
        <v>0</v>
      </c>
      <c r="AF48">
        <f>(AG48/AH48*100)</f>
        <v>0</v>
      </c>
      <c r="AG48">
        <f>CX48*(DC48+DD48)/1000</f>
        <v>0</v>
      </c>
      <c r="AH48">
        <f>0.61365*exp(17.502*DE48/(240.97+DE48))</f>
        <v>0</v>
      </c>
      <c r="AI48">
        <f>(AE48-CX48*(DC48+DD48)/1000)</f>
        <v>0</v>
      </c>
      <c r="AJ48">
        <f>(-Q48*44100)</f>
        <v>0</v>
      </c>
      <c r="AK48">
        <f>2*29.3*Y48*0.92*(DE48-AD48)</f>
        <v>0</v>
      </c>
      <c r="AL48">
        <f>2*0.95*5.67E-8*(((DE48+$B$7)+273)^4-(AD48+273)^4)</f>
        <v>0</v>
      </c>
      <c r="AM48">
        <f>AB48+AL48+AJ48+AK48</f>
        <v>0</v>
      </c>
      <c r="AN48">
        <v>0</v>
      </c>
      <c r="AO48">
        <v>0</v>
      </c>
      <c r="AP48">
        <f>IF(AN48*$H$13&gt;=AR48,1.0,(AR48/(AR48-AN48*$H$13)))</f>
        <v>0</v>
      </c>
      <c r="AQ48">
        <f>(AP48-1)*100</f>
        <v>0</v>
      </c>
      <c r="AR48">
        <f>MAX(0,($B$13+$C$13*DJ48)/(1+$D$13*DJ48)*DC48/(DE48+273)*$E$13)</f>
        <v>0</v>
      </c>
      <c r="AS48" t="s">
        <v>414</v>
      </c>
      <c r="AT48">
        <v>12558.6</v>
      </c>
      <c r="AU48">
        <v>607.068</v>
      </c>
      <c r="AV48">
        <v>2188.17</v>
      </c>
      <c r="AW48">
        <f>1-AU48/AV48</f>
        <v>0</v>
      </c>
      <c r="AX48">
        <v>-1.734461745173538</v>
      </c>
      <c r="AY48" t="s">
        <v>568</v>
      </c>
      <c r="AZ48">
        <v>12499.7</v>
      </c>
      <c r="BA48">
        <v>773.2121538461538</v>
      </c>
      <c r="BB48">
        <v>1376.06</v>
      </c>
      <c r="BC48">
        <f>1-BA48/BB48</f>
        <v>0</v>
      </c>
      <c r="BD48">
        <v>0.5</v>
      </c>
      <c r="BE48">
        <f>CN48</f>
        <v>0</v>
      </c>
      <c r="BF48">
        <f>S48</f>
        <v>0</v>
      </c>
      <c r="BG48">
        <f>BC48*BD48*BE48</f>
        <v>0</v>
      </c>
      <c r="BH48">
        <f>(BF48-AX48)/BE48</f>
        <v>0</v>
      </c>
      <c r="BI48">
        <f>(AV48-BB48)/BB48</f>
        <v>0</v>
      </c>
      <c r="BJ48">
        <f>AU48/(AW48+AU48/BB48)</f>
        <v>0</v>
      </c>
      <c r="BK48" t="s">
        <v>569</v>
      </c>
      <c r="BL48">
        <v>-4.44</v>
      </c>
      <c r="BM48">
        <f>IF(BL48&lt;&gt;0, BL48, BJ48)</f>
        <v>0</v>
      </c>
      <c r="BN48">
        <f>1-BM48/BB48</f>
        <v>0</v>
      </c>
      <c r="BO48">
        <f>(BB48-BA48)/(BB48-BM48)</f>
        <v>0</v>
      </c>
      <c r="BP48">
        <f>(AV48-BB48)/(AV48-BM48)</f>
        <v>0</v>
      </c>
      <c r="BQ48">
        <f>(BB48-BA48)/(BB48-AU48)</f>
        <v>0</v>
      </c>
      <c r="BR48">
        <f>(AV48-BB48)/(AV48-AU48)</f>
        <v>0</v>
      </c>
      <c r="BS48">
        <f>(BO48*BM48/BA48)</f>
        <v>0</v>
      </c>
      <c r="BT48">
        <f>(1-BS48)</f>
        <v>0</v>
      </c>
      <c r="BU48">
        <v>3182</v>
      </c>
      <c r="BV48">
        <v>300</v>
      </c>
      <c r="BW48">
        <v>300</v>
      </c>
      <c r="BX48">
        <v>300</v>
      </c>
      <c r="BY48">
        <v>12499.7</v>
      </c>
      <c r="BZ48">
        <v>1215.34</v>
      </c>
      <c r="CA48">
        <v>-0.009057320000000001</v>
      </c>
      <c r="CB48">
        <v>-20.77</v>
      </c>
      <c r="CC48" t="s">
        <v>417</v>
      </c>
      <c r="CD48" t="s">
        <v>417</v>
      </c>
      <c r="CE48" t="s">
        <v>417</v>
      </c>
      <c r="CF48" t="s">
        <v>417</v>
      </c>
      <c r="CG48" t="s">
        <v>417</v>
      </c>
      <c r="CH48" t="s">
        <v>417</v>
      </c>
      <c r="CI48" t="s">
        <v>417</v>
      </c>
      <c r="CJ48" t="s">
        <v>417</v>
      </c>
      <c r="CK48" t="s">
        <v>417</v>
      </c>
      <c r="CL48" t="s">
        <v>417</v>
      </c>
      <c r="CM48">
        <f>$B$11*DK48+$C$11*DL48+$F$11*DW48*(1-DZ48)</f>
        <v>0</v>
      </c>
      <c r="CN48">
        <f>CM48*CO48</f>
        <v>0</v>
      </c>
      <c r="CO48">
        <f>($B$11*$D$9+$C$11*$D$9+$F$11*((EJ48+EB48)/MAX(EJ48+EB48+EK48, 0.1)*$I$9+EK48/MAX(EJ48+EB48+EK48, 0.1)*$J$9))/($B$11+$C$11+$F$11)</f>
        <v>0</v>
      </c>
      <c r="CP48">
        <f>($B$11*$K$9+$C$11*$K$9+$F$11*((EJ48+EB48)/MAX(EJ48+EB48+EK48, 0.1)*$P$9+EK48/MAX(EJ48+EB48+EK48, 0.1)*$Q$9))/($B$11+$C$11+$F$11)</f>
        <v>0</v>
      </c>
      <c r="CQ48">
        <v>6</v>
      </c>
      <c r="CR48">
        <v>0.5</v>
      </c>
      <c r="CS48" t="s">
        <v>418</v>
      </c>
      <c r="CT48">
        <v>2</v>
      </c>
      <c r="CU48">
        <v>1690384160.75</v>
      </c>
      <c r="CV48">
        <v>409.3917666666666</v>
      </c>
      <c r="CW48">
        <v>434.9713</v>
      </c>
      <c r="CX48">
        <v>26.44737666666667</v>
      </c>
      <c r="CY48">
        <v>24.21306666666667</v>
      </c>
      <c r="CZ48">
        <v>408.2424333333333</v>
      </c>
      <c r="DA48">
        <v>26.10137666666667</v>
      </c>
      <c r="DB48">
        <v>600.1735000000001</v>
      </c>
      <c r="DC48">
        <v>101.5600333333333</v>
      </c>
      <c r="DD48">
        <v>0.10012798</v>
      </c>
      <c r="DE48">
        <v>27.51490666666666</v>
      </c>
      <c r="DF48">
        <v>27.25932333333333</v>
      </c>
      <c r="DG48">
        <v>999.9000000000002</v>
      </c>
      <c r="DH48">
        <v>0</v>
      </c>
      <c r="DI48">
        <v>0</v>
      </c>
      <c r="DJ48">
        <v>9991.933666666668</v>
      </c>
      <c r="DK48">
        <v>0</v>
      </c>
      <c r="DL48">
        <v>1928.731333333333</v>
      </c>
      <c r="DM48">
        <v>-25.5796</v>
      </c>
      <c r="DN48">
        <v>420.5132</v>
      </c>
      <c r="DO48">
        <v>445.7647</v>
      </c>
      <c r="DP48">
        <v>2.23431</v>
      </c>
      <c r="DQ48">
        <v>434.9713</v>
      </c>
      <c r="DR48">
        <v>24.21306666666667</v>
      </c>
      <c r="DS48">
        <v>2.685995333333333</v>
      </c>
      <c r="DT48">
        <v>2.459077666666666</v>
      </c>
      <c r="DU48">
        <v>22.19967333333333</v>
      </c>
      <c r="DV48">
        <v>20.75815</v>
      </c>
      <c r="DW48">
        <v>1500.006666666667</v>
      </c>
      <c r="DX48">
        <v>0.9729983333333332</v>
      </c>
      <c r="DY48">
        <v>0.02700151999999999</v>
      </c>
      <c r="DZ48">
        <v>0</v>
      </c>
      <c r="EA48">
        <v>773.1518333333331</v>
      </c>
      <c r="EB48">
        <v>4.99931</v>
      </c>
      <c r="EC48">
        <v>12612.89333333334</v>
      </c>
      <c r="ED48">
        <v>13259.29333333333</v>
      </c>
      <c r="EE48">
        <v>37.45806666666667</v>
      </c>
      <c r="EF48">
        <v>38.63726666666665</v>
      </c>
      <c r="EG48">
        <v>37.6998</v>
      </c>
      <c r="EH48">
        <v>37.94553333333333</v>
      </c>
      <c r="EI48">
        <v>38.75806666666665</v>
      </c>
      <c r="EJ48">
        <v>1454.639</v>
      </c>
      <c r="EK48">
        <v>40.36866666666665</v>
      </c>
      <c r="EL48">
        <v>0</v>
      </c>
      <c r="EM48">
        <v>88.39999985694885</v>
      </c>
      <c r="EN48">
        <v>0</v>
      </c>
      <c r="EO48">
        <v>773.2121538461538</v>
      </c>
      <c r="EP48">
        <v>16.64984616936325</v>
      </c>
      <c r="EQ48">
        <v>775.2341881964788</v>
      </c>
      <c r="ER48">
        <v>12617.15384615385</v>
      </c>
      <c r="ES48">
        <v>15</v>
      </c>
      <c r="ET48">
        <v>1690384103</v>
      </c>
      <c r="EU48" t="s">
        <v>565</v>
      </c>
      <c r="EV48">
        <v>1690384007</v>
      </c>
      <c r="EW48">
        <v>1690384103</v>
      </c>
      <c r="EX48">
        <v>21</v>
      </c>
      <c r="EY48">
        <v>-0.058</v>
      </c>
      <c r="EZ48">
        <v>0</v>
      </c>
      <c r="FA48">
        <v>1.145</v>
      </c>
      <c r="FB48">
        <v>0.346</v>
      </c>
      <c r="FC48">
        <v>417</v>
      </c>
      <c r="FD48">
        <v>24</v>
      </c>
      <c r="FE48">
        <v>0.42</v>
      </c>
      <c r="FF48">
        <v>0.1</v>
      </c>
      <c r="FG48">
        <v>24.64577919049419</v>
      </c>
      <c r="FH48">
        <v>-0.206992056372932</v>
      </c>
      <c r="FI48">
        <v>0.03473333627281396</v>
      </c>
      <c r="FJ48">
        <v>1</v>
      </c>
      <c r="FK48">
        <v>-25.56382682926829</v>
      </c>
      <c r="FL48">
        <v>-0.1285484320557994</v>
      </c>
      <c r="FM48">
        <v>0.03513391818484847</v>
      </c>
      <c r="FN48">
        <v>1</v>
      </c>
      <c r="FO48">
        <v>409.3737096774193</v>
      </c>
      <c r="FP48">
        <v>1.632096774192736</v>
      </c>
      <c r="FQ48">
        <v>0.1234183009246239</v>
      </c>
      <c r="FR48">
        <v>1</v>
      </c>
      <c r="FS48">
        <v>2.205936829268293</v>
      </c>
      <c r="FT48">
        <v>0.48166473867596</v>
      </c>
      <c r="FU48">
        <v>0.0482470549304168</v>
      </c>
      <c r="FV48">
        <v>1</v>
      </c>
      <c r="FW48">
        <v>26.44198387096774</v>
      </c>
      <c r="FX48">
        <v>0.3399774193547365</v>
      </c>
      <c r="FY48">
        <v>0.02620842140911071</v>
      </c>
      <c r="FZ48">
        <v>1</v>
      </c>
      <c r="GA48">
        <v>5</v>
      </c>
      <c r="GB48">
        <v>5</v>
      </c>
      <c r="GC48" t="s">
        <v>420</v>
      </c>
      <c r="GD48">
        <v>3.17753</v>
      </c>
      <c r="GE48">
        <v>2.79741</v>
      </c>
      <c r="GF48">
        <v>0.103179</v>
      </c>
      <c r="GG48">
        <v>0.108799</v>
      </c>
      <c r="GH48">
        <v>0.12907</v>
      </c>
      <c r="GI48">
        <v>0.122255</v>
      </c>
      <c r="GJ48">
        <v>28045.2</v>
      </c>
      <c r="GK48">
        <v>22199.9</v>
      </c>
      <c r="GL48">
        <v>29228.9</v>
      </c>
      <c r="GM48">
        <v>24403.9</v>
      </c>
      <c r="GN48">
        <v>32338.5</v>
      </c>
      <c r="GO48">
        <v>31236.3</v>
      </c>
      <c r="GP48">
        <v>40296.2</v>
      </c>
      <c r="GQ48">
        <v>39800.3</v>
      </c>
      <c r="GR48">
        <v>2.15503</v>
      </c>
      <c r="GS48">
        <v>1.89252</v>
      </c>
      <c r="GT48">
        <v>0.07912520000000001</v>
      </c>
      <c r="GU48">
        <v>0</v>
      </c>
      <c r="GV48">
        <v>25.9284</v>
      </c>
      <c r="GW48">
        <v>999.9</v>
      </c>
      <c r="GX48">
        <v>66.3</v>
      </c>
      <c r="GY48">
        <v>28.6</v>
      </c>
      <c r="GZ48">
        <v>25.6524</v>
      </c>
      <c r="HA48">
        <v>62.2916</v>
      </c>
      <c r="HB48">
        <v>31.871</v>
      </c>
      <c r="HC48">
        <v>1</v>
      </c>
      <c r="HD48">
        <v>0.0276677</v>
      </c>
      <c r="HE48">
        <v>0</v>
      </c>
      <c r="HF48">
        <v>20.2779</v>
      </c>
      <c r="HG48">
        <v>5.22717</v>
      </c>
      <c r="HH48">
        <v>11.9065</v>
      </c>
      <c r="HI48">
        <v>4.9637</v>
      </c>
      <c r="HJ48">
        <v>3.292</v>
      </c>
      <c r="HK48">
        <v>9999</v>
      </c>
      <c r="HL48">
        <v>9999</v>
      </c>
      <c r="HM48">
        <v>9999</v>
      </c>
      <c r="HN48">
        <v>999.9</v>
      </c>
      <c r="HO48">
        <v>4.97017</v>
      </c>
      <c r="HP48">
        <v>1.87496</v>
      </c>
      <c r="HQ48">
        <v>1.87363</v>
      </c>
      <c r="HR48">
        <v>1.87273</v>
      </c>
      <c r="HS48">
        <v>1.87439</v>
      </c>
      <c r="HT48">
        <v>1.86932</v>
      </c>
      <c r="HU48">
        <v>1.87347</v>
      </c>
      <c r="HV48">
        <v>1.87852</v>
      </c>
      <c r="HW48">
        <v>0</v>
      </c>
      <c r="HX48">
        <v>0</v>
      </c>
      <c r="HY48">
        <v>0</v>
      </c>
      <c r="HZ48">
        <v>0</v>
      </c>
      <c r="IA48" t="s">
        <v>421</v>
      </c>
      <c r="IB48" t="s">
        <v>422</v>
      </c>
      <c r="IC48" t="s">
        <v>423</v>
      </c>
      <c r="ID48" t="s">
        <v>423</v>
      </c>
      <c r="IE48" t="s">
        <v>423</v>
      </c>
      <c r="IF48" t="s">
        <v>423</v>
      </c>
      <c r="IG48">
        <v>0</v>
      </c>
      <c r="IH48">
        <v>100</v>
      </c>
      <c r="II48">
        <v>100</v>
      </c>
      <c r="IJ48">
        <v>1.149</v>
      </c>
      <c r="IK48">
        <v>0.346</v>
      </c>
      <c r="IL48">
        <v>1.127728417287942</v>
      </c>
      <c r="IM48">
        <v>0.0007502269904989051</v>
      </c>
      <c r="IN48">
        <v>-1.907541437940456E-06</v>
      </c>
      <c r="IO48">
        <v>4.87577687351772E-10</v>
      </c>
      <c r="IP48">
        <v>0.3460000000000001</v>
      </c>
      <c r="IQ48">
        <v>0</v>
      </c>
      <c r="IR48">
        <v>0</v>
      </c>
      <c r="IS48">
        <v>0</v>
      </c>
      <c r="IT48">
        <v>1</v>
      </c>
      <c r="IU48">
        <v>1943</v>
      </c>
      <c r="IV48">
        <v>1</v>
      </c>
      <c r="IW48">
        <v>21</v>
      </c>
      <c r="IX48">
        <v>2.7</v>
      </c>
      <c r="IY48">
        <v>1.1</v>
      </c>
      <c r="IZ48">
        <v>1.12793</v>
      </c>
      <c r="JA48">
        <v>2.40112</v>
      </c>
      <c r="JB48">
        <v>1.42578</v>
      </c>
      <c r="JC48">
        <v>2.27783</v>
      </c>
      <c r="JD48">
        <v>1.54785</v>
      </c>
      <c r="JE48">
        <v>2.37671</v>
      </c>
      <c r="JF48">
        <v>32.7313</v>
      </c>
      <c r="JG48">
        <v>15.0689</v>
      </c>
      <c r="JH48">
        <v>18</v>
      </c>
      <c r="JI48">
        <v>623.157</v>
      </c>
      <c r="JJ48">
        <v>438.115</v>
      </c>
      <c r="JK48">
        <v>26.6918</v>
      </c>
      <c r="JL48">
        <v>27.6436</v>
      </c>
      <c r="JM48">
        <v>30.0004</v>
      </c>
      <c r="JN48">
        <v>27.6213</v>
      </c>
      <c r="JO48">
        <v>27.5724</v>
      </c>
      <c r="JP48">
        <v>22.5882</v>
      </c>
      <c r="JQ48">
        <v>0</v>
      </c>
      <c r="JR48">
        <v>100</v>
      </c>
      <c r="JS48">
        <v>-999.9</v>
      </c>
      <c r="JT48">
        <v>435.38</v>
      </c>
      <c r="JU48">
        <v>25</v>
      </c>
      <c r="JV48">
        <v>95.2051</v>
      </c>
      <c r="JW48">
        <v>101.274</v>
      </c>
    </row>
    <row r="49" spans="1:283">
      <c r="A49">
        <v>33</v>
      </c>
      <c r="B49">
        <v>1690384632</v>
      </c>
      <c r="C49">
        <v>6261.900000095367</v>
      </c>
      <c r="D49" t="s">
        <v>570</v>
      </c>
      <c r="E49" t="s">
        <v>571</v>
      </c>
      <c r="F49">
        <v>15</v>
      </c>
      <c r="P49">
        <v>1690384624</v>
      </c>
      <c r="Q49">
        <f>(R49)/1000</f>
        <v>0</v>
      </c>
      <c r="R49">
        <f>1000*DB49*AP49*(CX49-CY49)/(100*CQ49*(1000-AP49*CX49))</f>
        <v>0</v>
      </c>
      <c r="S49">
        <f>DB49*AP49*(CW49-CV49*(1000-AP49*CY49)/(1000-AP49*CX49))/(100*CQ49)</f>
        <v>0</v>
      </c>
      <c r="T49">
        <f>CV49 - IF(AP49&gt;1, S49*CQ49*100.0/(AR49*DJ49), 0)</f>
        <v>0</v>
      </c>
      <c r="U49">
        <f>((AA49-Q49/2)*T49-S49)/(AA49+Q49/2)</f>
        <v>0</v>
      </c>
      <c r="V49">
        <f>U49*(DC49+DD49)/1000.0</f>
        <v>0</v>
      </c>
      <c r="W49">
        <f>(CV49 - IF(AP49&gt;1, S49*CQ49*100.0/(AR49*DJ49), 0))*(DC49+DD49)/1000.0</f>
        <v>0</v>
      </c>
      <c r="X49">
        <f>2.0/((1/Z49-1/Y49)+SIGN(Z49)*SQRT((1/Z49-1/Y49)*(1/Z49-1/Y49) + 4*CR49/((CR49+1)*(CR49+1))*(2*1/Z49*1/Y49-1/Y49*1/Y49)))</f>
        <v>0</v>
      </c>
      <c r="Y49">
        <f>IF(LEFT(CS49,1)&lt;&gt;"0",IF(LEFT(CS49,1)="1",3.0,CT49),$D$5+$E$5*(DJ49*DC49/($K$5*1000))+$F$5*(DJ49*DC49/($K$5*1000))*MAX(MIN(CQ49,$J$5),$I$5)*MAX(MIN(CQ49,$J$5),$I$5)+$G$5*MAX(MIN(CQ49,$J$5),$I$5)*(DJ49*DC49/($K$5*1000))+$H$5*(DJ49*DC49/($K$5*1000))*(DJ49*DC49/($K$5*1000)))</f>
        <v>0</v>
      </c>
      <c r="Z49">
        <f>Q49*(1000-(1000*0.61365*exp(17.502*AD49/(240.97+AD49))/(DC49+DD49)+CX49)/2)/(1000*0.61365*exp(17.502*AD49/(240.97+AD49))/(DC49+DD49)-CX49)</f>
        <v>0</v>
      </c>
      <c r="AA49">
        <f>1/((CR49+1)/(X49/1.6)+1/(Y49/1.37)) + CR49/((CR49+1)/(X49/1.6) + CR49/(Y49/1.37))</f>
        <v>0</v>
      </c>
      <c r="AB49">
        <f>(CM49*CP49)</f>
        <v>0</v>
      </c>
      <c r="AC49">
        <f>(DE49+(AB49+2*0.95*5.67E-8*(((DE49+$B$7)+273)^4-(DE49+273)^4)-44100*Q49)/(1.84*29.3*Y49+8*0.95*5.67E-8*(DE49+273)^3))</f>
        <v>0</v>
      </c>
      <c r="AD49">
        <f>($C$7*DF49+$D$7*DG49+$E$7*AC49)</f>
        <v>0</v>
      </c>
      <c r="AE49">
        <f>0.61365*exp(17.502*AD49/(240.97+AD49))</f>
        <v>0</v>
      </c>
      <c r="AF49">
        <f>(AG49/AH49*100)</f>
        <v>0</v>
      </c>
      <c r="AG49">
        <f>CX49*(DC49+DD49)/1000</f>
        <v>0</v>
      </c>
      <c r="AH49">
        <f>0.61365*exp(17.502*DE49/(240.97+DE49))</f>
        <v>0</v>
      </c>
      <c r="AI49">
        <f>(AE49-CX49*(DC49+DD49)/1000)</f>
        <v>0</v>
      </c>
      <c r="AJ49">
        <f>(-Q49*44100)</f>
        <v>0</v>
      </c>
      <c r="AK49">
        <f>2*29.3*Y49*0.92*(DE49-AD49)</f>
        <v>0</v>
      </c>
      <c r="AL49">
        <f>2*0.95*5.67E-8*(((DE49+$B$7)+273)^4-(AD49+273)^4)</f>
        <v>0</v>
      </c>
      <c r="AM49">
        <f>AB49+AL49+AJ49+AK49</f>
        <v>0</v>
      </c>
      <c r="AN49">
        <v>0</v>
      </c>
      <c r="AO49">
        <v>0</v>
      </c>
      <c r="AP49">
        <f>IF(AN49*$H$13&gt;=AR49,1.0,(AR49/(AR49-AN49*$H$13)))</f>
        <v>0</v>
      </c>
      <c r="AQ49">
        <f>(AP49-1)*100</f>
        <v>0</v>
      </c>
      <c r="AR49">
        <f>MAX(0,($B$13+$C$13*DJ49)/(1+$D$13*DJ49)*DC49/(DE49+273)*$E$13)</f>
        <v>0</v>
      </c>
      <c r="AS49" t="s">
        <v>414</v>
      </c>
      <c r="AT49">
        <v>12558.6</v>
      </c>
      <c r="AU49">
        <v>607.068</v>
      </c>
      <c r="AV49">
        <v>2188.17</v>
      </c>
      <c r="AW49">
        <f>1-AU49/AV49</f>
        <v>0</v>
      </c>
      <c r="AX49">
        <v>-1.734461745173538</v>
      </c>
      <c r="AY49" t="s">
        <v>572</v>
      </c>
      <c r="AZ49">
        <v>12486.8</v>
      </c>
      <c r="BA49">
        <v>900.0373076923076</v>
      </c>
      <c r="BB49">
        <v>1108.85</v>
      </c>
      <c r="BC49">
        <f>1-BA49/BB49</f>
        <v>0</v>
      </c>
      <c r="BD49">
        <v>0.5</v>
      </c>
      <c r="BE49">
        <f>CN49</f>
        <v>0</v>
      </c>
      <c r="BF49">
        <f>S49</f>
        <v>0</v>
      </c>
      <c r="BG49">
        <f>BC49*BD49*BE49</f>
        <v>0</v>
      </c>
      <c r="BH49">
        <f>(BF49-AX49)/BE49</f>
        <v>0</v>
      </c>
      <c r="BI49">
        <f>(AV49-BB49)/BB49</f>
        <v>0</v>
      </c>
      <c r="BJ49">
        <f>AU49/(AW49+AU49/BB49)</f>
        <v>0</v>
      </c>
      <c r="BK49" t="s">
        <v>573</v>
      </c>
      <c r="BL49">
        <v>-3241.44</v>
      </c>
      <c r="BM49">
        <f>IF(BL49&lt;&gt;0, BL49, BJ49)</f>
        <v>0</v>
      </c>
      <c r="BN49">
        <f>1-BM49/BB49</f>
        <v>0</v>
      </c>
      <c r="BO49">
        <f>(BB49-BA49)/(BB49-BM49)</f>
        <v>0</v>
      </c>
      <c r="BP49">
        <f>(AV49-BB49)/(AV49-BM49)</f>
        <v>0</v>
      </c>
      <c r="BQ49">
        <f>(BB49-BA49)/(BB49-AU49)</f>
        <v>0</v>
      </c>
      <c r="BR49">
        <f>(AV49-BB49)/(AV49-AU49)</f>
        <v>0</v>
      </c>
      <c r="BS49">
        <f>(BO49*BM49/BA49)</f>
        <v>0</v>
      </c>
      <c r="BT49">
        <f>(1-BS49)</f>
        <v>0</v>
      </c>
      <c r="BU49">
        <v>3184</v>
      </c>
      <c r="BV49">
        <v>300</v>
      </c>
      <c r="BW49">
        <v>300</v>
      </c>
      <c r="BX49">
        <v>300</v>
      </c>
      <c r="BY49">
        <v>12486.8</v>
      </c>
      <c r="BZ49">
        <v>1077.31</v>
      </c>
      <c r="CA49">
        <v>-0.0090463</v>
      </c>
      <c r="CB49">
        <v>-0.77</v>
      </c>
      <c r="CC49" t="s">
        <v>417</v>
      </c>
      <c r="CD49" t="s">
        <v>417</v>
      </c>
      <c r="CE49" t="s">
        <v>417</v>
      </c>
      <c r="CF49" t="s">
        <v>417</v>
      </c>
      <c r="CG49" t="s">
        <v>417</v>
      </c>
      <c r="CH49" t="s">
        <v>417</v>
      </c>
      <c r="CI49" t="s">
        <v>417</v>
      </c>
      <c r="CJ49" t="s">
        <v>417</v>
      </c>
      <c r="CK49" t="s">
        <v>417</v>
      </c>
      <c r="CL49" t="s">
        <v>417</v>
      </c>
      <c r="CM49">
        <f>$B$11*DK49+$C$11*DL49+$F$11*DW49*(1-DZ49)</f>
        <v>0</v>
      </c>
      <c r="CN49">
        <f>CM49*CO49</f>
        <v>0</v>
      </c>
      <c r="CO49">
        <f>($B$11*$D$9+$C$11*$D$9+$F$11*((EJ49+EB49)/MAX(EJ49+EB49+EK49, 0.1)*$I$9+EK49/MAX(EJ49+EB49+EK49, 0.1)*$J$9))/($B$11+$C$11+$F$11)</f>
        <v>0</v>
      </c>
      <c r="CP49">
        <f>($B$11*$K$9+$C$11*$K$9+$F$11*((EJ49+EB49)/MAX(EJ49+EB49+EK49, 0.1)*$P$9+EK49/MAX(EJ49+EB49+EK49, 0.1)*$Q$9))/($B$11+$C$11+$F$11)</f>
        <v>0</v>
      </c>
      <c r="CQ49">
        <v>6</v>
      </c>
      <c r="CR49">
        <v>0.5</v>
      </c>
      <c r="CS49" t="s">
        <v>418</v>
      </c>
      <c r="CT49">
        <v>2</v>
      </c>
      <c r="CU49">
        <v>1690384624</v>
      </c>
      <c r="CV49">
        <v>409.8211612903227</v>
      </c>
      <c r="CW49">
        <v>417.3174193548388</v>
      </c>
      <c r="CX49">
        <v>25.33484516129032</v>
      </c>
      <c r="CY49">
        <v>24.67469677419355</v>
      </c>
      <c r="CZ49">
        <v>408.6391612903227</v>
      </c>
      <c r="DA49">
        <v>24.96584516129032</v>
      </c>
      <c r="DB49">
        <v>600.1378709677418</v>
      </c>
      <c r="DC49">
        <v>101.5403870967742</v>
      </c>
      <c r="DD49">
        <v>0.1000388741935484</v>
      </c>
      <c r="DE49">
        <v>27.83890322580645</v>
      </c>
      <c r="DF49">
        <v>27.83558709677419</v>
      </c>
      <c r="DG49">
        <v>999.9000000000003</v>
      </c>
      <c r="DH49">
        <v>0</v>
      </c>
      <c r="DI49">
        <v>0</v>
      </c>
      <c r="DJ49">
        <v>9996.281935483872</v>
      </c>
      <c r="DK49">
        <v>0</v>
      </c>
      <c r="DL49">
        <v>840.3643225806451</v>
      </c>
      <c r="DM49">
        <v>-7.446713225806453</v>
      </c>
      <c r="DN49">
        <v>420.522</v>
      </c>
      <c r="DO49">
        <v>427.8751612903226</v>
      </c>
      <c r="DP49">
        <v>0.6539170967741935</v>
      </c>
      <c r="DQ49">
        <v>417.3174193548388</v>
      </c>
      <c r="DR49">
        <v>24.67469677419355</v>
      </c>
      <c r="DS49">
        <v>2.571877741935484</v>
      </c>
      <c r="DT49">
        <v>2.505477741935484</v>
      </c>
      <c r="DU49">
        <v>21.48864193548387</v>
      </c>
      <c r="DV49">
        <v>21.06212580645161</v>
      </c>
      <c r="DW49">
        <v>1499.999677419355</v>
      </c>
      <c r="DX49">
        <v>0.9730075806451614</v>
      </c>
      <c r="DY49">
        <v>0.02699213870967741</v>
      </c>
      <c r="DZ49">
        <v>0</v>
      </c>
      <c r="EA49">
        <v>900.9420322580644</v>
      </c>
      <c r="EB49">
        <v>4.999310000000001</v>
      </c>
      <c r="EC49">
        <v>19328.08709677419</v>
      </c>
      <c r="ED49">
        <v>13259.25483870968</v>
      </c>
      <c r="EE49">
        <v>38.84245161290322</v>
      </c>
      <c r="EF49">
        <v>39.57835483870966</v>
      </c>
      <c r="EG49">
        <v>39.25980645161289</v>
      </c>
      <c r="EH49">
        <v>38.99170967741935</v>
      </c>
      <c r="EI49">
        <v>39.86467741935482</v>
      </c>
      <c r="EJ49">
        <v>1454.647419354839</v>
      </c>
      <c r="EK49">
        <v>40.35225806451612</v>
      </c>
      <c r="EL49">
        <v>0</v>
      </c>
      <c r="EM49">
        <v>462.7999999523163</v>
      </c>
      <c r="EN49">
        <v>0</v>
      </c>
      <c r="EO49">
        <v>900.0373076923076</v>
      </c>
      <c r="EP49">
        <v>-146.6575727469661</v>
      </c>
      <c r="EQ49">
        <v>-11805.27182110919</v>
      </c>
      <c r="ER49">
        <v>19288.43076923077</v>
      </c>
      <c r="ES49">
        <v>15</v>
      </c>
      <c r="ET49">
        <v>1690384654.5</v>
      </c>
      <c r="EU49" t="s">
        <v>574</v>
      </c>
      <c r="EV49">
        <v>1690384654.5</v>
      </c>
      <c r="EW49">
        <v>1690384650</v>
      </c>
      <c r="EX49">
        <v>23</v>
      </c>
      <c r="EY49">
        <v>-0.045</v>
      </c>
      <c r="EZ49">
        <v>0.006</v>
      </c>
      <c r="FA49">
        <v>1.182</v>
      </c>
      <c r="FB49">
        <v>0.369</v>
      </c>
      <c r="FC49">
        <v>417</v>
      </c>
      <c r="FD49">
        <v>25</v>
      </c>
      <c r="FE49">
        <v>0.47</v>
      </c>
      <c r="FF49">
        <v>0.11</v>
      </c>
      <c r="FG49">
        <v>7.173492281019824</v>
      </c>
      <c r="FH49">
        <v>-0.2129589387501822</v>
      </c>
      <c r="FI49">
        <v>0.02027639233419667</v>
      </c>
      <c r="FJ49">
        <v>1</v>
      </c>
      <c r="FK49">
        <v>-7.4604995</v>
      </c>
      <c r="FL49">
        <v>0.2822483302063976</v>
      </c>
      <c r="FM49">
        <v>0.03264399607508254</v>
      </c>
      <c r="FN49">
        <v>1</v>
      </c>
      <c r="FO49">
        <v>409.8707000000001</v>
      </c>
      <c r="FP49">
        <v>0.1583893214694241</v>
      </c>
      <c r="FQ49">
        <v>0.02182681836640375</v>
      </c>
      <c r="FR49">
        <v>1</v>
      </c>
      <c r="FS49">
        <v>0.6505316000000001</v>
      </c>
      <c r="FT49">
        <v>0.04656968105065538</v>
      </c>
      <c r="FU49">
        <v>0.006526243696798338</v>
      </c>
      <c r="FV49">
        <v>1</v>
      </c>
      <c r="FW49">
        <v>25.32722333333333</v>
      </c>
      <c r="FX49">
        <v>0.3766238042268804</v>
      </c>
      <c r="FY49">
        <v>0.02730851739333751</v>
      </c>
      <c r="FZ49">
        <v>1</v>
      </c>
      <c r="GA49">
        <v>5</v>
      </c>
      <c r="GB49">
        <v>5</v>
      </c>
      <c r="GC49" t="s">
        <v>420</v>
      </c>
      <c r="GD49">
        <v>3.17795</v>
      </c>
      <c r="GE49">
        <v>2.7971</v>
      </c>
      <c r="GF49">
        <v>0.103248</v>
      </c>
      <c r="GG49">
        <v>0.105452</v>
      </c>
      <c r="GH49">
        <v>0.125118</v>
      </c>
      <c r="GI49">
        <v>0.124042</v>
      </c>
      <c r="GJ49">
        <v>28047</v>
      </c>
      <c r="GK49">
        <v>22286.5</v>
      </c>
      <c r="GL49">
        <v>29232.1</v>
      </c>
      <c r="GM49">
        <v>24406.7</v>
      </c>
      <c r="GN49">
        <v>32493</v>
      </c>
      <c r="GO49">
        <v>31174.5</v>
      </c>
      <c r="GP49">
        <v>40301.9</v>
      </c>
      <c r="GQ49">
        <v>39804.6</v>
      </c>
      <c r="GR49">
        <v>2.15597</v>
      </c>
      <c r="GS49">
        <v>1.9128</v>
      </c>
      <c r="GT49">
        <v>0.113517</v>
      </c>
      <c r="GU49">
        <v>0</v>
      </c>
      <c r="GV49">
        <v>26.009</v>
      </c>
      <c r="GW49">
        <v>999.9</v>
      </c>
      <c r="GX49">
        <v>66.90000000000001</v>
      </c>
      <c r="GY49">
        <v>28.6</v>
      </c>
      <c r="GZ49">
        <v>25.8924</v>
      </c>
      <c r="HA49">
        <v>61.2816</v>
      </c>
      <c r="HB49">
        <v>32.4559</v>
      </c>
      <c r="HC49">
        <v>1</v>
      </c>
      <c r="HD49">
        <v>0.0167708</v>
      </c>
      <c r="HE49">
        <v>0</v>
      </c>
      <c r="HF49">
        <v>20.2782</v>
      </c>
      <c r="HG49">
        <v>5.22388</v>
      </c>
      <c r="HH49">
        <v>11.9048</v>
      </c>
      <c r="HI49">
        <v>4.9637</v>
      </c>
      <c r="HJ49">
        <v>3.292</v>
      </c>
      <c r="HK49">
        <v>9999</v>
      </c>
      <c r="HL49">
        <v>9999</v>
      </c>
      <c r="HM49">
        <v>9999</v>
      </c>
      <c r="HN49">
        <v>999.9</v>
      </c>
      <c r="HO49">
        <v>4.97017</v>
      </c>
      <c r="HP49">
        <v>1.87487</v>
      </c>
      <c r="HQ49">
        <v>1.87363</v>
      </c>
      <c r="HR49">
        <v>1.87271</v>
      </c>
      <c r="HS49">
        <v>1.87433</v>
      </c>
      <c r="HT49">
        <v>1.86921</v>
      </c>
      <c r="HU49">
        <v>1.87347</v>
      </c>
      <c r="HV49">
        <v>1.87851</v>
      </c>
      <c r="HW49">
        <v>0</v>
      </c>
      <c r="HX49">
        <v>0</v>
      </c>
      <c r="HY49">
        <v>0</v>
      </c>
      <c r="HZ49">
        <v>0</v>
      </c>
      <c r="IA49" t="s">
        <v>421</v>
      </c>
      <c r="IB49" t="s">
        <v>422</v>
      </c>
      <c r="IC49" t="s">
        <v>423</v>
      </c>
      <c r="ID49" t="s">
        <v>423</v>
      </c>
      <c r="IE49" t="s">
        <v>423</v>
      </c>
      <c r="IF49" t="s">
        <v>423</v>
      </c>
      <c r="IG49">
        <v>0</v>
      </c>
      <c r="IH49">
        <v>100</v>
      </c>
      <c r="II49">
        <v>100</v>
      </c>
      <c r="IJ49">
        <v>1.182</v>
      </c>
      <c r="IK49">
        <v>0.369</v>
      </c>
      <c r="IL49">
        <v>1.210250265753316</v>
      </c>
      <c r="IM49">
        <v>0.0007502269904989051</v>
      </c>
      <c r="IN49">
        <v>-1.907541437940456E-06</v>
      </c>
      <c r="IO49">
        <v>4.87577687351772E-10</v>
      </c>
      <c r="IP49">
        <v>0.3627649999999996</v>
      </c>
      <c r="IQ49">
        <v>0</v>
      </c>
      <c r="IR49">
        <v>0</v>
      </c>
      <c r="IS49">
        <v>0</v>
      </c>
      <c r="IT49">
        <v>1</v>
      </c>
      <c r="IU49">
        <v>1943</v>
      </c>
      <c r="IV49">
        <v>1</v>
      </c>
      <c r="IW49">
        <v>21</v>
      </c>
      <c r="IX49">
        <v>0.9</v>
      </c>
      <c r="IY49">
        <v>1</v>
      </c>
      <c r="IZ49">
        <v>1.09131</v>
      </c>
      <c r="JA49">
        <v>2.38281</v>
      </c>
      <c r="JB49">
        <v>1.42578</v>
      </c>
      <c r="JC49">
        <v>2.27783</v>
      </c>
      <c r="JD49">
        <v>1.54785</v>
      </c>
      <c r="JE49">
        <v>2.46216</v>
      </c>
      <c r="JF49">
        <v>32.5318</v>
      </c>
      <c r="JG49">
        <v>15.0076</v>
      </c>
      <c r="JH49">
        <v>18</v>
      </c>
      <c r="JI49">
        <v>622.167</v>
      </c>
      <c r="JJ49">
        <v>448.803</v>
      </c>
      <c r="JK49">
        <v>26.649</v>
      </c>
      <c r="JL49">
        <v>27.4765</v>
      </c>
      <c r="JM49">
        <v>30.0004</v>
      </c>
      <c r="JN49">
        <v>27.4606</v>
      </c>
      <c r="JO49">
        <v>27.4132</v>
      </c>
      <c r="JP49">
        <v>21.8647</v>
      </c>
      <c r="JQ49">
        <v>0</v>
      </c>
      <c r="JR49">
        <v>100</v>
      </c>
      <c r="JS49">
        <v>-999.9</v>
      </c>
      <c r="JT49">
        <v>417.485</v>
      </c>
      <c r="JU49">
        <v>25</v>
      </c>
      <c r="JV49">
        <v>95.2174</v>
      </c>
      <c r="JW49">
        <v>101.286</v>
      </c>
    </row>
    <row r="50" spans="1:283">
      <c r="A50">
        <v>34</v>
      </c>
      <c r="B50">
        <v>1690384762.5</v>
      </c>
      <c r="C50">
        <v>6392.400000095367</v>
      </c>
      <c r="D50" t="s">
        <v>575</v>
      </c>
      <c r="E50" t="s">
        <v>576</v>
      </c>
      <c r="F50">
        <v>15</v>
      </c>
      <c r="P50">
        <v>1690384754.5</v>
      </c>
      <c r="Q50">
        <f>(R50)/1000</f>
        <v>0</v>
      </c>
      <c r="R50">
        <f>1000*DB50*AP50*(CX50-CY50)/(100*CQ50*(1000-AP50*CX50))</f>
        <v>0</v>
      </c>
      <c r="S50">
        <f>DB50*AP50*(CW50-CV50*(1000-AP50*CY50)/(1000-AP50*CX50))/(100*CQ50)</f>
        <v>0</v>
      </c>
      <c r="T50">
        <f>CV50 - IF(AP50&gt;1, S50*CQ50*100.0/(AR50*DJ50), 0)</f>
        <v>0</v>
      </c>
      <c r="U50">
        <f>((AA50-Q50/2)*T50-S50)/(AA50+Q50/2)</f>
        <v>0</v>
      </c>
      <c r="V50">
        <f>U50*(DC50+DD50)/1000.0</f>
        <v>0</v>
      </c>
      <c r="W50">
        <f>(CV50 - IF(AP50&gt;1, S50*CQ50*100.0/(AR50*DJ50), 0))*(DC50+DD50)/1000.0</f>
        <v>0</v>
      </c>
      <c r="X50">
        <f>2.0/((1/Z50-1/Y50)+SIGN(Z50)*SQRT((1/Z50-1/Y50)*(1/Z50-1/Y50) + 4*CR50/((CR50+1)*(CR50+1))*(2*1/Z50*1/Y50-1/Y50*1/Y50)))</f>
        <v>0</v>
      </c>
      <c r="Y50">
        <f>IF(LEFT(CS50,1)&lt;&gt;"0",IF(LEFT(CS50,1)="1",3.0,CT50),$D$5+$E$5*(DJ50*DC50/($K$5*1000))+$F$5*(DJ50*DC50/($K$5*1000))*MAX(MIN(CQ50,$J$5),$I$5)*MAX(MIN(CQ50,$J$5),$I$5)+$G$5*MAX(MIN(CQ50,$J$5),$I$5)*(DJ50*DC50/($K$5*1000))+$H$5*(DJ50*DC50/($K$5*1000))*(DJ50*DC50/($K$5*1000)))</f>
        <v>0</v>
      </c>
      <c r="Z50">
        <f>Q50*(1000-(1000*0.61365*exp(17.502*AD50/(240.97+AD50))/(DC50+DD50)+CX50)/2)/(1000*0.61365*exp(17.502*AD50/(240.97+AD50))/(DC50+DD50)-CX50)</f>
        <v>0</v>
      </c>
      <c r="AA50">
        <f>1/((CR50+1)/(X50/1.6)+1/(Y50/1.37)) + CR50/((CR50+1)/(X50/1.6) + CR50/(Y50/1.37))</f>
        <v>0</v>
      </c>
      <c r="AB50">
        <f>(CM50*CP50)</f>
        <v>0</v>
      </c>
      <c r="AC50">
        <f>(DE50+(AB50+2*0.95*5.67E-8*(((DE50+$B$7)+273)^4-(DE50+273)^4)-44100*Q50)/(1.84*29.3*Y50+8*0.95*5.67E-8*(DE50+273)^3))</f>
        <v>0</v>
      </c>
      <c r="AD50">
        <f>($C$7*DF50+$D$7*DG50+$E$7*AC50)</f>
        <v>0</v>
      </c>
      <c r="AE50">
        <f>0.61365*exp(17.502*AD50/(240.97+AD50))</f>
        <v>0</v>
      </c>
      <c r="AF50">
        <f>(AG50/AH50*100)</f>
        <v>0</v>
      </c>
      <c r="AG50">
        <f>CX50*(DC50+DD50)/1000</f>
        <v>0</v>
      </c>
      <c r="AH50">
        <f>0.61365*exp(17.502*DE50/(240.97+DE50))</f>
        <v>0</v>
      </c>
      <c r="AI50">
        <f>(AE50-CX50*(DC50+DD50)/1000)</f>
        <v>0</v>
      </c>
      <c r="AJ50">
        <f>(-Q50*44100)</f>
        <v>0</v>
      </c>
      <c r="AK50">
        <f>2*29.3*Y50*0.92*(DE50-AD50)</f>
        <v>0</v>
      </c>
      <c r="AL50">
        <f>2*0.95*5.67E-8*(((DE50+$B$7)+273)^4-(AD50+273)^4)</f>
        <v>0</v>
      </c>
      <c r="AM50">
        <f>AB50+AL50+AJ50+AK50</f>
        <v>0</v>
      </c>
      <c r="AN50">
        <v>0</v>
      </c>
      <c r="AO50">
        <v>0</v>
      </c>
      <c r="AP50">
        <f>IF(AN50*$H$13&gt;=AR50,1.0,(AR50/(AR50-AN50*$H$13)))</f>
        <v>0</v>
      </c>
      <c r="AQ50">
        <f>(AP50-1)*100</f>
        <v>0</v>
      </c>
      <c r="AR50">
        <f>MAX(0,($B$13+$C$13*DJ50)/(1+$D$13*DJ50)*DC50/(DE50+273)*$E$13)</f>
        <v>0</v>
      </c>
      <c r="AS50" t="s">
        <v>414</v>
      </c>
      <c r="AT50">
        <v>12558.6</v>
      </c>
      <c r="AU50">
        <v>607.068</v>
      </c>
      <c r="AV50">
        <v>2188.17</v>
      </c>
      <c r="AW50">
        <f>1-AU50/AV50</f>
        <v>0</v>
      </c>
      <c r="AX50">
        <v>-1.734461745173538</v>
      </c>
      <c r="AY50" t="s">
        <v>577</v>
      </c>
      <c r="AZ50">
        <v>12511.6</v>
      </c>
      <c r="BA50">
        <v>567.0383076923077</v>
      </c>
      <c r="BB50">
        <v>766.71</v>
      </c>
      <c r="BC50">
        <f>1-BA50/BB50</f>
        <v>0</v>
      </c>
      <c r="BD50">
        <v>0.5</v>
      </c>
      <c r="BE50">
        <f>CN50</f>
        <v>0</v>
      </c>
      <c r="BF50">
        <f>S50</f>
        <v>0</v>
      </c>
      <c r="BG50">
        <f>BC50*BD50*BE50</f>
        <v>0</v>
      </c>
      <c r="BH50">
        <f>(BF50-AX50)/BE50</f>
        <v>0</v>
      </c>
      <c r="BI50">
        <f>(AV50-BB50)/BB50</f>
        <v>0</v>
      </c>
      <c r="BJ50">
        <f>AU50/(AW50+AU50/BB50)</f>
        <v>0</v>
      </c>
      <c r="BK50" t="s">
        <v>578</v>
      </c>
      <c r="BL50">
        <v>-1614</v>
      </c>
      <c r="BM50">
        <f>IF(BL50&lt;&gt;0, BL50, BJ50)</f>
        <v>0</v>
      </c>
      <c r="BN50">
        <f>1-BM50/BB50</f>
        <v>0</v>
      </c>
      <c r="BO50">
        <f>(BB50-BA50)/(BB50-BM50)</f>
        <v>0</v>
      </c>
      <c r="BP50">
        <f>(AV50-BB50)/(AV50-BM50)</f>
        <v>0</v>
      </c>
      <c r="BQ50">
        <f>(BB50-BA50)/(BB50-AU50)</f>
        <v>0</v>
      </c>
      <c r="BR50">
        <f>(AV50-BB50)/(AV50-AU50)</f>
        <v>0</v>
      </c>
      <c r="BS50">
        <f>(BO50*BM50/BA50)</f>
        <v>0</v>
      </c>
      <c r="BT50">
        <f>(1-BS50)</f>
        <v>0</v>
      </c>
      <c r="BU50">
        <v>3186</v>
      </c>
      <c r="BV50">
        <v>300</v>
      </c>
      <c r="BW50">
        <v>300</v>
      </c>
      <c r="BX50">
        <v>300</v>
      </c>
      <c r="BY50">
        <v>12511.6</v>
      </c>
      <c r="BZ50">
        <v>723.79</v>
      </c>
      <c r="CA50">
        <v>-0.00906536</v>
      </c>
      <c r="CB50">
        <v>-5.7</v>
      </c>
      <c r="CC50" t="s">
        <v>417</v>
      </c>
      <c r="CD50" t="s">
        <v>417</v>
      </c>
      <c r="CE50" t="s">
        <v>417</v>
      </c>
      <c r="CF50" t="s">
        <v>417</v>
      </c>
      <c r="CG50" t="s">
        <v>417</v>
      </c>
      <c r="CH50" t="s">
        <v>417</v>
      </c>
      <c r="CI50" t="s">
        <v>417</v>
      </c>
      <c r="CJ50" t="s">
        <v>417</v>
      </c>
      <c r="CK50" t="s">
        <v>417</v>
      </c>
      <c r="CL50" t="s">
        <v>417</v>
      </c>
      <c r="CM50">
        <f>$B$11*DK50+$C$11*DL50+$F$11*DW50*(1-DZ50)</f>
        <v>0</v>
      </c>
      <c r="CN50">
        <f>CM50*CO50</f>
        <v>0</v>
      </c>
      <c r="CO50">
        <f>($B$11*$D$9+$C$11*$D$9+$F$11*((EJ50+EB50)/MAX(EJ50+EB50+EK50, 0.1)*$I$9+EK50/MAX(EJ50+EB50+EK50, 0.1)*$J$9))/($B$11+$C$11+$F$11)</f>
        <v>0</v>
      </c>
      <c r="CP50">
        <f>($B$11*$K$9+$C$11*$K$9+$F$11*((EJ50+EB50)/MAX(EJ50+EB50+EK50, 0.1)*$P$9+EK50/MAX(EJ50+EB50+EK50, 0.1)*$Q$9))/($B$11+$C$11+$F$11)</f>
        <v>0</v>
      </c>
      <c r="CQ50">
        <v>6</v>
      </c>
      <c r="CR50">
        <v>0.5</v>
      </c>
      <c r="CS50" t="s">
        <v>418</v>
      </c>
      <c r="CT50">
        <v>2</v>
      </c>
      <c r="CU50">
        <v>1690384754.5</v>
      </c>
      <c r="CV50">
        <v>410.0945483870968</v>
      </c>
      <c r="CW50">
        <v>419.8930645161291</v>
      </c>
      <c r="CX50">
        <v>25.73669354838709</v>
      </c>
      <c r="CY50">
        <v>25.08682580645161</v>
      </c>
      <c r="CZ50">
        <v>408.9075483870968</v>
      </c>
      <c r="DA50">
        <v>25.3566935483871</v>
      </c>
      <c r="DB50">
        <v>600.1752258064516</v>
      </c>
      <c r="DC50">
        <v>101.5357741935484</v>
      </c>
      <c r="DD50">
        <v>0.09999466451612903</v>
      </c>
      <c r="DE50">
        <v>28.02382580645161</v>
      </c>
      <c r="DF50">
        <v>28.02331290322581</v>
      </c>
      <c r="DG50">
        <v>999.9000000000003</v>
      </c>
      <c r="DH50">
        <v>0</v>
      </c>
      <c r="DI50">
        <v>0</v>
      </c>
      <c r="DJ50">
        <v>10006.15</v>
      </c>
      <c r="DK50">
        <v>0</v>
      </c>
      <c r="DL50">
        <v>1760.092580645161</v>
      </c>
      <c r="DM50">
        <v>-9.799416774193549</v>
      </c>
      <c r="DN50">
        <v>420.9220967741935</v>
      </c>
      <c r="DO50">
        <v>430.6979032258064</v>
      </c>
      <c r="DP50">
        <v>0.6389539354838709</v>
      </c>
      <c r="DQ50">
        <v>419.8930645161291</v>
      </c>
      <c r="DR50">
        <v>25.08682580645161</v>
      </c>
      <c r="DS50">
        <v>2.612087419354839</v>
      </c>
      <c r="DT50">
        <v>2.547210967741935</v>
      </c>
      <c r="DU50">
        <v>21.74228387096774</v>
      </c>
      <c r="DV50">
        <v>21.33135161290322</v>
      </c>
      <c r="DW50">
        <v>1500.021935483871</v>
      </c>
      <c r="DX50">
        <v>0.9730060000000005</v>
      </c>
      <c r="DY50">
        <v>0.0269937</v>
      </c>
      <c r="DZ50">
        <v>0</v>
      </c>
      <c r="EA50">
        <v>567.074870967742</v>
      </c>
      <c r="EB50">
        <v>4.999310000000001</v>
      </c>
      <c r="EC50">
        <v>11271.87419354839</v>
      </c>
      <c r="ED50">
        <v>13259.46451612903</v>
      </c>
      <c r="EE50">
        <v>38.05212903225807</v>
      </c>
      <c r="EF50">
        <v>39.254</v>
      </c>
      <c r="EG50">
        <v>38.46951612903224</v>
      </c>
      <c r="EH50">
        <v>38.32012903225805</v>
      </c>
      <c r="EI50">
        <v>39.21951612903224</v>
      </c>
      <c r="EJ50">
        <v>1454.662258064516</v>
      </c>
      <c r="EK50">
        <v>40.35999999999998</v>
      </c>
      <c r="EL50">
        <v>0</v>
      </c>
      <c r="EM50">
        <v>129.9000000953674</v>
      </c>
      <c r="EN50">
        <v>0</v>
      </c>
      <c r="EO50">
        <v>567.0383076923077</v>
      </c>
      <c r="EP50">
        <v>-0.9995897527546176</v>
      </c>
      <c r="EQ50">
        <v>82.72820385039437</v>
      </c>
      <c r="ER50">
        <v>11270.02307692308</v>
      </c>
      <c r="ES50">
        <v>15</v>
      </c>
      <c r="ET50">
        <v>1690384787.5</v>
      </c>
      <c r="EU50" t="s">
        <v>579</v>
      </c>
      <c r="EV50">
        <v>1690384783.5</v>
      </c>
      <c r="EW50">
        <v>1690384787.5</v>
      </c>
      <c r="EX50">
        <v>24</v>
      </c>
      <c r="EY50">
        <v>0.007</v>
      </c>
      <c r="EZ50">
        <v>0.011</v>
      </c>
      <c r="FA50">
        <v>1.187</v>
      </c>
      <c r="FB50">
        <v>0.38</v>
      </c>
      <c r="FC50">
        <v>420</v>
      </c>
      <c r="FD50">
        <v>25</v>
      </c>
      <c r="FE50">
        <v>0.3</v>
      </c>
      <c r="FF50">
        <v>0.25</v>
      </c>
      <c r="FG50">
        <v>9.543268329611346</v>
      </c>
      <c r="FH50">
        <v>0.02502319817279025</v>
      </c>
      <c r="FI50">
        <v>0.07461809260088546</v>
      </c>
      <c r="FJ50">
        <v>1</v>
      </c>
      <c r="FK50">
        <v>-9.83295425</v>
      </c>
      <c r="FL50">
        <v>0.3305609380863226</v>
      </c>
      <c r="FM50">
        <v>0.08601112378313351</v>
      </c>
      <c r="FN50">
        <v>1</v>
      </c>
      <c r="FO50">
        <v>410.0939000000001</v>
      </c>
      <c r="FP50">
        <v>-0.5872925472743385</v>
      </c>
      <c r="FQ50">
        <v>0.06936634630712325</v>
      </c>
      <c r="FR50">
        <v>1</v>
      </c>
      <c r="FS50">
        <v>0.6256475</v>
      </c>
      <c r="FT50">
        <v>0.2117850056285173</v>
      </c>
      <c r="FU50">
        <v>0.02291820299892643</v>
      </c>
      <c r="FV50">
        <v>1</v>
      </c>
      <c r="FW50">
        <v>25.72348666666667</v>
      </c>
      <c r="FX50">
        <v>0.05423092324802804</v>
      </c>
      <c r="FY50">
        <v>0.00738519841003341</v>
      </c>
      <c r="FZ50">
        <v>1</v>
      </c>
      <c r="GA50">
        <v>5</v>
      </c>
      <c r="GB50">
        <v>5</v>
      </c>
      <c r="GC50" t="s">
        <v>420</v>
      </c>
      <c r="GD50">
        <v>3.17758</v>
      </c>
      <c r="GE50">
        <v>2.79686</v>
      </c>
      <c r="GF50">
        <v>0.10327</v>
      </c>
      <c r="GG50">
        <v>0.105903</v>
      </c>
      <c r="GH50">
        <v>0.126404</v>
      </c>
      <c r="GI50">
        <v>0.125333</v>
      </c>
      <c r="GJ50">
        <v>28035.3</v>
      </c>
      <c r="GK50">
        <v>22268.9</v>
      </c>
      <c r="GL50">
        <v>29221.4</v>
      </c>
      <c r="GM50">
        <v>24400.4</v>
      </c>
      <c r="GN50">
        <v>32432.9</v>
      </c>
      <c r="GO50">
        <v>31120.6</v>
      </c>
      <c r="GP50">
        <v>40287.4</v>
      </c>
      <c r="GQ50">
        <v>39794.9</v>
      </c>
      <c r="GR50">
        <v>2.15368</v>
      </c>
      <c r="GS50">
        <v>1.91077</v>
      </c>
      <c r="GT50">
        <v>0.08992849999999999</v>
      </c>
      <c r="GU50">
        <v>0</v>
      </c>
      <c r="GV50">
        <v>26.5205</v>
      </c>
      <c r="GW50">
        <v>999.9</v>
      </c>
      <c r="GX50">
        <v>67.90000000000001</v>
      </c>
      <c r="GY50">
        <v>28.7</v>
      </c>
      <c r="GZ50">
        <v>26.432</v>
      </c>
      <c r="HA50">
        <v>62.1716</v>
      </c>
      <c r="HB50">
        <v>32.48</v>
      </c>
      <c r="HC50">
        <v>1</v>
      </c>
      <c r="HD50">
        <v>0.0274848</v>
      </c>
      <c r="HE50">
        <v>0</v>
      </c>
      <c r="HF50">
        <v>20.2779</v>
      </c>
      <c r="HG50">
        <v>5.22553</v>
      </c>
      <c r="HH50">
        <v>11.905</v>
      </c>
      <c r="HI50">
        <v>4.964</v>
      </c>
      <c r="HJ50">
        <v>3.292</v>
      </c>
      <c r="HK50">
        <v>9999</v>
      </c>
      <c r="HL50">
        <v>9999</v>
      </c>
      <c r="HM50">
        <v>9999</v>
      </c>
      <c r="HN50">
        <v>999.9</v>
      </c>
      <c r="HO50">
        <v>4.97015</v>
      </c>
      <c r="HP50">
        <v>1.87494</v>
      </c>
      <c r="HQ50">
        <v>1.87365</v>
      </c>
      <c r="HR50">
        <v>1.87274</v>
      </c>
      <c r="HS50">
        <v>1.87439</v>
      </c>
      <c r="HT50">
        <v>1.86927</v>
      </c>
      <c r="HU50">
        <v>1.87347</v>
      </c>
      <c r="HV50">
        <v>1.87852</v>
      </c>
      <c r="HW50">
        <v>0</v>
      </c>
      <c r="HX50">
        <v>0</v>
      </c>
      <c r="HY50">
        <v>0</v>
      </c>
      <c r="HZ50">
        <v>0</v>
      </c>
      <c r="IA50" t="s">
        <v>421</v>
      </c>
      <c r="IB50" t="s">
        <v>422</v>
      </c>
      <c r="IC50" t="s">
        <v>423</v>
      </c>
      <c r="ID50" t="s">
        <v>423</v>
      </c>
      <c r="IE50" t="s">
        <v>423</v>
      </c>
      <c r="IF50" t="s">
        <v>423</v>
      </c>
      <c r="IG50">
        <v>0</v>
      </c>
      <c r="IH50">
        <v>100</v>
      </c>
      <c r="II50">
        <v>100</v>
      </c>
      <c r="IJ50">
        <v>1.187</v>
      </c>
      <c r="IK50">
        <v>0.38</v>
      </c>
      <c r="IL50">
        <v>1.164957163061622</v>
      </c>
      <c r="IM50">
        <v>0.0007502269904989051</v>
      </c>
      <c r="IN50">
        <v>-1.907541437940456E-06</v>
      </c>
      <c r="IO50">
        <v>4.87577687351772E-10</v>
      </c>
      <c r="IP50">
        <v>0.3690800000000074</v>
      </c>
      <c r="IQ50">
        <v>0</v>
      </c>
      <c r="IR50">
        <v>0</v>
      </c>
      <c r="IS50">
        <v>0</v>
      </c>
      <c r="IT50">
        <v>1</v>
      </c>
      <c r="IU50">
        <v>1943</v>
      </c>
      <c r="IV50">
        <v>1</v>
      </c>
      <c r="IW50">
        <v>21</v>
      </c>
      <c r="IX50">
        <v>1.8</v>
      </c>
      <c r="IY50">
        <v>1.9</v>
      </c>
      <c r="IZ50">
        <v>1.09497</v>
      </c>
      <c r="JA50">
        <v>2.38281</v>
      </c>
      <c r="JB50">
        <v>1.42578</v>
      </c>
      <c r="JC50">
        <v>2.27783</v>
      </c>
      <c r="JD50">
        <v>1.54785</v>
      </c>
      <c r="JE50">
        <v>2.4292</v>
      </c>
      <c r="JF50">
        <v>32.8424</v>
      </c>
      <c r="JG50">
        <v>14.9726</v>
      </c>
      <c r="JH50">
        <v>18</v>
      </c>
      <c r="JI50">
        <v>621.568</v>
      </c>
      <c r="JJ50">
        <v>448.408</v>
      </c>
      <c r="JK50">
        <v>26.9212</v>
      </c>
      <c r="JL50">
        <v>27.6254</v>
      </c>
      <c r="JM50">
        <v>30.0006</v>
      </c>
      <c r="JN50">
        <v>27.5644</v>
      </c>
      <c r="JO50">
        <v>27.5164</v>
      </c>
      <c r="JP50">
        <v>21.9603</v>
      </c>
      <c r="JQ50">
        <v>4.36884</v>
      </c>
      <c r="JR50">
        <v>100</v>
      </c>
      <c r="JS50">
        <v>-999.9</v>
      </c>
      <c r="JT50">
        <v>419.795</v>
      </c>
      <c r="JU50">
        <v>25</v>
      </c>
      <c r="JV50">
        <v>95.18300000000001</v>
      </c>
      <c r="JW50">
        <v>101.26</v>
      </c>
    </row>
    <row r="51" spans="1:283">
      <c r="A51">
        <v>35</v>
      </c>
      <c r="B51">
        <v>1690384915.6</v>
      </c>
      <c r="C51">
        <v>6545.5</v>
      </c>
      <c r="D51" t="s">
        <v>580</v>
      </c>
      <c r="E51" t="s">
        <v>581</v>
      </c>
      <c r="F51">
        <v>15</v>
      </c>
      <c r="P51">
        <v>1690384907.849999</v>
      </c>
      <c r="Q51">
        <f>(R51)/1000</f>
        <v>0</v>
      </c>
      <c r="R51">
        <f>1000*DB51*AP51*(CX51-CY51)/(100*CQ51*(1000-AP51*CX51))</f>
        <v>0</v>
      </c>
      <c r="S51">
        <f>DB51*AP51*(CW51-CV51*(1000-AP51*CY51)/(1000-AP51*CX51))/(100*CQ51)</f>
        <v>0</v>
      </c>
      <c r="T51">
        <f>CV51 - IF(AP51&gt;1, S51*CQ51*100.0/(AR51*DJ51), 0)</f>
        <v>0</v>
      </c>
      <c r="U51">
        <f>((AA51-Q51/2)*T51-S51)/(AA51+Q51/2)</f>
        <v>0</v>
      </c>
      <c r="V51">
        <f>U51*(DC51+DD51)/1000.0</f>
        <v>0</v>
      </c>
      <c r="W51">
        <f>(CV51 - IF(AP51&gt;1, S51*CQ51*100.0/(AR51*DJ51), 0))*(DC51+DD51)/1000.0</f>
        <v>0</v>
      </c>
      <c r="X51">
        <f>2.0/((1/Z51-1/Y51)+SIGN(Z51)*SQRT((1/Z51-1/Y51)*(1/Z51-1/Y51) + 4*CR51/((CR51+1)*(CR51+1))*(2*1/Z51*1/Y51-1/Y51*1/Y51)))</f>
        <v>0</v>
      </c>
      <c r="Y51">
        <f>IF(LEFT(CS51,1)&lt;&gt;"0",IF(LEFT(CS51,1)="1",3.0,CT51),$D$5+$E$5*(DJ51*DC51/($K$5*1000))+$F$5*(DJ51*DC51/($K$5*1000))*MAX(MIN(CQ51,$J$5),$I$5)*MAX(MIN(CQ51,$J$5),$I$5)+$G$5*MAX(MIN(CQ51,$J$5),$I$5)*(DJ51*DC51/($K$5*1000))+$H$5*(DJ51*DC51/($K$5*1000))*(DJ51*DC51/($K$5*1000)))</f>
        <v>0</v>
      </c>
      <c r="Z51">
        <f>Q51*(1000-(1000*0.61365*exp(17.502*AD51/(240.97+AD51))/(DC51+DD51)+CX51)/2)/(1000*0.61365*exp(17.502*AD51/(240.97+AD51))/(DC51+DD51)-CX51)</f>
        <v>0</v>
      </c>
      <c r="AA51">
        <f>1/((CR51+1)/(X51/1.6)+1/(Y51/1.37)) + CR51/((CR51+1)/(X51/1.6) + CR51/(Y51/1.37))</f>
        <v>0</v>
      </c>
      <c r="AB51">
        <f>(CM51*CP51)</f>
        <v>0</v>
      </c>
      <c r="AC51">
        <f>(DE51+(AB51+2*0.95*5.67E-8*(((DE51+$B$7)+273)^4-(DE51+273)^4)-44100*Q51)/(1.84*29.3*Y51+8*0.95*5.67E-8*(DE51+273)^3))</f>
        <v>0</v>
      </c>
      <c r="AD51">
        <f>($C$7*DF51+$D$7*DG51+$E$7*AC51)</f>
        <v>0</v>
      </c>
      <c r="AE51">
        <f>0.61365*exp(17.502*AD51/(240.97+AD51))</f>
        <v>0</v>
      </c>
      <c r="AF51">
        <f>(AG51/AH51*100)</f>
        <v>0</v>
      </c>
      <c r="AG51">
        <f>CX51*(DC51+DD51)/1000</f>
        <v>0</v>
      </c>
      <c r="AH51">
        <f>0.61365*exp(17.502*DE51/(240.97+DE51))</f>
        <v>0</v>
      </c>
      <c r="AI51">
        <f>(AE51-CX51*(DC51+DD51)/1000)</f>
        <v>0</v>
      </c>
      <c r="AJ51">
        <f>(-Q51*44100)</f>
        <v>0</v>
      </c>
      <c r="AK51">
        <f>2*29.3*Y51*0.92*(DE51-AD51)</f>
        <v>0</v>
      </c>
      <c r="AL51">
        <f>2*0.95*5.67E-8*(((DE51+$B$7)+273)^4-(AD51+273)^4)</f>
        <v>0</v>
      </c>
      <c r="AM51">
        <f>AB51+AL51+AJ51+AK51</f>
        <v>0</v>
      </c>
      <c r="AN51">
        <v>0</v>
      </c>
      <c r="AO51">
        <v>0</v>
      </c>
      <c r="AP51">
        <f>IF(AN51*$H$13&gt;=AR51,1.0,(AR51/(AR51-AN51*$H$13)))</f>
        <v>0</v>
      </c>
      <c r="AQ51">
        <f>(AP51-1)*100</f>
        <v>0</v>
      </c>
      <c r="AR51">
        <f>MAX(0,($B$13+$C$13*DJ51)/(1+$D$13*DJ51)*DC51/(DE51+273)*$E$13)</f>
        <v>0</v>
      </c>
      <c r="AS51" t="s">
        <v>414</v>
      </c>
      <c r="AT51">
        <v>12558.6</v>
      </c>
      <c r="AU51">
        <v>607.068</v>
      </c>
      <c r="AV51">
        <v>2188.17</v>
      </c>
      <c r="AW51">
        <f>1-AU51/AV51</f>
        <v>0</v>
      </c>
      <c r="AX51">
        <v>-1.734461745173538</v>
      </c>
      <c r="AY51" t="s">
        <v>582</v>
      </c>
      <c r="AZ51">
        <v>12573.2</v>
      </c>
      <c r="BA51">
        <v>1352.2688</v>
      </c>
      <c r="BB51">
        <v>1563.34</v>
      </c>
      <c r="BC51">
        <f>1-BA51/BB51</f>
        <v>0</v>
      </c>
      <c r="BD51">
        <v>0.5</v>
      </c>
      <c r="BE51">
        <f>CN51</f>
        <v>0</v>
      </c>
      <c r="BF51">
        <f>S51</f>
        <v>0</v>
      </c>
      <c r="BG51">
        <f>BC51*BD51*BE51</f>
        <v>0</v>
      </c>
      <c r="BH51">
        <f>(BF51-AX51)/BE51</f>
        <v>0</v>
      </c>
      <c r="BI51">
        <f>(AV51-BB51)/BB51</f>
        <v>0</v>
      </c>
      <c r="BJ51">
        <f>AU51/(AW51+AU51/BB51)</f>
        <v>0</v>
      </c>
      <c r="BK51" t="s">
        <v>583</v>
      </c>
      <c r="BL51">
        <v>-1974.87</v>
      </c>
      <c r="BM51">
        <f>IF(BL51&lt;&gt;0, BL51, BJ51)</f>
        <v>0</v>
      </c>
      <c r="BN51">
        <f>1-BM51/BB51</f>
        <v>0</v>
      </c>
      <c r="BO51">
        <f>(BB51-BA51)/(BB51-BM51)</f>
        <v>0</v>
      </c>
      <c r="BP51">
        <f>(AV51-BB51)/(AV51-BM51)</f>
        <v>0</v>
      </c>
      <c r="BQ51">
        <f>(BB51-BA51)/(BB51-AU51)</f>
        <v>0</v>
      </c>
      <c r="BR51">
        <f>(AV51-BB51)/(AV51-AU51)</f>
        <v>0</v>
      </c>
      <c r="BS51">
        <f>(BO51*BM51/BA51)</f>
        <v>0</v>
      </c>
      <c r="BT51">
        <f>(1-BS51)</f>
        <v>0</v>
      </c>
      <c r="BU51">
        <v>3188</v>
      </c>
      <c r="BV51">
        <v>300</v>
      </c>
      <c r="BW51">
        <v>300</v>
      </c>
      <c r="BX51">
        <v>300</v>
      </c>
      <c r="BY51">
        <v>12573.2</v>
      </c>
      <c r="BZ51">
        <v>1558.27</v>
      </c>
      <c r="CA51">
        <v>-0.00910802</v>
      </c>
      <c r="CB51">
        <v>20.03</v>
      </c>
      <c r="CC51" t="s">
        <v>417</v>
      </c>
      <c r="CD51" t="s">
        <v>417</v>
      </c>
      <c r="CE51" t="s">
        <v>417</v>
      </c>
      <c r="CF51" t="s">
        <v>417</v>
      </c>
      <c r="CG51" t="s">
        <v>417</v>
      </c>
      <c r="CH51" t="s">
        <v>417</v>
      </c>
      <c r="CI51" t="s">
        <v>417</v>
      </c>
      <c r="CJ51" t="s">
        <v>417</v>
      </c>
      <c r="CK51" t="s">
        <v>417</v>
      </c>
      <c r="CL51" t="s">
        <v>417</v>
      </c>
      <c r="CM51">
        <f>$B$11*DK51+$C$11*DL51+$F$11*DW51*(1-DZ51)</f>
        <v>0</v>
      </c>
      <c r="CN51">
        <f>CM51*CO51</f>
        <v>0</v>
      </c>
      <c r="CO51">
        <f>($B$11*$D$9+$C$11*$D$9+$F$11*((EJ51+EB51)/MAX(EJ51+EB51+EK51, 0.1)*$I$9+EK51/MAX(EJ51+EB51+EK51, 0.1)*$J$9))/($B$11+$C$11+$F$11)</f>
        <v>0</v>
      </c>
      <c r="CP51">
        <f>($B$11*$K$9+$C$11*$K$9+$F$11*((EJ51+EB51)/MAX(EJ51+EB51+EK51, 0.1)*$P$9+EK51/MAX(EJ51+EB51+EK51, 0.1)*$Q$9))/($B$11+$C$11+$F$11)</f>
        <v>0</v>
      </c>
      <c r="CQ51">
        <v>6</v>
      </c>
      <c r="CR51">
        <v>0.5</v>
      </c>
      <c r="CS51" t="s">
        <v>418</v>
      </c>
      <c r="CT51">
        <v>2</v>
      </c>
      <c r="CU51">
        <v>1690384907.849999</v>
      </c>
      <c r="CV51">
        <v>410.0748333333334</v>
      </c>
      <c r="CW51">
        <v>419.4035666666667</v>
      </c>
      <c r="CX51">
        <v>25.86972666666667</v>
      </c>
      <c r="CY51">
        <v>25.08708333333334</v>
      </c>
      <c r="CZ51">
        <v>408.7918333333334</v>
      </c>
      <c r="DA51">
        <v>25.49772666666667</v>
      </c>
      <c r="DB51">
        <v>600.1775333333333</v>
      </c>
      <c r="DC51">
        <v>101.5066333333333</v>
      </c>
      <c r="DD51">
        <v>0.1001804</v>
      </c>
      <c r="DE51">
        <v>28.44340666666666</v>
      </c>
      <c r="DF51">
        <v>28.59696333333333</v>
      </c>
      <c r="DG51">
        <v>999.9000000000002</v>
      </c>
      <c r="DH51">
        <v>0</v>
      </c>
      <c r="DI51">
        <v>0</v>
      </c>
      <c r="DJ51">
        <v>9999.666333333333</v>
      </c>
      <c r="DK51">
        <v>0</v>
      </c>
      <c r="DL51">
        <v>789.8191000000002</v>
      </c>
      <c r="DM51">
        <v>-9.418839</v>
      </c>
      <c r="DN51">
        <v>420.8762666666667</v>
      </c>
      <c r="DO51">
        <v>430.1960333333334</v>
      </c>
      <c r="DP51">
        <v>0.7910167</v>
      </c>
      <c r="DQ51">
        <v>419.4035666666667</v>
      </c>
      <c r="DR51">
        <v>25.08708333333334</v>
      </c>
      <c r="DS51">
        <v>2.626797</v>
      </c>
      <c r="DT51">
        <v>2.546505333333334</v>
      </c>
      <c r="DU51">
        <v>21.83421</v>
      </c>
      <c r="DV51">
        <v>21.32681333333333</v>
      </c>
      <c r="DW51">
        <v>1499.999</v>
      </c>
      <c r="DX51">
        <v>0.9729941666666664</v>
      </c>
      <c r="DY51">
        <v>0.02700557</v>
      </c>
      <c r="DZ51">
        <v>0</v>
      </c>
      <c r="EA51">
        <v>1355.901999999999</v>
      </c>
      <c r="EB51">
        <v>4.99931</v>
      </c>
      <c r="EC51">
        <v>24931.53333333333</v>
      </c>
      <c r="ED51">
        <v>13259.2</v>
      </c>
      <c r="EE51">
        <v>37.62913333333334</v>
      </c>
      <c r="EF51">
        <v>39.17873333333333</v>
      </c>
      <c r="EG51">
        <v>38.18699999999999</v>
      </c>
      <c r="EH51">
        <v>38.31619999999999</v>
      </c>
      <c r="EI51">
        <v>38.92460000000001</v>
      </c>
      <c r="EJ51">
        <v>1454.627333333333</v>
      </c>
      <c r="EK51">
        <v>40.37266666666665</v>
      </c>
      <c r="EL51">
        <v>0</v>
      </c>
      <c r="EM51">
        <v>152.5999999046326</v>
      </c>
      <c r="EN51">
        <v>0</v>
      </c>
      <c r="EO51">
        <v>1352.2688</v>
      </c>
      <c r="EP51">
        <v>-421.0623070615364</v>
      </c>
      <c r="EQ51">
        <v>2280.399988730633</v>
      </c>
      <c r="ER51">
        <v>24906.152</v>
      </c>
      <c r="ES51">
        <v>15</v>
      </c>
      <c r="ET51">
        <v>1690384936.6</v>
      </c>
      <c r="EU51" t="s">
        <v>584</v>
      </c>
      <c r="EV51">
        <v>1690384933.6</v>
      </c>
      <c r="EW51">
        <v>1690384936.6</v>
      </c>
      <c r="EX51">
        <v>25</v>
      </c>
      <c r="EY51">
        <v>0.096</v>
      </c>
      <c r="EZ51">
        <v>-0.008</v>
      </c>
      <c r="FA51">
        <v>1.283</v>
      </c>
      <c r="FB51">
        <v>0.372</v>
      </c>
      <c r="FC51">
        <v>419</v>
      </c>
      <c r="FD51">
        <v>25</v>
      </c>
      <c r="FE51">
        <v>0.21</v>
      </c>
      <c r="FF51">
        <v>0.16</v>
      </c>
      <c r="FG51">
        <v>9.078873903664698</v>
      </c>
      <c r="FH51">
        <v>0.6701084894612787</v>
      </c>
      <c r="FI51">
        <v>0.06175133850834232</v>
      </c>
      <c r="FJ51">
        <v>1</v>
      </c>
      <c r="FK51">
        <v>-9.37024325</v>
      </c>
      <c r="FL51">
        <v>-0.8534180487804709</v>
      </c>
      <c r="FM51">
        <v>0.09223748360583953</v>
      </c>
      <c r="FN51">
        <v>1</v>
      </c>
      <c r="FO51">
        <v>409.9824666666666</v>
      </c>
      <c r="FP51">
        <v>0.1479510567305266</v>
      </c>
      <c r="FQ51">
        <v>0.02870392927032453</v>
      </c>
      <c r="FR51">
        <v>1</v>
      </c>
      <c r="FS51">
        <v>0.7708322000000001</v>
      </c>
      <c r="FT51">
        <v>0.3262936660412743</v>
      </c>
      <c r="FU51">
        <v>0.03180057519778535</v>
      </c>
      <c r="FV51">
        <v>1</v>
      </c>
      <c r="FW51">
        <v>25.87424333333334</v>
      </c>
      <c r="FX51">
        <v>0.2135199110122389</v>
      </c>
      <c r="FY51">
        <v>0.01551937892514467</v>
      </c>
      <c r="FZ51">
        <v>1</v>
      </c>
      <c r="GA51">
        <v>5</v>
      </c>
      <c r="GB51">
        <v>5</v>
      </c>
      <c r="GC51" t="s">
        <v>420</v>
      </c>
      <c r="GD51">
        <v>3.17744</v>
      </c>
      <c r="GE51">
        <v>2.79698</v>
      </c>
      <c r="GF51">
        <v>0.103166</v>
      </c>
      <c r="GG51">
        <v>0.105707</v>
      </c>
      <c r="GH51">
        <v>0.126751</v>
      </c>
      <c r="GI51">
        <v>0.125081</v>
      </c>
      <c r="GJ51">
        <v>28023.4</v>
      </c>
      <c r="GK51">
        <v>22264.7</v>
      </c>
      <c r="GL51">
        <v>29207.3</v>
      </c>
      <c r="GM51">
        <v>24391.7</v>
      </c>
      <c r="GN51">
        <v>32406.1</v>
      </c>
      <c r="GO51">
        <v>31119.2</v>
      </c>
      <c r="GP51">
        <v>40269</v>
      </c>
      <c r="GQ51">
        <v>39780.5</v>
      </c>
      <c r="GR51">
        <v>2.14663</v>
      </c>
      <c r="GS51">
        <v>1.90217</v>
      </c>
      <c r="GT51">
        <v>0.104919</v>
      </c>
      <c r="GU51">
        <v>0</v>
      </c>
      <c r="GV51">
        <v>26.8388</v>
      </c>
      <c r="GW51">
        <v>999.9</v>
      </c>
      <c r="GX51">
        <v>69</v>
      </c>
      <c r="GY51">
        <v>29</v>
      </c>
      <c r="GZ51">
        <v>27.3405</v>
      </c>
      <c r="HA51">
        <v>62.3625</v>
      </c>
      <c r="HB51">
        <v>31.5986</v>
      </c>
      <c r="HC51">
        <v>1</v>
      </c>
      <c r="HD51">
        <v>0.0488415</v>
      </c>
      <c r="HE51">
        <v>0</v>
      </c>
      <c r="HF51">
        <v>20.2779</v>
      </c>
      <c r="HG51">
        <v>5.22627</v>
      </c>
      <c r="HH51">
        <v>11.908</v>
      </c>
      <c r="HI51">
        <v>4.96365</v>
      </c>
      <c r="HJ51">
        <v>3.292</v>
      </c>
      <c r="HK51">
        <v>9999</v>
      </c>
      <c r="HL51">
        <v>9999</v>
      </c>
      <c r="HM51">
        <v>9999</v>
      </c>
      <c r="HN51">
        <v>999.9</v>
      </c>
      <c r="HO51">
        <v>4.97017</v>
      </c>
      <c r="HP51">
        <v>1.875</v>
      </c>
      <c r="HQ51">
        <v>1.87373</v>
      </c>
      <c r="HR51">
        <v>1.87286</v>
      </c>
      <c r="HS51">
        <v>1.87439</v>
      </c>
      <c r="HT51">
        <v>1.86935</v>
      </c>
      <c r="HU51">
        <v>1.87348</v>
      </c>
      <c r="HV51">
        <v>1.87857</v>
      </c>
      <c r="HW51">
        <v>0</v>
      </c>
      <c r="HX51">
        <v>0</v>
      </c>
      <c r="HY51">
        <v>0</v>
      </c>
      <c r="HZ51">
        <v>0</v>
      </c>
      <c r="IA51" t="s">
        <v>421</v>
      </c>
      <c r="IB51" t="s">
        <v>422</v>
      </c>
      <c r="IC51" t="s">
        <v>423</v>
      </c>
      <c r="ID51" t="s">
        <v>423</v>
      </c>
      <c r="IE51" t="s">
        <v>423</v>
      </c>
      <c r="IF51" t="s">
        <v>423</v>
      </c>
      <c r="IG51">
        <v>0</v>
      </c>
      <c r="IH51">
        <v>100</v>
      </c>
      <c r="II51">
        <v>100</v>
      </c>
      <c r="IJ51">
        <v>1.283</v>
      </c>
      <c r="IK51">
        <v>0.372</v>
      </c>
      <c r="IL51">
        <v>1.171694032078655</v>
      </c>
      <c r="IM51">
        <v>0.0007502269904989051</v>
      </c>
      <c r="IN51">
        <v>-1.907541437940456E-06</v>
      </c>
      <c r="IO51">
        <v>4.87577687351772E-10</v>
      </c>
      <c r="IP51">
        <v>0.3803650000000012</v>
      </c>
      <c r="IQ51">
        <v>0</v>
      </c>
      <c r="IR51">
        <v>0</v>
      </c>
      <c r="IS51">
        <v>0</v>
      </c>
      <c r="IT51">
        <v>1</v>
      </c>
      <c r="IU51">
        <v>1943</v>
      </c>
      <c r="IV51">
        <v>1</v>
      </c>
      <c r="IW51">
        <v>21</v>
      </c>
      <c r="IX51">
        <v>2.2</v>
      </c>
      <c r="IY51">
        <v>2.1</v>
      </c>
      <c r="IZ51">
        <v>1.09253</v>
      </c>
      <c r="JA51">
        <v>2.39014</v>
      </c>
      <c r="JB51">
        <v>1.42578</v>
      </c>
      <c r="JC51">
        <v>2.27783</v>
      </c>
      <c r="JD51">
        <v>1.54785</v>
      </c>
      <c r="JE51">
        <v>2.46948</v>
      </c>
      <c r="JF51">
        <v>33.3559</v>
      </c>
      <c r="JG51">
        <v>14.9463</v>
      </c>
      <c r="JH51">
        <v>18</v>
      </c>
      <c r="JI51">
        <v>618.934</v>
      </c>
      <c r="JJ51">
        <v>445.176</v>
      </c>
      <c r="JK51">
        <v>27.3346</v>
      </c>
      <c r="JL51">
        <v>27.9291</v>
      </c>
      <c r="JM51">
        <v>30.001</v>
      </c>
      <c r="JN51">
        <v>27.8068</v>
      </c>
      <c r="JO51">
        <v>27.7563</v>
      </c>
      <c r="JP51">
        <v>21.8952</v>
      </c>
      <c r="JQ51">
        <v>10.799</v>
      </c>
      <c r="JR51">
        <v>100</v>
      </c>
      <c r="JS51">
        <v>-999.9</v>
      </c>
      <c r="JT51">
        <v>419.272</v>
      </c>
      <c r="JU51">
        <v>25</v>
      </c>
      <c r="JV51">
        <v>95.1383</v>
      </c>
      <c r="JW51">
        <v>101.224</v>
      </c>
    </row>
    <row r="52" spans="1:283">
      <c r="A52">
        <v>36</v>
      </c>
      <c r="B52">
        <v>1690385027.6</v>
      </c>
      <c r="C52">
        <v>6657.5</v>
      </c>
      <c r="D52" t="s">
        <v>585</v>
      </c>
      <c r="E52" t="s">
        <v>586</v>
      </c>
      <c r="F52">
        <v>15</v>
      </c>
      <c r="P52">
        <v>1690385019.599999</v>
      </c>
      <c r="Q52">
        <f>(R52)/1000</f>
        <v>0</v>
      </c>
      <c r="R52">
        <f>1000*DB52*AP52*(CX52-CY52)/(100*CQ52*(1000-AP52*CX52))</f>
        <v>0</v>
      </c>
      <c r="S52">
        <f>DB52*AP52*(CW52-CV52*(1000-AP52*CY52)/(1000-AP52*CX52))/(100*CQ52)</f>
        <v>0</v>
      </c>
      <c r="T52">
        <f>CV52 - IF(AP52&gt;1, S52*CQ52*100.0/(AR52*DJ52), 0)</f>
        <v>0</v>
      </c>
      <c r="U52">
        <f>((AA52-Q52/2)*T52-S52)/(AA52+Q52/2)</f>
        <v>0</v>
      </c>
      <c r="V52">
        <f>U52*(DC52+DD52)/1000.0</f>
        <v>0</v>
      </c>
      <c r="W52">
        <f>(CV52 - IF(AP52&gt;1, S52*CQ52*100.0/(AR52*DJ52), 0))*(DC52+DD52)/1000.0</f>
        <v>0</v>
      </c>
      <c r="X52">
        <f>2.0/((1/Z52-1/Y52)+SIGN(Z52)*SQRT((1/Z52-1/Y52)*(1/Z52-1/Y52) + 4*CR52/((CR52+1)*(CR52+1))*(2*1/Z52*1/Y52-1/Y52*1/Y52)))</f>
        <v>0</v>
      </c>
      <c r="Y52">
        <f>IF(LEFT(CS52,1)&lt;&gt;"0",IF(LEFT(CS52,1)="1",3.0,CT52),$D$5+$E$5*(DJ52*DC52/($K$5*1000))+$F$5*(DJ52*DC52/($K$5*1000))*MAX(MIN(CQ52,$J$5),$I$5)*MAX(MIN(CQ52,$J$5),$I$5)+$G$5*MAX(MIN(CQ52,$J$5),$I$5)*(DJ52*DC52/($K$5*1000))+$H$5*(DJ52*DC52/($K$5*1000))*(DJ52*DC52/($K$5*1000)))</f>
        <v>0</v>
      </c>
      <c r="Z52">
        <f>Q52*(1000-(1000*0.61365*exp(17.502*AD52/(240.97+AD52))/(DC52+DD52)+CX52)/2)/(1000*0.61365*exp(17.502*AD52/(240.97+AD52))/(DC52+DD52)-CX52)</f>
        <v>0</v>
      </c>
      <c r="AA52">
        <f>1/((CR52+1)/(X52/1.6)+1/(Y52/1.37)) + CR52/((CR52+1)/(X52/1.6) + CR52/(Y52/1.37))</f>
        <v>0</v>
      </c>
      <c r="AB52">
        <f>(CM52*CP52)</f>
        <v>0</v>
      </c>
      <c r="AC52">
        <f>(DE52+(AB52+2*0.95*5.67E-8*(((DE52+$B$7)+273)^4-(DE52+273)^4)-44100*Q52)/(1.84*29.3*Y52+8*0.95*5.67E-8*(DE52+273)^3))</f>
        <v>0</v>
      </c>
      <c r="AD52">
        <f>($C$7*DF52+$D$7*DG52+$E$7*AC52)</f>
        <v>0</v>
      </c>
      <c r="AE52">
        <f>0.61365*exp(17.502*AD52/(240.97+AD52))</f>
        <v>0</v>
      </c>
      <c r="AF52">
        <f>(AG52/AH52*100)</f>
        <v>0</v>
      </c>
      <c r="AG52">
        <f>CX52*(DC52+DD52)/1000</f>
        <v>0</v>
      </c>
      <c r="AH52">
        <f>0.61365*exp(17.502*DE52/(240.97+DE52))</f>
        <v>0</v>
      </c>
      <c r="AI52">
        <f>(AE52-CX52*(DC52+DD52)/1000)</f>
        <v>0</v>
      </c>
      <c r="AJ52">
        <f>(-Q52*44100)</f>
        <v>0</v>
      </c>
      <c r="AK52">
        <f>2*29.3*Y52*0.92*(DE52-AD52)</f>
        <v>0</v>
      </c>
      <c r="AL52">
        <f>2*0.95*5.67E-8*(((DE52+$B$7)+273)^4-(AD52+273)^4)</f>
        <v>0</v>
      </c>
      <c r="AM52">
        <f>AB52+AL52+AJ52+AK52</f>
        <v>0</v>
      </c>
      <c r="AN52">
        <v>0</v>
      </c>
      <c r="AO52">
        <v>0</v>
      </c>
      <c r="AP52">
        <f>IF(AN52*$H$13&gt;=AR52,1.0,(AR52/(AR52-AN52*$H$13)))</f>
        <v>0</v>
      </c>
      <c r="AQ52">
        <f>(AP52-1)*100</f>
        <v>0</v>
      </c>
      <c r="AR52">
        <f>MAX(0,($B$13+$C$13*DJ52)/(1+$D$13*DJ52)*DC52/(DE52+273)*$E$13)</f>
        <v>0</v>
      </c>
      <c r="AS52" t="s">
        <v>414</v>
      </c>
      <c r="AT52">
        <v>12558.6</v>
      </c>
      <c r="AU52">
        <v>607.068</v>
      </c>
      <c r="AV52">
        <v>2188.17</v>
      </c>
      <c r="AW52">
        <f>1-AU52/AV52</f>
        <v>0</v>
      </c>
      <c r="AX52">
        <v>-1.734461745173538</v>
      </c>
      <c r="AY52" t="s">
        <v>587</v>
      </c>
      <c r="AZ52">
        <v>12558.6</v>
      </c>
      <c r="BA52">
        <v>514.9108799999999</v>
      </c>
      <c r="BB52">
        <v>595.4059999999999</v>
      </c>
      <c r="BC52">
        <f>1-BA52/BB52</f>
        <v>0</v>
      </c>
      <c r="BD52">
        <v>0.5</v>
      </c>
      <c r="BE52">
        <f>CN52</f>
        <v>0</v>
      </c>
      <c r="BF52">
        <f>S52</f>
        <v>0</v>
      </c>
      <c r="BG52">
        <f>BC52*BD52*BE52</f>
        <v>0</v>
      </c>
      <c r="BH52">
        <f>(BF52-AX52)/BE52</f>
        <v>0</v>
      </c>
      <c r="BI52">
        <f>(AV52-BB52)/BB52</f>
        <v>0</v>
      </c>
      <c r="BJ52">
        <f>AU52/(AW52+AU52/BB52)</f>
        <v>0</v>
      </c>
      <c r="BK52" t="s">
        <v>588</v>
      </c>
      <c r="BL52">
        <v>-33.73</v>
      </c>
      <c r="BM52">
        <f>IF(BL52&lt;&gt;0, BL52, BJ52)</f>
        <v>0</v>
      </c>
      <c r="BN52">
        <f>1-BM52/BB52</f>
        <v>0</v>
      </c>
      <c r="BO52">
        <f>(BB52-BA52)/(BB52-BM52)</f>
        <v>0</v>
      </c>
      <c r="BP52">
        <f>(AV52-BB52)/(AV52-BM52)</f>
        <v>0</v>
      </c>
      <c r="BQ52">
        <f>(BB52-BA52)/(BB52-AU52)</f>
        <v>0</v>
      </c>
      <c r="BR52">
        <f>(AV52-BB52)/(AV52-AU52)</f>
        <v>0</v>
      </c>
      <c r="BS52">
        <f>(BO52*BM52/BA52)</f>
        <v>0</v>
      </c>
      <c r="BT52">
        <f>(1-BS52)</f>
        <v>0</v>
      </c>
      <c r="BU52">
        <v>3190</v>
      </c>
      <c r="BV52">
        <v>300</v>
      </c>
      <c r="BW52">
        <v>300</v>
      </c>
      <c r="BX52">
        <v>300</v>
      </c>
      <c r="BY52">
        <v>12558.6</v>
      </c>
      <c r="BZ52">
        <v>582.8</v>
      </c>
      <c r="CA52">
        <v>-0.00909748</v>
      </c>
      <c r="CB52">
        <v>-0.97</v>
      </c>
      <c r="CC52" t="s">
        <v>417</v>
      </c>
      <c r="CD52" t="s">
        <v>417</v>
      </c>
      <c r="CE52" t="s">
        <v>417</v>
      </c>
      <c r="CF52" t="s">
        <v>417</v>
      </c>
      <c r="CG52" t="s">
        <v>417</v>
      </c>
      <c r="CH52" t="s">
        <v>417</v>
      </c>
      <c r="CI52" t="s">
        <v>417</v>
      </c>
      <c r="CJ52" t="s">
        <v>417</v>
      </c>
      <c r="CK52" t="s">
        <v>417</v>
      </c>
      <c r="CL52" t="s">
        <v>417</v>
      </c>
      <c r="CM52">
        <f>$B$11*DK52+$C$11*DL52+$F$11*DW52*(1-DZ52)</f>
        <v>0</v>
      </c>
      <c r="CN52">
        <f>CM52*CO52</f>
        <v>0</v>
      </c>
      <c r="CO52">
        <f>($B$11*$D$9+$C$11*$D$9+$F$11*((EJ52+EB52)/MAX(EJ52+EB52+EK52, 0.1)*$I$9+EK52/MAX(EJ52+EB52+EK52, 0.1)*$J$9))/($B$11+$C$11+$F$11)</f>
        <v>0</v>
      </c>
      <c r="CP52">
        <f>($B$11*$K$9+$C$11*$K$9+$F$11*((EJ52+EB52)/MAX(EJ52+EB52+EK52, 0.1)*$P$9+EK52/MAX(EJ52+EB52+EK52, 0.1)*$Q$9))/($B$11+$C$11+$F$11)</f>
        <v>0</v>
      </c>
      <c r="CQ52">
        <v>6</v>
      </c>
      <c r="CR52">
        <v>0.5</v>
      </c>
      <c r="CS52" t="s">
        <v>418</v>
      </c>
      <c r="CT52">
        <v>2</v>
      </c>
      <c r="CU52">
        <v>1690385019.599999</v>
      </c>
      <c r="CV52">
        <v>410.1382580645163</v>
      </c>
      <c r="CW52">
        <v>414.1349032258063</v>
      </c>
      <c r="CX52">
        <v>25.36273870967742</v>
      </c>
      <c r="CY52">
        <v>25.03498387096774</v>
      </c>
      <c r="CZ52">
        <v>408.9422580645162</v>
      </c>
      <c r="DA52">
        <v>24.99573870967742</v>
      </c>
      <c r="DB52">
        <v>600.2186129032259</v>
      </c>
      <c r="DC52">
        <v>101.5079677419355</v>
      </c>
      <c r="DD52">
        <v>0.1002503516129032</v>
      </c>
      <c r="DE52">
        <v>28.54822580645161</v>
      </c>
      <c r="DF52">
        <v>28.63012258064516</v>
      </c>
      <c r="DG52">
        <v>999.9000000000003</v>
      </c>
      <c r="DH52">
        <v>0</v>
      </c>
      <c r="DI52">
        <v>0</v>
      </c>
      <c r="DJ52">
        <v>9997.280000000001</v>
      </c>
      <c r="DK52">
        <v>0</v>
      </c>
      <c r="DL52">
        <v>1907.915161290322</v>
      </c>
      <c r="DM52">
        <v>-3.903910322580646</v>
      </c>
      <c r="DN52">
        <v>420.9085806451613</v>
      </c>
      <c r="DO52">
        <v>424.769</v>
      </c>
      <c r="DP52">
        <v>0.3330792258064516</v>
      </c>
      <c r="DQ52">
        <v>414.1349032258063</v>
      </c>
      <c r="DR52">
        <v>25.03498387096774</v>
      </c>
      <c r="DS52">
        <v>2.575060967741935</v>
      </c>
      <c r="DT52">
        <v>2.54125064516129</v>
      </c>
      <c r="DU52">
        <v>21.50886774193548</v>
      </c>
      <c r="DV52">
        <v>21.29312580645162</v>
      </c>
      <c r="DW52">
        <v>1499.995483870968</v>
      </c>
      <c r="DX52">
        <v>0.9729914838709678</v>
      </c>
      <c r="DY52">
        <v>0.02700830645161289</v>
      </c>
      <c r="DZ52">
        <v>0</v>
      </c>
      <c r="EA52">
        <v>514.9334193548386</v>
      </c>
      <c r="EB52">
        <v>4.999310000000001</v>
      </c>
      <c r="EC52">
        <v>10394.91935483871</v>
      </c>
      <c r="ED52">
        <v>13259.15806451613</v>
      </c>
      <c r="EE52">
        <v>37.43699999999998</v>
      </c>
      <c r="EF52">
        <v>39.06199999999998</v>
      </c>
      <c r="EG52">
        <v>37.875</v>
      </c>
      <c r="EH52">
        <v>38.23374193548388</v>
      </c>
      <c r="EI52">
        <v>38.72967741935483</v>
      </c>
      <c r="EJ52">
        <v>1454.615483870968</v>
      </c>
      <c r="EK52">
        <v>40.38000000000002</v>
      </c>
      <c r="EL52">
        <v>0</v>
      </c>
      <c r="EM52">
        <v>111.7999999523163</v>
      </c>
      <c r="EN52">
        <v>0</v>
      </c>
      <c r="EO52">
        <v>514.9108799999999</v>
      </c>
      <c r="EP52">
        <v>0.5187692184035612</v>
      </c>
      <c r="EQ52">
        <v>-337.9153843656963</v>
      </c>
      <c r="ER52">
        <v>10388.28</v>
      </c>
      <c r="ES52">
        <v>15</v>
      </c>
      <c r="ET52">
        <v>1690385052.1</v>
      </c>
      <c r="EU52" t="s">
        <v>589</v>
      </c>
      <c r="EV52">
        <v>1690385052.1</v>
      </c>
      <c r="EW52">
        <v>1690385049.1</v>
      </c>
      <c r="EX52">
        <v>26</v>
      </c>
      <c r="EY52">
        <v>-0.09</v>
      </c>
      <c r="EZ52">
        <v>-0.006</v>
      </c>
      <c r="FA52">
        <v>1.196</v>
      </c>
      <c r="FB52">
        <v>0.367</v>
      </c>
      <c r="FC52">
        <v>414</v>
      </c>
      <c r="FD52">
        <v>25</v>
      </c>
      <c r="FE52">
        <v>0.42</v>
      </c>
      <c r="FF52">
        <v>0.28</v>
      </c>
      <c r="FG52">
        <v>3.766033961122052</v>
      </c>
      <c r="FH52">
        <v>0.2412972616870325</v>
      </c>
      <c r="FI52">
        <v>0.03627496326310008</v>
      </c>
      <c r="FJ52">
        <v>1</v>
      </c>
      <c r="FK52">
        <v>-3.871603658536585</v>
      </c>
      <c r="FL52">
        <v>-0.5301907317073264</v>
      </c>
      <c r="FM52">
        <v>0.0667225729074921</v>
      </c>
      <c r="FN52">
        <v>1</v>
      </c>
      <c r="FO52">
        <v>410.2378064516128</v>
      </c>
      <c r="FP52">
        <v>-0.622500000001232</v>
      </c>
      <c r="FQ52">
        <v>0.05822560092895303</v>
      </c>
      <c r="FR52">
        <v>1</v>
      </c>
      <c r="FS52">
        <v>0.3101629268292683</v>
      </c>
      <c r="FT52">
        <v>0.3406356794425087</v>
      </c>
      <c r="FU52">
        <v>0.0412419124514514</v>
      </c>
      <c r="FV52">
        <v>1</v>
      </c>
      <c r="FW52">
        <v>25.36706129032258</v>
      </c>
      <c r="FX52">
        <v>0.135033870967719</v>
      </c>
      <c r="FY52">
        <v>0.0116855211602516</v>
      </c>
      <c r="FZ52">
        <v>1</v>
      </c>
      <c r="GA52">
        <v>5</v>
      </c>
      <c r="GB52">
        <v>5</v>
      </c>
      <c r="GC52" t="s">
        <v>420</v>
      </c>
      <c r="GD52">
        <v>3.1767</v>
      </c>
      <c r="GE52">
        <v>2.79686</v>
      </c>
      <c r="GF52">
        <v>0.103108</v>
      </c>
      <c r="GG52">
        <v>0.104636</v>
      </c>
      <c r="GH52">
        <v>0.124865</v>
      </c>
      <c r="GI52">
        <v>0.12497</v>
      </c>
      <c r="GJ52">
        <v>28016.1</v>
      </c>
      <c r="GK52">
        <v>22282.1</v>
      </c>
      <c r="GL52">
        <v>29199</v>
      </c>
      <c r="GM52">
        <v>24382.6</v>
      </c>
      <c r="GN52">
        <v>32469.8</v>
      </c>
      <c r="GO52">
        <v>31114.5</v>
      </c>
      <c r="GP52">
        <v>40258</v>
      </c>
      <c r="GQ52">
        <v>39768.6</v>
      </c>
      <c r="GR52">
        <v>2.14748</v>
      </c>
      <c r="GS52">
        <v>1.89898</v>
      </c>
      <c r="GT52">
        <v>0.104494</v>
      </c>
      <c r="GU52">
        <v>0</v>
      </c>
      <c r="GV52">
        <v>26.9122</v>
      </c>
      <c r="GW52">
        <v>999.9</v>
      </c>
      <c r="GX52">
        <v>69.3</v>
      </c>
      <c r="GY52">
        <v>29.3</v>
      </c>
      <c r="GZ52">
        <v>27.9388</v>
      </c>
      <c r="HA52">
        <v>61.6025</v>
      </c>
      <c r="HB52">
        <v>32.5721</v>
      </c>
      <c r="HC52">
        <v>1</v>
      </c>
      <c r="HD52">
        <v>0.0664964</v>
      </c>
      <c r="HE52">
        <v>0</v>
      </c>
      <c r="HF52">
        <v>20.2781</v>
      </c>
      <c r="HG52">
        <v>5.22508</v>
      </c>
      <c r="HH52">
        <v>11.908</v>
      </c>
      <c r="HI52">
        <v>4.96375</v>
      </c>
      <c r="HJ52">
        <v>3.292</v>
      </c>
      <c r="HK52">
        <v>9999</v>
      </c>
      <c r="HL52">
        <v>9999</v>
      </c>
      <c r="HM52">
        <v>9999</v>
      </c>
      <c r="HN52">
        <v>999.9</v>
      </c>
      <c r="HO52">
        <v>4.97017</v>
      </c>
      <c r="HP52">
        <v>1.875</v>
      </c>
      <c r="HQ52">
        <v>1.87378</v>
      </c>
      <c r="HR52">
        <v>1.87286</v>
      </c>
      <c r="HS52">
        <v>1.87439</v>
      </c>
      <c r="HT52">
        <v>1.86935</v>
      </c>
      <c r="HU52">
        <v>1.87351</v>
      </c>
      <c r="HV52">
        <v>1.87856</v>
      </c>
      <c r="HW52">
        <v>0</v>
      </c>
      <c r="HX52">
        <v>0</v>
      </c>
      <c r="HY52">
        <v>0</v>
      </c>
      <c r="HZ52">
        <v>0</v>
      </c>
      <c r="IA52" t="s">
        <v>421</v>
      </c>
      <c r="IB52" t="s">
        <v>422</v>
      </c>
      <c r="IC52" t="s">
        <v>423</v>
      </c>
      <c r="ID52" t="s">
        <v>423</v>
      </c>
      <c r="IE52" t="s">
        <v>423</v>
      </c>
      <c r="IF52" t="s">
        <v>423</v>
      </c>
      <c r="IG52">
        <v>0</v>
      </c>
      <c r="IH52">
        <v>100</v>
      </c>
      <c r="II52">
        <v>100</v>
      </c>
      <c r="IJ52">
        <v>1.196</v>
      </c>
      <c r="IK52">
        <v>0.367</v>
      </c>
      <c r="IL52">
        <v>1.2675</v>
      </c>
      <c r="IM52">
        <v>0.000750227</v>
      </c>
      <c r="IN52">
        <v>-1.90754E-06</v>
      </c>
      <c r="IO52">
        <v>4.87578E-10</v>
      </c>
      <c r="IP52">
        <v>0.372325</v>
      </c>
      <c r="IQ52">
        <v>0</v>
      </c>
      <c r="IR52">
        <v>0</v>
      </c>
      <c r="IS52">
        <v>0</v>
      </c>
      <c r="IT52">
        <v>1</v>
      </c>
      <c r="IU52">
        <v>1943</v>
      </c>
      <c r="IV52">
        <v>1</v>
      </c>
      <c r="IW52">
        <v>21</v>
      </c>
      <c r="IX52">
        <v>1.6</v>
      </c>
      <c r="IY52">
        <v>1.5</v>
      </c>
      <c r="IZ52">
        <v>1.08154</v>
      </c>
      <c r="JA52">
        <v>2.40112</v>
      </c>
      <c r="JB52">
        <v>1.42578</v>
      </c>
      <c r="JC52">
        <v>2.27783</v>
      </c>
      <c r="JD52">
        <v>1.54785</v>
      </c>
      <c r="JE52">
        <v>2.41821</v>
      </c>
      <c r="JF52">
        <v>33.7381</v>
      </c>
      <c r="JG52">
        <v>14.9288</v>
      </c>
      <c r="JH52">
        <v>18</v>
      </c>
      <c r="JI52">
        <v>621.625</v>
      </c>
      <c r="JJ52">
        <v>444.761</v>
      </c>
      <c r="JK52">
        <v>27.5506</v>
      </c>
      <c r="JL52">
        <v>28.1751</v>
      </c>
      <c r="JM52">
        <v>30.0009</v>
      </c>
      <c r="JN52">
        <v>28.0063</v>
      </c>
      <c r="JO52">
        <v>27.9481</v>
      </c>
      <c r="JP52">
        <v>21.6599</v>
      </c>
      <c r="JQ52">
        <v>12.6123</v>
      </c>
      <c r="JR52">
        <v>100</v>
      </c>
      <c r="JS52">
        <v>-999.9</v>
      </c>
      <c r="JT52">
        <v>414.027</v>
      </c>
      <c r="JU52">
        <v>25</v>
      </c>
      <c r="JV52">
        <v>95.11199999999999</v>
      </c>
      <c r="JW52">
        <v>101.191</v>
      </c>
    </row>
    <row r="53" spans="1:283">
      <c r="A53">
        <v>37</v>
      </c>
      <c r="B53">
        <v>1690385150.1</v>
      </c>
      <c r="C53">
        <v>6780</v>
      </c>
      <c r="D53" t="s">
        <v>590</v>
      </c>
      <c r="E53" t="s">
        <v>591</v>
      </c>
      <c r="F53">
        <v>15</v>
      </c>
      <c r="P53">
        <v>1690385142.099999</v>
      </c>
      <c r="Q53">
        <f>(R53)/1000</f>
        <v>0</v>
      </c>
      <c r="R53">
        <f>1000*DB53*AP53*(CX53-CY53)/(100*CQ53*(1000-AP53*CX53))</f>
        <v>0</v>
      </c>
      <c r="S53">
        <f>DB53*AP53*(CW53-CV53*(1000-AP53*CY53)/(1000-AP53*CX53))/(100*CQ53)</f>
        <v>0</v>
      </c>
      <c r="T53">
        <f>CV53 - IF(AP53&gt;1, S53*CQ53*100.0/(AR53*DJ53), 0)</f>
        <v>0</v>
      </c>
      <c r="U53">
        <f>((AA53-Q53/2)*T53-S53)/(AA53+Q53/2)</f>
        <v>0</v>
      </c>
      <c r="V53">
        <f>U53*(DC53+DD53)/1000.0</f>
        <v>0</v>
      </c>
      <c r="W53">
        <f>(CV53 - IF(AP53&gt;1, S53*CQ53*100.0/(AR53*DJ53), 0))*(DC53+DD53)/1000.0</f>
        <v>0</v>
      </c>
      <c r="X53">
        <f>2.0/((1/Z53-1/Y53)+SIGN(Z53)*SQRT((1/Z53-1/Y53)*(1/Z53-1/Y53) + 4*CR53/((CR53+1)*(CR53+1))*(2*1/Z53*1/Y53-1/Y53*1/Y53)))</f>
        <v>0</v>
      </c>
      <c r="Y53">
        <f>IF(LEFT(CS53,1)&lt;&gt;"0",IF(LEFT(CS53,1)="1",3.0,CT53),$D$5+$E$5*(DJ53*DC53/($K$5*1000))+$F$5*(DJ53*DC53/($K$5*1000))*MAX(MIN(CQ53,$J$5),$I$5)*MAX(MIN(CQ53,$J$5),$I$5)+$G$5*MAX(MIN(CQ53,$J$5),$I$5)*(DJ53*DC53/($K$5*1000))+$H$5*(DJ53*DC53/($K$5*1000))*(DJ53*DC53/($K$5*1000)))</f>
        <v>0</v>
      </c>
      <c r="Z53">
        <f>Q53*(1000-(1000*0.61365*exp(17.502*AD53/(240.97+AD53))/(DC53+DD53)+CX53)/2)/(1000*0.61365*exp(17.502*AD53/(240.97+AD53))/(DC53+DD53)-CX53)</f>
        <v>0</v>
      </c>
      <c r="AA53">
        <f>1/((CR53+1)/(X53/1.6)+1/(Y53/1.37)) + CR53/((CR53+1)/(X53/1.6) + CR53/(Y53/1.37))</f>
        <v>0</v>
      </c>
      <c r="AB53">
        <f>(CM53*CP53)</f>
        <v>0</v>
      </c>
      <c r="AC53">
        <f>(DE53+(AB53+2*0.95*5.67E-8*(((DE53+$B$7)+273)^4-(DE53+273)^4)-44100*Q53)/(1.84*29.3*Y53+8*0.95*5.67E-8*(DE53+273)^3))</f>
        <v>0</v>
      </c>
      <c r="AD53">
        <f>($C$7*DF53+$D$7*DG53+$E$7*AC53)</f>
        <v>0</v>
      </c>
      <c r="AE53">
        <f>0.61365*exp(17.502*AD53/(240.97+AD53))</f>
        <v>0</v>
      </c>
      <c r="AF53">
        <f>(AG53/AH53*100)</f>
        <v>0</v>
      </c>
      <c r="AG53">
        <f>CX53*(DC53+DD53)/1000</f>
        <v>0</v>
      </c>
      <c r="AH53">
        <f>0.61365*exp(17.502*DE53/(240.97+DE53))</f>
        <v>0</v>
      </c>
      <c r="AI53">
        <f>(AE53-CX53*(DC53+DD53)/1000)</f>
        <v>0</v>
      </c>
      <c r="AJ53">
        <f>(-Q53*44100)</f>
        <v>0</v>
      </c>
      <c r="AK53">
        <f>2*29.3*Y53*0.92*(DE53-AD53)</f>
        <v>0</v>
      </c>
      <c r="AL53">
        <f>2*0.95*5.67E-8*(((DE53+$B$7)+273)^4-(AD53+273)^4)</f>
        <v>0</v>
      </c>
      <c r="AM53">
        <f>AB53+AL53+AJ53+AK53</f>
        <v>0</v>
      </c>
      <c r="AN53">
        <v>0</v>
      </c>
      <c r="AO53">
        <v>0</v>
      </c>
      <c r="AP53">
        <f>IF(AN53*$H$13&gt;=AR53,1.0,(AR53/(AR53-AN53*$H$13)))</f>
        <v>0</v>
      </c>
      <c r="AQ53">
        <f>(AP53-1)*100</f>
        <v>0</v>
      </c>
      <c r="AR53">
        <f>MAX(0,($B$13+$C$13*DJ53)/(1+$D$13*DJ53)*DC53/(DE53+273)*$E$13)</f>
        <v>0</v>
      </c>
      <c r="AS53" t="s">
        <v>414</v>
      </c>
      <c r="AT53">
        <v>12558.6</v>
      </c>
      <c r="AU53">
        <v>607.068</v>
      </c>
      <c r="AV53">
        <v>2188.17</v>
      </c>
      <c r="AW53">
        <f>1-AU53/AV53</f>
        <v>0</v>
      </c>
      <c r="AX53">
        <v>-1.734461745173538</v>
      </c>
      <c r="AY53" t="s">
        <v>592</v>
      </c>
      <c r="AZ53">
        <v>12510.5</v>
      </c>
      <c r="BA53">
        <v>672.10712</v>
      </c>
      <c r="BB53">
        <v>926.942</v>
      </c>
      <c r="BC53">
        <f>1-BA53/BB53</f>
        <v>0</v>
      </c>
      <c r="BD53">
        <v>0.5</v>
      </c>
      <c r="BE53">
        <f>CN53</f>
        <v>0</v>
      </c>
      <c r="BF53">
        <f>S53</f>
        <v>0</v>
      </c>
      <c r="BG53">
        <f>BC53*BD53*BE53</f>
        <v>0</v>
      </c>
      <c r="BH53">
        <f>(BF53-AX53)/BE53</f>
        <v>0</v>
      </c>
      <c r="BI53">
        <f>(AV53-BB53)/BB53</f>
        <v>0</v>
      </c>
      <c r="BJ53">
        <f>AU53/(AW53+AU53/BB53)</f>
        <v>0</v>
      </c>
      <c r="BK53" t="s">
        <v>593</v>
      </c>
      <c r="BL53">
        <v>-2577.26</v>
      </c>
      <c r="BM53">
        <f>IF(BL53&lt;&gt;0, BL53, BJ53)</f>
        <v>0</v>
      </c>
      <c r="BN53">
        <f>1-BM53/BB53</f>
        <v>0</v>
      </c>
      <c r="BO53">
        <f>(BB53-BA53)/(BB53-BM53)</f>
        <v>0</v>
      </c>
      <c r="BP53">
        <f>(AV53-BB53)/(AV53-BM53)</f>
        <v>0</v>
      </c>
      <c r="BQ53">
        <f>(BB53-BA53)/(BB53-AU53)</f>
        <v>0</v>
      </c>
      <c r="BR53">
        <f>(AV53-BB53)/(AV53-AU53)</f>
        <v>0</v>
      </c>
      <c r="BS53">
        <f>(BO53*BM53/BA53)</f>
        <v>0</v>
      </c>
      <c r="BT53">
        <f>(1-BS53)</f>
        <v>0</v>
      </c>
      <c r="BU53">
        <v>3192</v>
      </c>
      <c r="BV53">
        <v>300</v>
      </c>
      <c r="BW53">
        <v>300</v>
      </c>
      <c r="BX53">
        <v>300</v>
      </c>
      <c r="BY53">
        <v>12510.5</v>
      </c>
      <c r="BZ53">
        <v>867.97</v>
      </c>
      <c r="CA53">
        <v>-0.00906478</v>
      </c>
      <c r="CB53">
        <v>-7.96</v>
      </c>
      <c r="CC53" t="s">
        <v>417</v>
      </c>
      <c r="CD53" t="s">
        <v>417</v>
      </c>
      <c r="CE53" t="s">
        <v>417</v>
      </c>
      <c r="CF53" t="s">
        <v>417</v>
      </c>
      <c r="CG53" t="s">
        <v>417</v>
      </c>
      <c r="CH53" t="s">
        <v>417</v>
      </c>
      <c r="CI53" t="s">
        <v>417</v>
      </c>
      <c r="CJ53" t="s">
        <v>417</v>
      </c>
      <c r="CK53" t="s">
        <v>417</v>
      </c>
      <c r="CL53" t="s">
        <v>417</v>
      </c>
      <c r="CM53">
        <f>$B$11*DK53+$C$11*DL53+$F$11*DW53*(1-DZ53)</f>
        <v>0</v>
      </c>
      <c r="CN53">
        <f>CM53*CO53</f>
        <v>0</v>
      </c>
      <c r="CO53">
        <f>($B$11*$D$9+$C$11*$D$9+$F$11*((EJ53+EB53)/MAX(EJ53+EB53+EK53, 0.1)*$I$9+EK53/MAX(EJ53+EB53+EK53, 0.1)*$J$9))/($B$11+$C$11+$F$11)</f>
        <v>0</v>
      </c>
      <c r="CP53">
        <f>($B$11*$K$9+$C$11*$K$9+$F$11*((EJ53+EB53)/MAX(EJ53+EB53+EK53, 0.1)*$P$9+EK53/MAX(EJ53+EB53+EK53, 0.1)*$Q$9))/($B$11+$C$11+$F$11)</f>
        <v>0</v>
      </c>
      <c r="CQ53">
        <v>6</v>
      </c>
      <c r="CR53">
        <v>0.5</v>
      </c>
      <c r="CS53" t="s">
        <v>418</v>
      </c>
      <c r="CT53">
        <v>2</v>
      </c>
      <c r="CU53">
        <v>1690385142.099999</v>
      </c>
      <c r="CV53">
        <v>409.6117096774194</v>
      </c>
      <c r="CW53">
        <v>425.1797741935484</v>
      </c>
      <c r="CX53">
        <v>26.65371935483871</v>
      </c>
      <c r="CY53">
        <v>25.11394838709678</v>
      </c>
      <c r="CZ53">
        <v>408.4128709677419</v>
      </c>
      <c r="DA53">
        <v>26.28695483870968</v>
      </c>
      <c r="DB53">
        <v>600.2147096774193</v>
      </c>
      <c r="DC53">
        <v>101.5065483870968</v>
      </c>
      <c r="DD53">
        <v>0.1000253225806452</v>
      </c>
      <c r="DE53">
        <v>28.66046129032258</v>
      </c>
      <c r="DF53">
        <v>28.67380967741936</v>
      </c>
      <c r="DG53">
        <v>999.9000000000003</v>
      </c>
      <c r="DH53">
        <v>0</v>
      </c>
      <c r="DI53">
        <v>0</v>
      </c>
      <c r="DJ53">
        <v>10002.42290322581</v>
      </c>
      <c r="DK53">
        <v>0</v>
      </c>
      <c r="DL53">
        <v>1698.446774193548</v>
      </c>
      <c r="DM53">
        <v>-15.56793225806452</v>
      </c>
      <c r="DN53">
        <v>420.8285483870968</v>
      </c>
      <c r="DO53">
        <v>436.1327741935485</v>
      </c>
      <c r="DP53">
        <v>1.539771290322581</v>
      </c>
      <c r="DQ53">
        <v>425.1797741935484</v>
      </c>
      <c r="DR53">
        <v>25.11394838709678</v>
      </c>
      <c r="DS53">
        <v>2.705527741935483</v>
      </c>
      <c r="DT53">
        <v>2.54923064516129</v>
      </c>
      <c r="DU53">
        <v>22.31871290322581</v>
      </c>
      <c r="DV53">
        <v>21.34427096774194</v>
      </c>
      <c r="DW53">
        <v>1500.005806451613</v>
      </c>
      <c r="DX53">
        <v>0.9729911612903228</v>
      </c>
      <c r="DY53">
        <v>0.02700873548387097</v>
      </c>
      <c r="DZ53">
        <v>0</v>
      </c>
      <c r="EA53">
        <v>672.8165483870969</v>
      </c>
      <c r="EB53">
        <v>4.999310000000001</v>
      </c>
      <c r="EC53">
        <v>12850.26774193549</v>
      </c>
      <c r="ED53">
        <v>13259.24838709678</v>
      </c>
      <c r="EE53">
        <v>37.31199999999998</v>
      </c>
      <c r="EF53">
        <v>39.125</v>
      </c>
      <c r="EG53">
        <v>37.75</v>
      </c>
      <c r="EH53">
        <v>38.31199999999998</v>
      </c>
      <c r="EI53">
        <v>38.66699999999999</v>
      </c>
      <c r="EJ53">
        <v>1454.625806451613</v>
      </c>
      <c r="EK53">
        <v>40.38064516129035</v>
      </c>
      <c r="EL53">
        <v>0</v>
      </c>
      <c r="EM53">
        <v>122.2000000476837</v>
      </c>
      <c r="EN53">
        <v>0</v>
      </c>
      <c r="EO53">
        <v>672.10712</v>
      </c>
      <c r="EP53">
        <v>-39.98015390421331</v>
      </c>
      <c r="EQ53">
        <v>-1006.161543281113</v>
      </c>
      <c r="ER53">
        <v>12837.54</v>
      </c>
      <c r="ES53">
        <v>15</v>
      </c>
      <c r="ET53">
        <v>1690385052.1</v>
      </c>
      <c r="EU53" t="s">
        <v>589</v>
      </c>
      <c r="EV53">
        <v>1690385052.1</v>
      </c>
      <c r="EW53">
        <v>1690385049.1</v>
      </c>
      <c r="EX53">
        <v>26</v>
      </c>
      <c r="EY53">
        <v>-0.09</v>
      </c>
      <c r="EZ53">
        <v>-0.006</v>
      </c>
      <c r="FA53">
        <v>1.196</v>
      </c>
      <c r="FB53">
        <v>0.367</v>
      </c>
      <c r="FC53">
        <v>414</v>
      </c>
      <c r="FD53">
        <v>25</v>
      </c>
      <c r="FE53">
        <v>0.42</v>
      </c>
      <c r="FF53">
        <v>0.28</v>
      </c>
      <c r="FG53">
        <v>14.92673388793692</v>
      </c>
      <c r="FH53">
        <v>-0.07636209593856437</v>
      </c>
      <c r="FI53">
        <v>0.02529832897138794</v>
      </c>
      <c r="FJ53">
        <v>1</v>
      </c>
      <c r="FK53">
        <v>-15.6017525</v>
      </c>
      <c r="FL53">
        <v>0.4532949343339802</v>
      </c>
      <c r="FM53">
        <v>0.06963662465793413</v>
      </c>
      <c r="FN53">
        <v>1</v>
      </c>
      <c r="FO53">
        <v>409.6094333333333</v>
      </c>
      <c r="FP53">
        <v>0.8874660734141778</v>
      </c>
      <c r="FQ53">
        <v>0.06655858739152924</v>
      </c>
      <c r="FR53">
        <v>1</v>
      </c>
      <c r="FS53">
        <v>1.51963025</v>
      </c>
      <c r="FT53">
        <v>0.3544503939962466</v>
      </c>
      <c r="FU53">
        <v>0.03816387594882759</v>
      </c>
      <c r="FV53">
        <v>1</v>
      </c>
      <c r="FW53">
        <v>26.65244333333334</v>
      </c>
      <c r="FX53">
        <v>0.3739488320355355</v>
      </c>
      <c r="FY53">
        <v>0.02765448346209965</v>
      </c>
      <c r="FZ53">
        <v>1</v>
      </c>
      <c r="GA53">
        <v>5</v>
      </c>
      <c r="GB53">
        <v>5</v>
      </c>
      <c r="GC53" t="s">
        <v>420</v>
      </c>
      <c r="GD53">
        <v>3.17692</v>
      </c>
      <c r="GE53">
        <v>2.79709</v>
      </c>
      <c r="GF53">
        <v>0.102989</v>
      </c>
      <c r="GG53">
        <v>0.106731</v>
      </c>
      <c r="GH53">
        <v>0.129375</v>
      </c>
      <c r="GI53">
        <v>0.12521</v>
      </c>
      <c r="GJ53">
        <v>28001.6</v>
      </c>
      <c r="GK53">
        <v>22220.6</v>
      </c>
      <c r="GL53">
        <v>29181.5</v>
      </c>
      <c r="GM53">
        <v>24373.5</v>
      </c>
      <c r="GN53">
        <v>32281.2</v>
      </c>
      <c r="GO53">
        <v>31094.2</v>
      </c>
      <c r="GP53">
        <v>40234.8</v>
      </c>
      <c r="GQ53">
        <v>39752.7</v>
      </c>
      <c r="GR53">
        <v>2.14567</v>
      </c>
      <c r="GS53">
        <v>1.89147</v>
      </c>
      <c r="GT53">
        <v>0.102893</v>
      </c>
      <c r="GU53">
        <v>0</v>
      </c>
      <c r="GV53">
        <v>27.0274</v>
      </c>
      <c r="GW53">
        <v>999.9</v>
      </c>
      <c r="GX53">
        <v>70.09999999999999</v>
      </c>
      <c r="GY53">
        <v>29.6</v>
      </c>
      <c r="GZ53">
        <v>28.751</v>
      </c>
      <c r="HA53">
        <v>62.4725</v>
      </c>
      <c r="HB53">
        <v>30.9816</v>
      </c>
      <c r="HC53">
        <v>1</v>
      </c>
      <c r="HD53">
        <v>0.0857038</v>
      </c>
      <c r="HE53">
        <v>0</v>
      </c>
      <c r="HF53">
        <v>20.2781</v>
      </c>
      <c r="HG53">
        <v>5.22732</v>
      </c>
      <c r="HH53">
        <v>11.9081</v>
      </c>
      <c r="HI53">
        <v>4.9637</v>
      </c>
      <c r="HJ53">
        <v>3.292</v>
      </c>
      <c r="HK53">
        <v>9999</v>
      </c>
      <c r="HL53">
        <v>9999</v>
      </c>
      <c r="HM53">
        <v>9999</v>
      </c>
      <c r="HN53">
        <v>999.9</v>
      </c>
      <c r="HO53">
        <v>4.9702</v>
      </c>
      <c r="HP53">
        <v>1.87501</v>
      </c>
      <c r="HQ53">
        <v>1.87378</v>
      </c>
      <c r="HR53">
        <v>1.8729</v>
      </c>
      <c r="HS53">
        <v>1.87446</v>
      </c>
      <c r="HT53">
        <v>1.86936</v>
      </c>
      <c r="HU53">
        <v>1.87357</v>
      </c>
      <c r="HV53">
        <v>1.87864</v>
      </c>
      <c r="HW53">
        <v>0</v>
      </c>
      <c r="HX53">
        <v>0</v>
      </c>
      <c r="HY53">
        <v>0</v>
      </c>
      <c r="HZ53">
        <v>0</v>
      </c>
      <c r="IA53" t="s">
        <v>421</v>
      </c>
      <c r="IB53" t="s">
        <v>422</v>
      </c>
      <c r="IC53" t="s">
        <v>423</v>
      </c>
      <c r="ID53" t="s">
        <v>423</v>
      </c>
      <c r="IE53" t="s">
        <v>423</v>
      </c>
      <c r="IF53" t="s">
        <v>423</v>
      </c>
      <c r="IG53">
        <v>0</v>
      </c>
      <c r="IH53">
        <v>100</v>
      </c>
      <c r="II53">
        <v>100</v>
      </c>
      <c r="IJ53">
        <v>1.199</v>
      </c>
      <c r="IK53">
        <v>0.3667</v>
      </c>
      <c r="IL53">
        <v>1.177492611279708</v>
      </c>
      <c r="IM53">
        <v>0.0007502269904989051</v>
      </c>
      <c r="IN53">
        <v>-1.907541437940456E-06</v>
      </c>
      <c r="IO53">
        <v>4.87577687351772E-10</v>
      </c>
      <c r="IP53">
        <v>0.3667523809523843</v>
      </c>
      <c r="IQ53">
        <v>0</v>
      </c>
      <c r="IR53">
        <v>0</v>
      </c>
      <c r="IS53">
        <v>0</v>
      </c>
      <c r="IT53">
        <v>1</v>
      </c>
      <c r="IU53">
        <v>1943</v>
      </c>
      <c r="IV53">
        <v>1</v>
      </c>
      <c r="IW53">
        <v>21</v>
      </c>
      <c r="IX53">
        <v>1.6</v>
      </c>
      <c r="IY53">
        <v>1.7</v>
      </c>
      <c r="IZ53">
        <v>1.10352</v>
      </c>
      <c r="JA53">
        <v>2.39868</v>
      </c>
      <c r="JB53">
        <v>1.42578</v>
      </c>
      <c r="JC53">
        <v>2.27783</v>
      </c>
      <c r="JD53">
        <v>1.54785</v>
      </c>
      <c r="JE53">
        <v>2.37793</v>
      </c>
      <c r="JF53">
        <v>34.1678</v>
      </c>
      <c r="JG53">
        <v>14.9113</v>
      </c>
      <c r="JH53">
        <v>18</v>
      </c>
      <c r="JI53">
        <v>622.929</v>
      </c>
      <c r="JJ53">
        <v>442.249</v>
      </c>
      <c r="JK53">
        <v>27.788</v>
      </c>
      <c r="JL53">
        <v>28.4543</v>
      </c>
      <c r="JM53">
        <v>30.0009</v>
      </c>
      <c r="JN53">
        <v>28.2597</v>
      </c>
      <c r="JO53">
        <v>28.1988</v>
      </c>
      <c r="JP53">
        <v>22.1099</v>
      </c>
      <c r="JQ53">
        <v>16.9359</v>
      </c>
      <c r="JR53">
        <v>100</v>
      </c>
      <c r="JS53">
        <v>-999.9</v>
      </c>
      <c r="JT53">
        <v>425.419</v>
      </c>
      <c r="JU53">
        <v>25</v>
      </c>
      <c r="JV53">
        <v>95.0562</v>
      </c>
      <c r="JW53">
        <v>101.151</v>
      </c>
    </row>
    <row r="54" spans="1:283">
      <c r="A54">
        <v>38</v>
      </c>
      <c r="B54">
        <v>1690385295.6</v>
      </c>
      <c r="C54">
        <v>6925.5</v>
      </c>
      <c r="D54" t="s">
        <v>594</v>
      </c>
      <c r="E54" t="s">
        <v>595</v>
      </c>
      <c r="F54">
        <v>15</v>
      </c>
      <c r="P54">
        <v>1690385287.849999</v>
      </c>
      <c r="Q54">
        <f>(R54)/1000</f>
        <v>0</v>
      </c>
      <c r="R54">
        <f>1000*DB54*AP54*(CX54-CY54)/(100*CQ54*(1000-AP54*CX54))</f>
        <v>0</v>
      </c>
      <c r="S54">
        <f>DB54*AP54*(CW54-CV54*(1000-AP54*CY54)/(1000-AP54*CX54))/(100*CQ54)</f>
        <v>0</v>
      </c>
      <c r="T54">
        <f>CV54 - IF(AP54&gt;1, S54*CQ54*100.0/(AR54*DJ54), 0)</f>
        <v>0</v>
      </c>
      <c r="U54">
        <f>((AA54-Q54/2)*T54-S54)/(AA54+Q54/2)</f>
        <v>0</v>
      </c>
      <c r="V54">
        <f>U54*(DC54+DD54)/1000.0</f>
        <v>0</v>
      </c>
      <c r="W54">
        <f>(CV54 - IF(AP54&gt;1, S54*CQ54*100.0/(AR54*DJ54), 0))*(DC54+DD54)/1000.0</f>
        <v>0</v>
      </c>
      <c r="X54">
        <f>2.0/((1/Z54-1/Y54)+SIGN(Z54)*SQRT((1/Z54-1/Y54)*(1/Z54-1/Y54) + 4*CR54/((CR54+1)*(CR54+1))*(2*1/Z54*1/Y54-1/Y54*1/Y54)))</f>
        <v>0</v>
      </c>
      <c r="Y54">
        <f>IF(LEFT(CS54,1)&lt;&gt;"0",IF(LEFT(CS54,1)="1",3.0,CT54),$D$5+$E$5*(DJ54*DC54/($K$5*1000))+$F$5*(DJ54*DC54/($K$5*1000))*MAX(MIN(CQ54,$J$5),$I$5)*MAX(MIN(CQ54,$J$5),$I$5)+$G$5*MAX(MIN(CQ54,$J$5),$I$5)*(DJ54*DC54/($K$5*1000))+$H$5*(DJ54*DC54/($K$5*1000))*(DJ54*DC54/($K$5*1000)))</f>
        <v>0</v>
      </c>
      <c r="Z54">
        <f>Q54*(1000-(1000*0.61365*exp(17.502*AD54/(240.97+AD54))/(DC54+DD54)+CX54)/2)/(1000*0.61365*exp(17.502*AD54/(240.97+AD54))/(DC54+DD54)-CX54)</f>
        <v>0</v>
      </c>
      <c r="AA54">
        <f>1/((CR54+1)/(X54/1.6)+1/(Y54/1.37)) + CR54/((CR54+1)/(X54/1.6) + CR54/(Y54/1.37))</f>
        <v>0</v>
      </c>
      <c r="AB54">
        <f>(CM54*CP54)</f>
        <v>0</v>
      </c>
      <c r="AC54">
        <f>(DE54+(AB54+2*0.95*5.67E-8*(((DE54+$B$7)+273)^4-(DE54+273)^4)-44100*Q54)/(1.84*29.3*Y54+8*0.95*5.67E-8*(DE54+273)^3))</f>
        <v>0</v>
      </c>
      <c r="AD54">
        <f>($C$7*DF54+$D$7*DG54+$E$7*AC54)</f>
        <v>0</v>
      </c>
      <c r="AE54">
        <f>0.61365*exp(17.502*AD54/(240.97+AD54))</f>
        <v>0</v>
      </c>
      <c r="AF54">
        <f>(AG54/AH54*100)</f>
        <v>0</v>
      </c>
      <c r="AG54">
        <f>CX54*(DC54+DD54)/1000</f>
        <v>0</v>
      </c>
      <c r="AH54">
        <f>0.61365*exp(17.502*DE54/(240.97+DE54))</f>
        <v>0</v>
      </c>
      <c r="AI54">
        <f>(AE54-CX54*(DC54+DD54)/1000)</f>
        <v>0</v>
      </c>
      <c r="AJ54">
        <f>(-Q54*44100)</f>
        <v>0</v>
      </c>
      <c r="AK54">
        <f>2*29.3*Y54*0.92*(DE54-AD54)</f>
        <v>0</v>
      </c>
      <c r="AL54">
        <f>2*0.95*5.67E-8*(((DE54+$B$7)+273)^4-(AD54+273)^4)</f>
        <v>0</v>
      </c>
      <c r="AM54">
        <f>AB54+AL54+AJ54+AK54</f>
        <v>0</v>
      </c>
      <c r="AN54">
        <v>0</v>
      </c>
      <c r="AO54">
        <v>0</v>
      </c>
      <c r="AP54">
        <f>IF(AN54*$H$13&gt;=AR54,1.0,(AR54/(AR54-AN54*$H$13)))</f>
        <v>0</v>
      </c>
      <c r="AQ54">
        <f>(AP54-1)*100</f>
        <v>0</v>
      </c>
      <c r="AR54">
        <f>MAX(0,($B$13+$C$13*DJ54)/(1+$D$13*DJ54)*DC54/(DE54+273)*$E$13)</f>
        <v>0</v>
      </c>
      <c r="AS54" t="s">
        <v>414</v>
      </c>
      <c r="AT54">
        <v>12558.6</v>
      </c>
      <c r="AU54">
        <v>607.068</v>
      </c>
      <c r="AV54">
        <v>2188.17</v>
      </c>
      <c r="AW54">
        <f>1-AU54/AV54</f>
        <v>0</v>
      </c>
      <c r="AX54">
        <v>-1.734461745173538</v>
      </c>
      <c r="AY54" t="s">
        <v>596</v>
      </c>
      <c r="AZ54">
        <v>12569.3</v>
      </c>
      <c r="BA54">
        <v>708.7502000000001</v>
      </c>
      <c r="BB54">
        <v>819.357</v>
      </c>
      <c r="BC54">
        <f>1-BA54/BB54</f>
        <v>0</v>
      </c>
      <c r="BD54">
        <v>0.5</v>
      </c>
      <c r="BE54">
        <f>CN54</f>
        <v>0</v>
      </c>
      <c r="BF54">
        <f>S54</f>
        <v>0</v>
      </c>
      <c r="BG54">
        <f>BC54*BD54*BE54</f>
        <v>0</v>
      </c>
      <c r="BH54">
        <f>(BF54-AX54)/BE54</f>
        <v>0</v>
      </c>
      <c r="BI54">
        <f>(AV54-BB54)/BB54</f>
        <v>0</v>
      </c>
      <c r="BJ54">
        <f>AU54/(AW54+AU54/BB54)</f>
        <v>0</v>
      </c>
      <c r="BK54" t="s">
        <v>597</v>
      </c>
      <c r="BL54">
        <v>-33.43</v>
      </c>
      <c r="BM54">
        <f>IF(BL54&lt;&gt;0, BL54, BJ54)</f>
        <v>0</v>
      </c>
      <c r="BN54">
        <f>1-BM54/BB54</f>
        <v>0</v>
      </c>
      <c r="BO54">
        <f>(BB54-BA54)/(BB54-BM54)</f>
        <v>0</v>
      </c>
      <c r="BP54">
        <f>(AV54-BB54)/(AV54-BM54)</f>
        <v>0</v>
      </c>
      <c r="BQ54">
        <f>(BB54-BA54)/(BB54-AU54)</f>
        <v>0</v>
      </c>
      <c r="BR54">
        <f>(AV54-BB54)/(AV54-AU54)</f>
        <v>0</v>
      </c>
      <c r="BS54">
        <f>(BO54*BM54/BA54)</f>
        <v>0</v>
      </c>
      <c r="BT54">
        <f>(1-BS54)</f>
        <v>0</v>
      </c>
      <c r="BU54">
        <v>3194</v>
      </c>
      <c r="BV54">
        <v>300</v>
      </c>
      <c r="BW54">
        <v>300</v>
      </c>
      <c r="BX54">
        <v>300</v>
      </c>
      <c r="BY54">
        <v>12569.3</v>
      </c>
      <c r="BZ54">
        <v>810.89</v>
      </c>
      <c r="CA54">
        <v>-0.009106410000000001</v>
      </c>
      <c r="CB54">
        <v>6.37</v>
      </c>
      <c r="CC54" t="s">
        <v>417</v>
      </c>
      <c r="CD54" t="s">
        <v>417</v>
      </c>
      <c r="CE54" t="s">
        <v>417</v>
      </c>
      <c r="CF54" t="s">
        <v>417</v>
      </c>
      <c r="CG54" t="s">
        <v>417</v>
      </c>
      <c r="CH54" t="s">
        <v>417</v>
      </c>
      <c r="CI54" t="s">
        <v>417</v>
      </c>
      <c r="CJ54" t="s">
        <v>417</v>
      </c>
      <c r="CK54" t="s">
        <v>417</v>
      </c>
      <c r="CL54" t="s">
        <v>417</v>
      </c>
      <c r="CM54">
        <f>$B$11*DK54+$C$11*DL54+$F$11*DW54*(1-DZ54)</f>
        <v>0</v>
      </c>
      <c r="CN54">
        <f>CM54*CO54</f>
        <v>0</v>
      </c>
      <c r="CO54">
        <f>($B$11*$D$9+$C$11*$D$9+$F$11*((EJ54+EB54)/MAX(EJ54+EB54+EK54, 0.1)*$I$9+EK54/MAX(EJ54+EB54+EK54, 0.1)*$J$9))/($B$11+$C$11+$F$11)</f>
        <v>0</v>
      </c>
      <c r="CP54">
        <f>($B$11*$K$9+$C$11*$K$9+$F$11*((EJ54+EB54)/MAX(EJ54+EB54+EK54, 0.1)*$P$9+EK54/MAX(EJ54+EB54+EK54, 0.1)*$Q$9))/($B$11+$C$11+$F$11)</f>
        <v>0</v>
      </c>
      <c r="CQ54">
        <v>6</v>
      </c>
      <c r="CR54">
        <v>0.5</v>
      </c>
      <c r="CS54" t="s">
        <v>418</v>
      </c>
      <c r="CT54">
        <v>2</v>
      </c>
      <c r="CU54">
        <v>1690385287.849999</v>
      </c>
      <c r="CV54">
        <v>410.2257</v>
      </c>
      <c r="CW54">
        <v>416.9028333333334</v>
      </c>
      <c r="CX54">
        <v>25.68643666666667</v>
      </c>
      <c r="CY54">
        <v>25.06055333333333</v>
      </c>
      <c r="CZ54">
        <v>408.9886999999999</v>
      </c>
      <c r="DA54">
        <v>25.33043666666667</v>
      </c>
      <c r="DB54">
        <v>600.1962000000001</v>
      </c>
      <c r="DC54">
        <v>101.5087333333334</v>
      </c>
      <c r="DD54">
        <v>0.09998967000000002</v>
      </c>
      <c r="DE54">
        <v>28.96611666666666</v>
      </c>
      <c r="DF54">
        <v>29.02292999999999</v>
      </c>
      <c r="DG54">
        <v>999.9000000000002</v>
      </c>
      <c r="DH54">
        <v>0</v>
      </c>
      <c r="DI54">
        <v>0</v>
      </c>
      <c r="DJ54">
        <v>9995.191333333332</v>
      </c>
      <c r="DK54">
        <v>0</v>
      </c>
      <c r="DL54">
        <v>1243.248</v>
      </c>
      <c r="DM54">
        <v>-6.715609</v>
      </c>
      <c r="DN54">
        <v>421.0059000000001</v>
      </c>
      <c r="DO54">
        <v>427.6192666666667</v>
      </c>
      <c r="DP54">
        <v>0.6366358666666667</v>
      </c>
      <c r="DQ54">
        <v>416.9028333333334</v>
      </c>
      <c r="DR54">
        <v>25.06055333333333</v>
      </c>
      <c r="DS54">
        <v>2.608489999999999</v>
      </c>
      <c r="DT54">
        <v>2.543866333333333</v>
      </c>
      <c r="DU54">
        <v>21.71974333333333</v>
      </c>
      <c r="DV54">
        <v>21.30992</v>
      </c>
      <c r="DW54">
        <v>1499.996333333333</v>
      </c>
      <c r="DX54">
        <v>0.9730059999999998</v>
      </c>
      <c r="DY54">
        <v>0.02699425</v>
      </c>
      <c r="DZ54">
        <v>0</v>
      </c>
      <c r="EA54">
        <v>709.9083999999999</v>
      </c>
      <c r="EB54">
        <v>4.99931</v>
      </c>
      <c r="EC54">
        <v>15651.68333333333</v>
      </c>
      <c r="ED54">
        <v>13259.24333333333</v>
      </c>
      <c r="EE54">
        <v>37.375</v>
      </c>
      <c r="EF54">
        <v>39.2416</v>
      </c>
      <c r="EG54">
        <v>37.87913333333333</v>
      </c>
      <c r="EH54">
        <v>38.40393333333332</v>
      </c>
      <c r="EI54">
        <v>38.6996</v>
      </c>
      <c r="EJ54">
        <v>1454.642</v>
      </c>
      <c r="EK54">
        <v>40.35933333333332</v>
      </c>
      <c r="EL54">
        <v>0</v>
      </c>
      <c r="EM54">
        <v>145</v>
      </c>
      <c r="EN54">
        <v>0</v>
      </c>
      <c r="EO54">
        <v>708.7502000000001</v>
      </c>
      <c r="EP54">
        <v>-115.1998463383073</v>
      </c>
      <c r="EQ54">
        <v>562.6923145108038</v>
      </c>
      <c r="ER54">
        <v>15664.06</v>
      </c>
      <c r="ES54">
        <v>15</v>
      </c>
      <c r="ET54">
        <v>1690385315.6</v>
      </c>
      <c r="EU54" t="s">
        <v>598</v>
      </c>
      <c r="EV54">
        <v>1690385312.6</v>
      </c>
      <c r="EW54">
        <v>1690385315.6</v>
      </c>
      <c r="EX54">
        <v>27</v>
      </c>
      <c r="EY54">
        <v>0.043</v>
      </c>
      <c r="EZ54">
        <v>-0.01</v>
      </c>
      <c r="FA54">
        <v>1.237</v>
      </c>
      <c r="FB54">
        <v>0.356</v>
      </c>
      <c r="FC54">
        <v>417</v>
      </c>
      <c r="FD54">
        <v>25</v>
      </c>
      <c r="FE54">
        <v>0.2</v>
      </c>
      <c r="FF54">
        <v>0.13</v>
      </c>
      <c r="FG54">
        <v>6.450907703020577</v>
      </c>
      <c r="FH54">
        <v>-0.1804799541152121</v>
      </c>
      <c r="FI54">
        <v>0.03060762159362248</v>
      </c>
      <c r="FJ54">
        <v>1</v>
      </c>
      <c r="FK54">
        <v>-6.725748048780488</v>
      </c>
      <c r="FL54">
        <v>0.1386717073170866</v>
      </c>
      <c r="FM54">
        <v>0.030653217092892</v>
      </c>
      <c r="FN54">
        <v>1</v>
      </c>
      <c r="FO54">
        <v>410.1937096774193</v>
      </c>
      <c r="FP54">
        <v>-0.5692258064524245</v>
      </c>
      <c r="FQ54">
        <v>0.04391281211261299</v>
      </c>
      <c r="FR54">
        <v>1</v>
      </c>
      <c r="FS54">
        <v>0.6039839268292683</v>
      </c>
      <c r="FT54">
        <v>0.5162015958188163</v>
      </c>
      <c r="FU54">
        <v>0.05485329552604672</v>
      </c>
      <c r="FV54">
        <v>0</v>
      </c>
      <c r="FW54">
        <v>25.69393548387096</v>
      </c>
      <c r="FX54">
        <v>0.2121870967741198</v>
      </c>
      <c r="FY54">
        <v>0.01651137532395304</v>
      </c>
      <c r="FZ54">
        <v>1</v>
      </c>
      <c r="GA54">
        <v>4</v>
      </c>
      <c r="GB54">
        <v>5</v>
      </c>
      <c r="GC54" t="s">
        <v>489</v>
      </c>
      <c r="GD54">
        <v>3.17648</v>
      </c>
      <c r="GE54">
        <v>2.79697</v>
      </c>
      <c r="GF54">
        <v>0.102972</v>
      </c>
      <c r="GG54">
        <v>0.105023</v>
      </c>
      <c r="GH54">
        <v>0.12592</v>
      </c>
      <c r="GI54">
        <v>0.124865</v>
      </c>
      <c r="GJ54">
        <v>27986.6</v>
      </c>
      <c r="GK54">
        <v>22251.9</v>
      </c>
      <c r="GL54">
        <v>29167.3</v>
      </c>
      <c r="GM54">
        <v>24362.9</v>
      </c>
      <c r="GN54">
        <v>32400.1</v>
      </c>
      <c r="GO54">
        <v>31094.4</v>
      </c>
      <c r="GP54">
        <v>40217.9</v>
      </c>
      <c r="GQ54">
        <v>39735.8</v>
      </c>
      <c r="GR54">
        <v>2.14055</v>
      </c>
      <c r="GS54">
        <v>1.87728</v>
      </c>
      <c r="GT54">
        <v>0.118952</v>
      </c>
      <c r="GU54">
        <v>0</v>
      </c>
      <c r="GV54">
        <v>27.1663</v>
      </c>
      <c r="GW54">
        <v>999.9</v>
      </c>
      <c r="GX54">
        <v>70.3</v>
      </c>
      <c r="GY54">
        <v>30</v>
      </c>
      <c r="GZ54">
        <v>29.5056</v>
      </c>
      <c r="HA54">
        <v>62.2525</v>
      </c>
      <c r="HB54">
        <v>30.653</v>
      </c>
      <c r="HC54">
        <v>1</v>
      </c>
      <c r="HD54">
        <v>0.112259</v>
      </c>
      <c r="HE54">
        <v>0</v>
      </c>
      <c r="HF54">
        <v>20.2781</v>
      </c>
      <c r="HG54">
        <v>5.22687</v>
      </c>
      <c r="HH54">
        <v>11.9081</v>
      </c>
      <c r="HI54">
        <v>4.9638</v>
      </c>
      <c r="HJ54">
        <v>3.292</v>
      </c>
      <c r="HK54">
        <v>9999</v>
      </c>
      <c r="HL54">
        <v>9999</v>
      </c>
      <c r="HM54">
        <v>9999</v>
      </c>
      <c r="HN54">
        <v>999.9</v>
      </c>
      <c r="HO54">
        <v>4.97018</v>
      </c>
      <c r="HP54">
        <v>1.87506</v>
      </c>
      <c r="HQ54">
        <v>1.87379</v>
      </c>
      <c r="HR54">
        <v>1.87301</v>
      </c>
      <c r="HS54">
        <v>1.87452</v>
      </c>
      <c r="HT54">
        <v>1.86942</v>
      </c>
      <c r="HU54">
        <v>1.87363</v>
      </c>
      <c r="HV54">
        <v>1.87866</v>
      </c>
      <c r="HW54">
        <v>0</v>
      </c>
      <c r="HX54">
        <v>0</v>
      </c>
      <c r="HY54">
        <v>0</v>
      </c>
      <c r="HZ54">
        <v>0</v>
      </c>
      <c r="IA54" t="s">
        <v>421</v>
      </c>
      <c r="IB54" t="s">
        <v>422</v>
      </c>
      <c r="IC54" t="s">
        <v>423</v>
      </c>
      <c r="ID54" t="s">
        <v>423</v>
      </c>
      <c r="IE54" t="s">
        <v>423</v>
      </c>
      <c r="IF54" t="s">
        <v>423</v>
      </c>
      <c r="IG54">
        <v>0</v>
      </c>
      <c r="IH54">
        <v>100</v>
      </c>
      <c r="II54">
        <v>100</v>
      </c>
      <c r="IJ54">
        <v>1.237</v>
      </c>
      <c r="IK54">
        <v>0.356</v>
      </c>
      <c r="IL54">
        <v>1.177492611279708</v>
      </c>
      <c r="IM54">
        <v>0.0007502269904989051</v>
      </c>
      <c r="IN54">
        <v>-1.907541437940456E-06</v>
      </c>
      <c r="IO54">
        <v>4.87577687351772E-10</v>
      </c>
      <c r="IP54">
        <v>0.3667523809523843</v>
      </c>
      <c r="IQ54">
        <v>0</v>
      </c>
      <c r="IR54">
        <v>0</v>
      </c>
      <c r="IS54">
        <v>0</v>
      </c>
      <c r="IT54">
        <v>1</v>
      </c>
      <c r="IU54">
        <v>1943</v>
      </c>
      <c r="IV54">
        <v>1</v>
      </c>
      <c r="IW54">
        <v>21</v>
      </c>
      <c r="IX54">
        <v>4.1</v>
      </c>
      <c r="IY54">
        <v>4.1</v>
      </c>
      <c r="IZ54">
        <v>1.08521</v>
      </c>
      <c r="JA54">
        <v>2.3938</v>
      </c>
      <c r="JB54">
        <v>1.42578</v>
      </c>
      <c r="JC54">
        <v>2.27905</v>
      </c>
      <c r="JD54">
        <v>1.54785</v>
      </c>
      <c r="JE54">
        <v>2.44507</v>
      </c>
      <c r="JF54">
        <v>34.6235</v>
      </c>
      <c r="JG54">
        <v>14.885</v>
      </c>
      <c r="JH54">
        <v>18</v>
      </c>
      <c r="JI54">
        <v>622.912</v>
      </c>
      <c r="JJ54">
        <v>436.703</v>
      </c>
      <c r="JK54">
        <v>28.0924</v>
      </c>
      <c r="JL54">
        <v>28.842</v>
      </c>
      <c r="JM54">
        <v>30.0011</v>
      </c>
      <c r="JN54">
        <v>28.6241</v>
      </c>
      <c r="JO54">
        <v>28.5696</v>
      </c>
      <c r="JP54">
        <v>21.75</v>
      </c>
      <c r="JQ54">
        <v>18.8915</v>
      </c>
      <c r="JR54">
        <v>100</v>
      </c>
      <c r="JS54">
        <v>-999.9</v>
      </c>
      <c r="JT54">
        <v>416.84</v>
      </c>
      <c r="JU54">
        <v>25</v>
      </c>
      <c r="JV54">
        <v>95.0136</v>
      </c>
      <c r="JW54">
        <v>101.108</v>
      </c>
    </row>
    <row r="55" spans="1:283">
      <c r="A55">
        <v>39</v>
      </c>
      <c r="B55">
        <v>1690385409.6</v>
      </c>
      <c r="C55">
        <v>7039.5</v>
      </c>
      <c r="D55" t="s">
        <v>599</v>
      </c>
      <c r="E55" t="s">
        <v>600</v>
      </c>
      <c r="F55">
        <v>15</v>
      </c>
      <c r="P55">
        <v>1690385401.599999</v>
      </c>
      <c r="Q55">
        <f>(R55)/1000</f>
        <v>0</v>
      </c>
      <c r="R55">
        <f>1000*DB55*AP55*(CX55-CY55)/(100*CQ55*(1000-AP55*CX55))</f>
        <v>0</v>
      </c>
      <c r="S55">
        <f>DB55*AP55*(CW55-CV55*(1000-AP55*CY55)/(1000-AP55*CX55))/(100*CQ55)</f>
        <v>0</v>
      </c>
      <c r="T55">
        <f>CV55 - IF(AP55&gt;1, S55*CQ55*100.0/(AR55*DJ55), 0)</f>
        <v>0</v>
      </c>
      <c r="U55">
        <f>((AA55-Q55/2)*T55-S55)/(AA55+Q55/2)</f>
        <v>0</v>
      </c>
      <c r="V55">
        <f>U55*(DC55+DD55)/1000.0</f>
        <v>0</v>
      </c>
      <c r="W55">
        <f>(CV55 - IF(AP55&gt;1, S55*CQ55*100.0/(AR55*DJ55), 0))*(DC55+DD55)/1000.0</f>
        <v>0</v>
      </c>
      <c r="X55">
        <f>2.0/((1/Z55-1/Y55)+SIGN(Z55)*SQRT((1/Z55-1/Y55)*(1/Z55-1/Y55) + 4*CR55/((CR55+1)*(CR55+1))*(2*1/Z55*1/Y55-1/Y55*1/Y55)))</f>
        <v>0</v>
      </c>
      <c r="Y55">
        <f>IF(LEFT(CS55,1)&lt;&gt;"0",IF(LEFT(CS55,1)="1",3.0,CT55),$D$5+$E$5*(DJ55*DC55/($K$5*1000))+$F$5*(DJ55*DC55/($K$5*1000))*MAX(MIN(CQ55,$J$5),$I$5)*MAX(MIN(CQ55,$J$5),$I$5)+$G$5*MAX(MIN(CQ55,$J$5),$I$5)*(DJ55*DC55/($K$5*1000))+$H$5*(DJ55*DC55/($K$5*1000))*(DJ55*DC55/($K$5*1000)))</f>
        <v>0</v>
      </c>
      <c r="Z55">
        <f>Q55*(1000-(1000*0.61365*exp(17.502*AD55/(240.97+AD55))/(DC55+DD55)+CX55)/2)/(1000*0.61365*exp(17.502*AD55/(240.97+AD55))/(DC55+DD55)-CX55)</f>
        <v>0</v>
      </c>
      <c r="AA55">
        <f>1/((CR55+1)/(X55/1.6)+1/(Y55/1.37)) + CR55/((CR55+1)/(X55/1.6) + CR55/(Y55/1.37))</f>
        <v>0</v>
      </c>
      <c r="AB55">
        <f>(CM55*CP55)</f>
        <v>0</v>
      </c>
      <c r="AC55">
        <f>(DE55+(AB55+2*0.95*5.67E-8*(((DE55+$B$7)+273)^4-(DE55+273)^4)-44100*Q55)/(1.84*29.3*Y55+8*0.95*5.67E-8*(DE55+273)^3))</f>
        <v>0</v>
      </c>
      <c r="AD55">
        <f>($C$7*DF55+$D$7*DG55+$E$7*AC55)</f>
        <v>0</v>
      </c>
      <c r="AE55">
        <f>0.61365*exp(17.502*AD55/(240.97+AD55))</f>
        <v>0</v>
      </c>
      <c r="AF55">
        <f>(AG55/AH55*100)</f>
        <v>0</v>
      </c>
      <c r="AG55">
        <f>CX55*(DC55+DD55)/1000</f>
        <v>0</v>
      </c>
      <c r="AH55">
        <f>0.61365*exp(17.502*DE55/(240.97+DE55))</f>
        <v>0</v>
      </c>
      <c r="AI55">
        <f>(AE55-CX55*(DC55+DD55)/1000)</f>
        <v>0</v>
      </c>
      <c r="AJ55">
        <f>(-Q55*44100)</f>
        <v>0</v>
      </c>
      <c r="AK55">
        <f>2*29.3*Y55*0.92*(DE55-AD55)</f>
        <v>0</v>
      </c>
      <c r="AL55">
        <f>2*0.95*5.67E-8*(((DE55+$B$7)+273)^4-(AD55+273)^4)</f>
        <v>0</v>
      </c>
      <c r="AM55">
        <f>AB55+AL55+AJ55+AK55</f>
        <v>0</v>
      </c>
      <c r="AN55">
        <v>0</v>
      </c>
      <c r="AO55">
        <v>0</v>
      </c>
      <c r="AP55">
        <f>IF(AN55*$H$13&gt;=AR55,1.0,(AR55/(AR55-AN55*$H$13)))</f>
        <v>0</v>
      </c>
      <c r="AQ55">
        <f>(AP55-1)*100</f>
        <v>0</v>
      </c>
      <c r="AR55">
        <f>MAX(0,($B$13+$C$13*DJ55)/(1+$D$13*DJ55)*DC55/(DE55+273)*$E$13)</f>
        <v>0</v>
      </c>
      <c r="AS55" t="s">
        <v>414</v>
      </c>
      <c r="AT55">
        <v>12558.6</v>
      </c>
      <c r="AU55">
        <v>607.068</v>
      </c>
      <c r="AV55">
        <v>2188.17</v>
      </c>
      <c r="AW55">
        <f>1-AU55/AV55</f>
        <v>0</v>
      </c>
      <c r="AX55">
        <v>-1.734461745173538</v>
      </c>
      <c r="AY55" t="s">
        <v>601</v>
      </c>
      <c r="AZ55">
        <v>12578</v>
      </c>
      <c r="BA55">
        <v>698.5851153846155</v>
      </c>
      <c r="BB55">
        <v>769.042</v>
      </c>
      <c r="BC55">
        <f>1-BA55/BB55</f>
        <v>0</v>
      </c>
      <c r="BD55">
        <v>0.5</v>
      </c>
      <c r="BE55">
        <f>CN55</f>
        <v>0</v>
      </c>
      <c r="BF55">
        <f>S55</f>
        <v>0</v>
      </c>
      <c r="BG55">
        <f>BC55*BD55*BE55</f>
        <v>0</v>
      </c>
      <c r="BH55">
        <f>(BF55-AX55)/BE55</f>
        <v>0</v>
      </c>
      <c r="BI55">
        <f>(AV55-BB55)/BB55</f>
        <v>0</v>
      </c>
      <c r="BJ55">
        <f>AU55/(AW55+AU55/BB55)</f>
        <v>0</v>
      </c>
      <c r="BK55" t="s">
        <v>602</v>
      </c>
      <c r="BL55">
        <v>-2095.17</v>
      </c>
      <c r="BM55">
        <f>IF(BL55&lt;&gt;0, BL55, BJ55)</f>
        <v>0</v>
      </c>
      <c r="BN55">
        <f>1-BM55/BB55</f>
        <v>0</v>
      </c>
      <c r="BO55">
        <f>(BB55-BA55)/(BB55-BM55)</f>
        <v>0</v>
      </c>
      <c r="BP55">
        <f>(AV55-BB55)/(AV55-BM55)</f>
        <v>0</v>
      </c>
      <c r="BQ55">
        <f>(BB55-BA55)/(BB55-AU55)</f>
        <v>0</v>
      </c>
      <c r="BR55">
        <f>(AV55-BB55)/(AV55-AU55)</f>
        <v>0</v>
      </c>
      <c r="BS55">
        <f>(BO55*BM55/BA55)</f>
        <v>0</v>
      </c>
      <c r="BT55">
        <f>(1-BS55)</f>
        <v>0</v>
      </c>
      <c r="BU55">
        <v>3196</v>
      </c>
      <c r="BV55">
        <v>300</v>
      </c>
      <c r="BW55">
        <v>300</v>
      </c>
      <c r="BX55">
        <v>300</v>
      </c>
      <c r="BY55">
        <v>12578</v>
      </c>
      <c r="BZ55">
        <v>761.26</v>
      </c>
      <c r="CA55">
        <v>-0.00911111</v>
      </c>
      <c r="CB55">
        <v>3.96</v>
      </c>
      <c r="CC55" t="s">
        <v>417</v>
      </c>
      <c r="CD55" t="s">
        <v>417</v>
      </c>
      <c r="CE55" t="s">
        <v>417</v>
      </c>
      <c r="CF55" t="s">
        <v>417</v>
      </c>
      <c r="CG55" t="s">
        <v>417</v>
      </c>
      <c r="CH55" t="s">
        <v>417</v>
      </c>
      <c r="CI55" t="s">
        <v>417</v>
      </c>
      <c r="CJ55" t="s">
        <v>417</v>
      </c>
      <c r="CK55" t="s">
        <v>417</v>
      </c>
      <c r="CL55" t="s">
        <v>417</v>
      </c>
      <c r="CM55">
        <f>$B$11*DK55+$C$11*DL55+$F$11*DW55*(1-DZ55)</f>
        <v>0</v>
      </c>
      <c r="CN55">
        <f>CM55*CO55</f>
        <v>0</v>
      </c>
      <c r="CO55">
        <f>($B$11*$D$9+$C$11*$D$9+$F$11*((EJ55+EB55)/MAX(EJ55+EB55+EK55, 0.1)*$I$9+EK55/MAX(EJ55+EB55+EK55, 0.1)*$J$9))/($B$11+$C$11+$F$11)</f>
        <v>0</v>
      </c>
      <c r="CP55">
        <f>($B$11*$K$9+$C$11*$K$9+$F$11*((EJ55+EB55)/MAX(EJ55+EB55+EK55, 0.1)*$P$9+EK55/MAX(EJ55+EB55+EK55, 0.1)*$Q$9))/($B$11+$C$11+$F$11)</f>
        <v>0</v>
      </c>
      <c r="CQ55">
        <v>6</v>
      </c>
      <c r="CR55">
        <v>0.5</v>
      </c>
      <c r="CS55" t="s">
        <v>418</v>
      </c>
      <c r="CT55">
        <v>2</v>
      </c>
      <c r="CU55">
        <v>1690385401.599999</v>
      </c>
      <c r="CV55">
        <v>410.2555806451612</v>
      </c>
      <c r="CW55">
        <v>415.017806451613</v>
      </c>
      <c r="CX55">
        <v>25.33994516129033</v>
      </c>
      <c r="CY55">
        <v>25.04282903225806</v>
      </c>
      <c r="CZ55">
        <v>409.0465806451612</v>
      </c>
      <c r="DA55">
        <v>24.98594516129033</v>
      </c>
      <c r="DB55">
        <v>600.2396129032257</v>
      </c>
      <c r="DC55">
        <v>101.5170967741935</v>
      </c>
      <c r="DD55">
        <v>0.1001151516129032</v>
      </c>
      <c r="DE55">
        <v>29.10858709677419</v>
      </c>
      <c r="DF55">
        <v>29.31194838709677</v>
      </c>
      <c r="DG55">
        <v>999.9000000000003</v>
      </c>
      <c r="DH55">
        <v>0</v>
      </c>
      <c r="DI55">
        <v>0</v>
      </c>
      <c r="DJ55">
        <v>10007.90193548387</v>
      </c>
      <c r="DK55">
        <v>0</v>
      </c>
      <c r="DL55">
        <v>570.605064516129</v>
      </c>
      <c r="DM55">
        <v>-4.730405483870968</v>
      </c>
      <c r="DN55">
        <v>420.9553225806451</v>
      </c>
      <c r="DO55">
        <v>425.6779032258065</v>
      </c>
      <c r="DP55">
        <v>0.2993909354838709</v>
      </c>
      <c r="DQ55">
        <v>415.017806451613</v>
      </c>
      <c r="DR55">
        <v>25.04282903225806</v>
      </c>
      <c r="DS55">
        <v>2.572668709677419</v>
      </c>
      <c r="DT55">
        <v>2.542276451612903</v>
      </c>
      <c r="DU55">
        <v>21.49367096774194</v>
      </c>
      <c r="DV55">
        <v>21.2997129032258</v>
      </c>
      <c r="DW55">
        <v>1500</v>
      </c>
      <c r="DX55">
        <v>0.9730065161290321</v>
      </c>
      <c r="DY55">
        <v>0.0269938935483871</v>
      </c>
      <c r="DZ55">
        <v>0</v>
      </c>
      <c r="EA55">
        <v>699.7412258064514</v>
      </c>
      <c r="EB55">
        <v>4.999310000000001</v>
      </c>
      <c r="EC55">
        <v>15062.42258064516</v>
      </c>
      <c r="ED55">
        <v>13259.26451612903</v>
      </c>
      <c r="EE55">
        <v>37.514</v>
      </c>
      <c r="EF55">
        <v>39.22967741935483</v>
      </c>
      <c r="EG55">
        <v>38</v>
      </c>
      <c r="EH55">
        <v>38.5</v>
      </c>
      <c r="EI55">
        <v>38.93699999999998</v>
      </c>
      <c r="EJ55">
        <v>1454.646774193548</v>
      </c>
      <c r="EK55">
        <v>40.35580645161289</v>
      </c>
      <c r="EL55">
        <v>0</v>
      </c>
      <c r="EM55">
        <v>113.5999999046326</v>
      </c>
      <c r="EN55">
        <v>0</v>
      </c>
      <c r="EO55">
        <v>698.5851153846155</v>
      </c>
      <c r="EP55">
        <v>-124.948683780284</v>
      </c>
      <c r="EQ55">
        <v>507.9623927520097</v>
      </c>
      <c r="ER55">
        <v>15090.14230769231</v>
      </c>
      <c r="ES55">
        <v>15</v>
      </c>
      <c r="ET55">
        <v>1690385430.6</v>
      </c>
      <c r="EU55" t="s">
        <v>603</v>
      </c>
      <c r="EV55">
        <v>1690385429.1</v>
      </c>
      <c r="EW55">
        <v>1690385430.6</v>
      </c>
      <c r="EX55">
        <v>28</v>
      </c>
      <c r="EY55">
        <v>-0.029</v>
      </c>
      <c r="EZ55">
        <v>-0.002</v>
      </c>
      <c r="FA55">
        <v>1.209</v>
      </c>
      <c r="FB55">
        <v>0.354</v>
      </c>
      <c r="FC55">
        <v>415</v>
      </c>
      <c r="FD55">
        <v>25</v>
      </c>
      <c r="FE55">
        <v>0.48</v>
      </c>
      <c r="FF55">
        <v>0.15</v>
      </c>
      <c r="FG55">
        <v>4.607725246646893</v>
      </c>
      <c r="FH55">
        <v>-0.2272462953759455</v>
      </c>
      <c r="FI55">
        <v>0.03472561217604126</v>
      </c>
      <c r="FJ55">
        <v>1</v>
      </c>
      <c r="FK55">
        <v>-4.756412926829269</v>
      </c>
      <c r="FL55">
        <v>0.3521276655052242</v>
      </c>
      <c r="FM55">
        <v>0.05347171585344653</v>
      </c>
      <c r="FN55">
        <v>1</v>
      </c>
      <c r="FO55">
        <v>410.293935483871</v>
      </c>
      <c r="FP55">
        <v>-0.9820161290329046</v>
      </c>
      <c r="FQ55">
        <v>0.07537002719224364</v>
      </c>
      <c r="FR55">
        <v>1</v>
      </c>
      <c r="FS55">
        <v>0.278754243902439</v>
      </c>
      <c r="FT55">
        <v>0.4127826062717775</v>
      </c>
      <c r="FU55">
        <v>0.04073768606272808</v>
      </c>
      <c r="FV55">
        <v>1</v>
      </c>
      <c r="FW55">
        <v>25.33727419354839</v>
      </c>
      <c r="FX55">
        <v>0.6163112903224546</v>
      </c>
      <c r="FY55">
        <v>0.0459967177492532</v>
      </c>
      <c r="FZ55">
        <v>1</v>
      </c>
      <c r="GA55">
        <v>5</v>
      </c>
      <c r="GB55">
        <v>5</v>
      </c>
      <c r="GC55" t="s">
        <v>420</v>
      </c>
      <c r="GD55">
        <v>3.17574</v>
      </c>
      <c r="GE55">
        <v>2.79686</v>
      </c>
      <c r="GF55">
        <v>0.102903</v>
      </c>
      <c r="GG55">
        <v>0.104584</v>
      </c>
      <c r="GH55">
        <v>0.124846</v>
      </c>
      <c r="GI55">
        <v>0.124804</v>
      </c>
      <c r="GJ55">
        <v>27975.7</v>
      </c>
      <c r="GK55">
        <v>22253.3</v>
      </c>
      <c r="GL55">
        <v>29155.2</v>
      </c>
      <c r="GM55">
        <v>24353.6</v>
      </c>
      <c r="GN55">
        <v>32429.2</v>
      </c>
      <c r="GO55">
        <v>31086</v>
      </c>
      <c r="GP55">
        <v>40202.2</v>
      </c>
      <c r="GQ55">
        <v>39721.3</v>
      </c>
      <c r="GR55">
        <v>2.137</v>
      </c>
      <c r="GS55">
        <v>1.85828</v>
      </c>
      <c r="GT55">
        <v>0.115678</v>
      </c>
      <c r="GU55">
        <v>0</v>
      </c>
      <c r="GV55">
        <v>27.4465</v>
      </c>
      <c r="GW55">
        <v>999.9</v>
      </c>
      <c r="GX55">
        <v>69.8</v>
      </c>
      <c r="GY55">
        <v>30.3</v>
      </c>
      <c r="GZ55">
        <v>29.8029</v>
      </c>
      <c r="HA55">
        <v>62.4025</v>
      </c>
      <c r="HB55">
        <v>31.7548</v>
      </c>
      <c r="HC55">
        <v>1</v>
      </c>
      <c r="HD55">
        <v>0.132785</v>
      </c>
      <c r="HE55">
        <v>0</v>
      </c>
      <c r="HF55">
        <v>20.2792</v>
      </c>
      <c r="HG55">
        <v>5.22478</v>
      </c>
      <c r="HH55">
        <v>11.9081</v>
      </c>
      <c r="HI55">
        <v>4.96365</v>
      </c>
      <c r="HJ55">
        <v>3.292</v>
      </c>
      <c r="HK55">
        <v>9999</v>
      </c>
      <c r="HL55">
        <v>9999</v>
      </c>
      <c r="HM55">
        <v>9999</v>
      </c>
      <c r="HN55">
        <v>999.9</v>
      </c>
      <c r="HO55">
        <v>4.97018</v>
      </c>
      <c r="HP55">
        <v>1.87512</v>
      </c>
      <c r="HQ55">
        <v>1.87383</v>
      </c>
      <c r="HR55">
        <v>1.87302</v>
      </c>
      <c r="HS55">
        <v>1.87453</v>
      </c>
      <c r="HT55">
        <v>1.86945</v>
      </c>
      <c r="HU55">
        <v>1.87363</v>
      </c>
      <c r="HV55">
        <v>1.87866</v>
      </c>
      <c r="HW55">
        <v>0</v>
      </c>
      <c r="HX55">
        <v>0</v>
      </c>
      <c r="HY55">
        <v>0</v>
      </c>
      <c r="HZ55">
        <v>0</v>
      </c>
      <c r="IA55" t="s">
        <v>421</v>
      </c>
      <c r="IB55" t="s">
        <v>422</v>
      </c>
      <c r="IC55" t="s">
        <v>423</v>
      </c>
      <c r="ID55" t="s">
        <v>423</v>
      </c>
      <c r="IE55" t="s">
        <v>423</v>
      </c>
      <c r="IF55" t="s">
        <v>423</v>
      </c>
      <c r="IG55">
        <v>0</v>
      </c>
      <c r="IH55">
        <v>100</v>
      </c>
      <c r="II55">
        <v>100</v>
      </c>
      <c r="IJ55">
        <v>1.209</v>
      </c>
      <c r="IK55">
        <v>0.354</v>
      </c>
      <c r="IL55">
        <v>1.219825852158465</v>
      </c>
      <c r="IM55">
        <v>0.0007502269904989051</v>
      </c>
      <c r="IN55">
        <v>-1.907541437940456E-06</v>
      </c>
      <c r="IO55">
        <v>4.87577687351772E-10</v>
      </c>
      <c r="IP55">
        <v>0.3562799999999982</v>
      </c>
      <c r="IQ55">
        <v>0</v>
      </c>
      <c r="IR55">
        <v>0</v>
      </c>
      <c r="IS55">
        <v>0</v>
      </c>
      <c r="IT55">
        <v>1</v>
      </c>
      <c r="IU55">
        <v>1943</v>
      </c>
      <c r="IV55">
        <v>1</v>
      </c>
      <c r="IW55">
        <v>21</v>
      </c>
      <c r="IX55">
        <v>1.6</v>
      </c>
      <c r="IY55">
        <v>1.6</v>
      </c>
      <c r="IZ55">
        <v>1.08154</v>
      </c>
      <c r="JA55">
        <v>2.40967</v>
      </c>
      <c r="JB55">
        <v>1.42578</v>
      </c>
      <c r="JC55">
        <v>2.27783</v>
      </c>
      <c r="JD55">
        <v>1.54785</v>
      </c>
      <c r="JE55">
        <v>2.35352</v>
      </c>
      <c r="JF55">
        <v>34.8755</v>
      </c>
      <c r="JG55">
        <v>14.85</v>
      </c>
      <c r="JH55">
        <v>18</v>
      </c>
      <c r="JI55">
        <v>623.259</v>
      </c>
      <c r="JJ55">
        <v>427.753</v>
      </c>
      <c r="JK55">
        <v>28.3293</v>
      </c>
      <c r="JL55">
        <v>29.1322</v>
      </c>
      <c r="JM55">
        <v>30.0007</v>
      </c>
      <c r="JN55">
        <v>28.913</v>
      </c>
      <c r="JO55">
        <v>28.8515</v>
      </c>
      <c r="JP55">
        <v>21.6718</v>
      </c>
      <c r="JQ55">
        <v>19.1623</v>
      </c>
      <c r="JR55">
        <v>100</v>
      </c>
      <c r="JS55">
        <v>-999.9</v>
      </c>
      <c r="JT55">
        <v>414.814</v>
      </c>
      <c r="JU55">
        <v>25</v>
      </c>
      <c r="JV55">
        <v>94.9756</v>
      </c>
      <c r="JW55">
        <v>101.07</v>
      </c>
    </row>
    <row r="56" spans="1:283">
      <c r="A56">
        <v>40</v>
      </c>
      <c r="B56">
        <v>1690385526.1</v>
      </c>
      <c r="C56">
        <v>7156</v>
      </c>
      <c r="D56" t="s">
        <v>604</v>
      </c>
      <c r="E56" t="s">
        <v>605</v>
      </c>
      <c r="F56">
        <v>15</v>
      </c>
      <c r="P56">
        <v>1690385518.349999</v>
      </c>
      <c r="Q56">
        <f>(R56)/1000</f>
        <v>0</v>
      </c>
      <c r="R56">
        <f>1000*DB56*AP56*(CX56-CY56)/(100*CQ56*(1000-AP56*CX56))</f>
        <v>0</v>
      </c>
      <c r="S56">
        <f>DB56*AP56*(CW56-CV56*(1000-AP56*CY56)/(1000-AP56*CX56))/(100*CQ56)</f>
        <v>0</v>
      </c>
      <c r="T56">
        <f>CV56 - IF(AP56&gt;1, S56*CQ56*100.0/(AR56*DJ56), 0)</f>
        <v>0</v>
      </c>
      <c r="U56">
        <f>((AA56-Q56/2)*T56-S56)/(AA56+Q56/2)</f>
        <v>0</v>
      </c>
      <c r="V56">
        <f>U56*(DC56+DD56)/1000.0</f>
        <v>0</v>
      </c>
      <c r="W56">
        <f>(CV56 - IF(AP56&gt;1, S56*CQ56*100.0/(AR56*DJ56), 0))*(DC56+DD56)/1000.0</f>
        <v>0</v>
      </c>
      <c r="X56">
        <f>2.0/((1/Z56-1/Y56)+SIGN(Z56)*SQRT((1/Z56-1/Y56)*(1/Z56-1/Y56) + 4*CR56/((CR56+1)*(CR56+1))*(2*1/Z56*1/Y56-1/Y56*1/Y56)))</f>
        <v>0</v>
      </c>
      <c r="Y56">
        <f>IF(LEFT(CS56,1)&lt;&gt;"0",IF(LEFT(CS56,1)="1",3.0,CT56),$D$5+$E$5*(DJ56*DC56/($K$5*1000))+$F$5*(DJ56*DC56/($K$5*1000))*MAX(MIN(CQ56,$J$5),$I$5)*MAX(MIN(CQ56,$J$5),$I$5)+$G$5*MAX(MIN(CQ56,$J$5),$I$5)*(DJ56*DC56/($K$5*1000))+$H$5*(DJ56*DC56/($K$5*1000))*(DJ56*DC56/($K$5*1000)))</f>
        <v>0</v>
      </c>
      <c r="Z56">
        <f>Q56*(1000-(1000*0.61365*exp(17.502*AD56/(240.97+AD56))/(DC56+DD56)+CX56)/2)/(1000*0.61365*exp(17.502*AD56/(240.97+AD56))/(DC56+DD56)-CX56)</f>
        <v>0</v>
      </c>
      <c r="AA56">
        <f>1/((CR56+1)/(X56/1.6)+1/(Y56/1.37)) + CR56/((CR56+1)/(X56/1.6) + CR56/(Y56/1.37))</f>
        <v>0</v>
      </c>
      <c r="AB56">
        <f>(CM56*CP56)</f>
        <v>0</v>
      </c>
      <c r="AC56">
        <f>(DE56+(AB56+2*0.95*5.67E-8*(((DE56+$B$7)+273)^4-(DE56+273)^4)-44100*Q56)/(1.84*29.3*Y56+8*0.95*5.67E-8*(DE56+273)^3))</f>
        <v>0</v>
      </c>
      <c r="AD56">
        <f>($C$7*DF56+$D$7*DG56+$E$7*AC56)</f>
        <v>0</v>
      </c>
      <c r="AE56">
        <f>0.61365*exp(17.502*AD56/(240.97+AD56))</f>
        <v>0</v>
      </c>
      <c r="AF56">
        <f>(AG56/AH56*100)</f>
        <v>0</v>
      </c>
      <c r="AG56">
        <f>CX56*(DC56+DD56)/1000</f>
        <v>0</v>
      </c>
      <c r="AH56">
        <f>0.61365*exp(17.502*DE56/(240.97+DE56))</f>
        <v>0</v>
      </c>
      <c r="AI56">
        <f>(AE56-CX56*(DC56+DD56)/1000)</f>
        <v>0</v>
      </c>
      <c r="AJ56">
        <f>(-Q56*44100)</f>
        <v>0</v>
      </c>
      <c r="AK56">
        <f>2*29.3*Y56*0.92*(DE56-AD56)</f>
        <v>0</v>
      </c>
      <c r="AL56">
        <f>2*0.95*5.67E-8*(((DE56+$B$7)+273)^4-(AD56+273)^4)</f>
        <v>0</v>
      </c>
      <c r="AM56">
        <f>AB56+AL56+AJ56+AK56</f>
        <v>0</v>
      </c>
      <c r="AN56">
        <v>0</v>
      </c>
      <c r="AO56">
        <v>0</v>
      </c>
      <c r="AP56">
        <f>IF(AN56*$H$13&gt;=AR56,1.0,(AR56/(AR56-AN56*$H$13)))</f>
        <v>0</v>
      </c>
      <c r="AQ56">
        <f>(AP56-1)*100</f>
        <v>0</v>
      </c>
      <c r="AR56">
        <f>MAX(0,($B$13+$C$13*DJ56)/(1+$D$13*DJ56)*DC56/(DE56+273)*$E$13)</f>
        <v>0</v>
      </c>
      <c r="AS56" t="s">
        <v>414</v>
      </c>
      <c r="AT56">
        <v>12558.6</v>
      </c>
      <c r="AU56">
        <v>607.068</v>
      </c>
      <c r="AV56">
        <v>2188.17</v>
      </c>
      <c r="AW56">
        <f>1-AU56/AV56</f>
        <v>0</v>
      </c>
      <c r="AX56">
        <v>-1.734461745173538</v>
      </c>
      <c r="AY56" t="s">
        <v>606</v>
      </c>
      <c r="AZ56">
        <v>12523.3</v>
      </c>
      <c r="BA56">
        <v>658.4996153846155</v>
      </c>
      <c r="BB56">
        <v>888.97</v>
      </c>
      <c r="BC56">
        <f>1-BA56/BB56</f>
        <v>0</v>
      </c>
      <c r="BD56">
        <v>0.5</v>
      </c>
      <c r="BE56">
        <f>CN56</f>
        <v>0</v>
      </c>
      <c r="BF56">
        <f>S56</f>
        <v>0</v>
      </c>
      <c r="BG56">
        <f>BC56*BD56*BE56</f>
        <v>0</v>
      </c>
      <c r="BH56">
        <f>(BF56-AX56)/BE56</f>
        <v>0</v>
      </c>
      <c r="BI56">
        <f>(AV56-BB56)/BB56</f>
        <v>0</v>
      </c>
      <c r="BJ56">
        <f>AU56/(AW56+AU56/BB56)</f>
        <v>0</v>
      </c>
      <c r="BK56" t="s">
        <v>607</v>
      </c>
      <c r="BL56">
        <v>-2360.79</v>
      </c>
      <c r="BM56">
        <f>IF(BL56&lt;&gt;0, BL56, BJ56)</f>
        <v>0</v>
      </c>
      <c r="BN56">
        <f>1-BM56/BB56</f>
        <v>0</v>
      </c>
      <c r="BO56">
        <f>(BB56-BA56)/(BB56-BM56)</f>
        <v>0</v>
      </c>
      <c r="BP56">
        <f>(AV56-BB56)/(AV56-BM56)</f>
        <v>0</v>
      </c>
      <c r="BQ56">
        <f>(BB56-BA56)/(BB56-AU56)</f>
        <v>0</v>
      </c>
      <c r="BR56">
        <f>(AV56-BB56)/(AV56-AU56)</f>
        <v>0</v>
      </c>
      <c r="BS56">
        <f>(BO56*BM56/BA56)</f>
        <v>0</v>
      </c>
      <c r="BT56">
        <f>(1-BS56)</f>
        <v>0</v>
      </c>
      <c r="BU56">
        <v>3198</v>
      </c>
      <c r="BV56">
        <v>300</v>
      </c>
      <c r="BW56">
        <v>300</v>
      </c>
      <c r="BX56">
        <v>300</v>
      </c>
      <c r="BY56">
        <v>12523.3</v>
      </c>
      <c r="BZ56">
        <v>844.58</v>
      </c>
      <c r="CA56">
        <v>-0.00907445</v>
      </c>
      <c r="CB56">
        <v>-3.95</v>
      </c>
      <c r="CC56" t="s">
        <v>417</v>
      </c>
      <c r="CD56" t="s">
        <v>417</v>
      </c>
      <c r="CE56" t="s">
        <v>417</v>
      </c>
      <c r="CF56" t="s">
        <v>417</v>
      </c>
      <c r="CG56" t="s">
        <v>417</v>
      </c>
      <c r="CH56" t="s">
        <v>417</v>
      </c>
      <c r="CI56" t="s">
        <v>417</v>
      </c>
      <c r="CJ56" t="s">
        <v>417</v>
      </c>
      <c r="CK56" t="s">
        <v>417</v>
      </c>
      <c r="CL56" t="s">
        <v>417</v>
      </c>
      <c r="CM56">
        <f>$B$11*DK56+$C$11*DL56+$F$11*DW56*(1-DZ56)</f>
        <v>0</v>
      </c>
      <c r="CN56">
        <f>CM56*CO56</f>
        <v>0</v>
      </c>
      <c r="CO56">
        <f>($B$11*$D$9+$C$11*$D$9+$F$11*((EJ56+EB56)/MAX(EJ56+EB56+EK56, 0.1)*$I$9+EK56/MAX(EJ56+EB56+EK56, 0.1)*$J$9))/($B$11+$C$11+$F$11)</f>
        <v>0</v>
      </c>
      <c r="CP56">
        <f>($B$11*$K$9+$C$11*$K$9+$F$11*((EJ56+EB56)/MAX(EJ56+EB56+EK56, 0.1)*$P$9+EK56/MAX(EJ56+EB56+EK56, 0.1)*$Q$9))/($B$11+$C$11+$F$11)</f>
        <v>0</v>
      </c>
      <c r="CQ56">
        <v>6</v>
      </c>
      <c r="CR56">
        <v>0.5</v>
      </c>
      <c r="CS56" t="s">
        <v>418</v>
      </c>
      <c r="CT56">
        <v>2</v>
      </c>
      <c r="CU56">
        <v>1690385518.349999</v>
      </c>
      <c r="CV56">
        <v>409.8286666666667</v>
      </c>
      <c r="CW56">
        <v>422.3348333333333</v>
      </c>
      <c r="CX56">
        <v>26.23098333333333</v>
      </c>
      <c r="CY56">
        <v>24.92682333333333</v>
      </c>
      <c r="CZ56">
        <v>408.6166666666666</v>
      </c>
      <c r="DA56">
        <v>25.87683</v>
      </c>
      <c r="DB56">
        <v>600.2181333333333</v>
      </c>
      <c r="DC56">
        <v>101.5174</v>
      </c>
      <c r="DD56">
        <v>0.09984778333333334</v>
      </c>
      <c r="DE56">
        <v>29.13680666666667</v>
      </c>
      <c r="DF56">
        <v>29.07055</v>
      </c>
      <c r="DG56">
        <v>999.9000000000002</v>
      </c>
      <c r="DH56">
        <v>0</v>
      </c>
      <c r="DI56">
        <v>0</v>
      </c>
      <c r="DJ56">
        <v>9992.733</v>
      </c>
      <c r="DK56">
        <v>0</v>
      </c>
      <c r="DL56">
        <v>1302.378666666667</v>
      </c>
      <c r="DM56">
        <v>-12.5061</v>
      </c>
      <c r="DN56">
        <v>420.8685</v>
      </c>
      <c r="DO56">
        <v>433.1313333333334</v>
      </c>
      <c r="DP56">
        <v>1.304174333333333</v>
      </c>
      <c r="DQ56">
        <v>422.3348333333333</v>
      </c>
      <c r="DR56">
        <v>24.92682333333333</v>
      </c>
      <c r="DS56">
        <v>2.662900333333333</v>
      </c>
      <c r="DT56">
        <v>2.530504</v>
      </c>
      <c r="DU56">
        <v>22.05794000000001</v>
      </c>
      <c r="DV56">
        <v>21.22403333333333</v>
      </c>
      <c r="DW56">
        <v>1500.009666666667</v>
      </c>
      <c r="DX56">
        <v>0.9730019999999999</v>
      </c>
      <c r="DY56">
        <v>0.02699768000000001</v>
      </c>
      <c r="DZ56">
        <v>0</v>
      </c>
      <c r="EA56">
        <v>658.6512333333335</v>
      </c>
      <c r="EB56">
        <v>4.99931</v>
      </c>
      <c r="EC56">
        <v>13389.99666666666</v>
      </c>
      <c r="ED56">
        <v>13259.32666666667</v>
      </c>
      <c r="EE56">
        <v>37.31199999999999</v>
      </c>
      <c r="EF56">
        <v>38.96219999999998</v>
      </c>
      <c r="EG56">
        <v>37.80786666666665</v>
      </c>
      <c r="EH56">
        <v>38.10819999999999</v>
      </c>
      <c r="EI56">
        <v>38.68699999999999</v>
      </c>
      <c r="EJ56">
        <v>1454.649333333333</v>
      </c>
      <c r="EK56">
        <v>40.36033333333332</v>
      </c>
      <c r="EL56">
        <v>0</v>
      </c>
      <c r="EM56">
        <v>116</v>
      </c>
      <c r="EN56">
        <v>0</v>
      </c>
      <c r="EO56">
        <v>658.4996153846155</v>
      </c>
      <c r="EP56">
        <v>-30.72150427150381</v>
      </c>
      <c r="EQ56">
        <v>1630.977797413121</v>
      </c>
      <c r="ER56">
        <v>13343.25</v>
      </c>
      <c r="ES56">
        <v>15</v>
      </c>
      <c r="ET56">
        <v>1690385430.6</v>
      </c>
      <c r="EU56" t="s">
        <v>603</v>
      </c>
      <c r="EV56">
        <v>1690385429.1</v>
      </c>
      <c r="EW56">
        <v>1690385430.6</v>
      </c>
      <c r="EX56">
        <v>28</v>
      </c>
      <c r="EY56">
        <v>-0.029</v>
      </c>
      <c r="EZ56">
        <v>-0.002</v>
      </c>
      <c r="FA56">
        <v>1.209</v>
      </c>
      <c r="FB56">
        <v>0.354</v>
      </c>
      <c r="FC56">
        <v>415</v>
      </c>
      <c r="FD56">
        <v>25</v>
      </c>
      <c r="FE56">
        <v>0.48</v>
      </c>
      <c r="FF56">
        <v>0.15</v>
      </c>
      <c r="FG56">
        <v>11.96147175919327</v>
      </c>
      <c r="FH56">
        <v>0.1610120235643346</v>
      </c>
      <c r="FI56">
        <v>0.06049583412741551</v>
      </c>
      <c r="FJ56">
        <v>1</v>
      </c>
      <c r="FK56">
        <v>-12.50883902439024</v>
      </c>
      <c r="FL56">
        <v>0.02519372822300706</v>
      </c>
      <c r="FM56">
        <v>0.07119769069305405</v>
      </c>
      <c r="FN56">
        <v>1</v>
      </c>
      <c r="FO56">
        <v>409.8156451612903</v>
      </c>
      <c r="FP56">
        <v>0.5990806451605203</v>
      </c>
      <c r="FQ56">
        <v>0.04800977614631546</v>
      </c>
      <c r="FR56">
        <v>1</v>
      </c>
      <c r="FS56">
        <v>1.275311463414634</v>
      </c>
      <c r="FT56">
        <v>0.4588440418118481</v>
      </c>
      <c r="FU56">
        <v>0.04560887523604854</v>
      </c>
      <c r="FV56">
        <v>1</v>
      </c>
      <c r="FW56">
        <v>26.22200967741935</v>
      </c>
      <c r="FX56">
        <v>0.4204790322580314</v>
      </c>
      <c r="FY56">
        <v>0.03143977709473958</v>
      </c>
      <c r="FZ56">
        <v>1</v>
      </c>
      <c r="GA56">
        <v>5</v>
      </c>
      <c r="GB56">
        <v>5</v>
      </c>
      <c r="GC56" t="s">
        <v>420</v>
      </c>
      <c r="GD56">
        <v>3.17595</v>
      </c>
      <c r="GE56">
        <v>2.79688</v>
      </c>
      <c r="GF56">
        <v>0.102828</v>
      </c>
      <c r="GG56">
        <v>0.10597</v>
      </c>
      <c r="GH56">
        <v>0.127785</v>
      </c>
      <c r="GI56">
        <v>0.124283</v>
      </c>
      <c r="GJ56">
        <v>27970.7</v>
      </c>
      <c r="GK56">
        <v>22216.6</v>
      </c>
      <c r="GL56">
        <v>29148.1</v>
      </c>
      <c r="GM56">
        <v>24351.7</v>
      </c>
      <c r="GN56">
        <v>32310.7</v>
      </c>
      <c r="GO56">
        <v>31103.2</v>
      </c>
      <c r="GP56">
        <v>40192.5</v>
      </c>
      <c r="GQ56">
        <v>39718.9</v>
      </c>
      <c r="GR56">
        <v>2.13705</v>
      </c>
      <c r="GS56">
        <v>1.86815</v>
      </c>
      <c r="GT56">
        <v>0.0986829</v>
      </c>
      <c r="GU56">
        <v>0</v>
      </c>
      <c r="GV56">
        <v>27.4934</v>
      </c>
      <c r="GW56">
        <v>999.9</v>
      </c>
      <c r="GX56">
        <v>69.3</v>
      </c>
      <c r="GY56">
        <v>30.6</v>
      </c>
      <c r="GZ56">
        <v>30.1025</v>
      </c>
      <c r="HA56">
        <v>62.2525</v>
      </c>
      <c r="HB56">
        <v>30.9615</v>
      </c>
      <c r="HC56">
        <v>1</v>
      </c>
      <c r="HD56">
        <v>0.13888</v>
      </c>
      <c r="HE56">
        <v>0</v>
      </c>
      <c r="HF56">
        <v>20.2783</v>
      </c>
      <c r="HG56">
        <v>5.22478</v>
      </c>
      <c r="HH56">
        <v>11.9081</v>
      </c>
      <c r="HI56">
        <v>4.9636</v>
      </c>
      <c r="HJ56">
        <v>3.29192</v>
      </c>
      <c r="HK56">
        <v>9999</v>
      </c>
      <c r="HL56">
        <v>9999</v>
      </c>
      <c r="HM56">
        <v>9999</v>
      </c>
      <c r="HN56">
        <v>999.9</v>
      </c>
      <c r="HO56">
        <v>4.9702</v>
      </c>
      <c r="HP56">
        <v>1.87515</v>
      </c>
      <c r="HQ56">
        <v>1.87389</v>
      </c>
      <c r="HR56">
        <v>1.87302</v>
      </c>
      <c r="HS56">
        <v>1.87454</v>
      </c>
      <c r="HT56">
        <v>1.86947</v>
      </c>
      <c r="HU56">
        <v>1.87363</v>
      </c>
      <c r="HV56">
        <v>1.87868</v>
      </c>
      <c r="HW56">
        <v>0</v>
      </c>
      <c r="HX56">
        <v>0</v>
      </c>
      <c r="HY56">
        <v>0</v>
      </c>
      <c r="HZ56">
        <v>0</v>
      </c>
      <c r="IA56" t="s">
        <v>421</v>
      </c>
      <c r="IB56" t="s">
        <v>422</v>
      </c>
      <c r="IC56" t="s">
        <v>423</v>
      </c>
      <c r="ID56" t="s">
        <v>423</v>
      </c>
      <c r="IE56" t="s">
        <v>423</v>
      </c>
      <c r="IF56" t="s">
        <v>423</v>
      </c>
      <c r="IG56">
        <v>0</v>
      </c>
      <c r="IH56">
        <v>100</v>
      </c>
      <c r="II56">
        <v>100</v>
      </c>
      <c r="IJ56">
        <v>1.212</v>
      </c>
      <c r="IK56">
        <v>0.3541</v>
      </c>
      <c r="IL56">
        <v>1.190710650874631</v>
      </c>
      <c r="IM56">
        <v>0.0007502269904989051</v>
      </c>
      <c r="IN56">
        <v>-1.907541437940456E-06</v>
      </c>
      <c r="IO56">
        <v>4.87577687351772E-10</v>
      </c>
      <c r="IP56">
        <v>0.3541599999999967</v>
      </c>
      <c r="IQ56">
        <v>0</v>
      </c>
      <c r="IR56">
        <v>0</v>
      </c>
      <c r="IS56">
        <v>0</v>
      </c>
      <c r="IT56">
        <v>1</v>
      </c>
      <c r="IU56">
        <v>1943</v>
      </c>
      <c r="IV56">
        <v>1</v>
      </c>
      <c r="IW56">
        <v>21</v>
      </c>
      <c r="IX56">
        <v>1.6</v>
      </c>
      <c r="IY56">
        <v>1.6</v>
      </c>
      <c r="IZ56">
        <v>1.09741</v>
      </c>
      <c r="JA56">
        <v>2.41577</v>
      </c>
      <c r="JB56">
        <v>1.42578</v>
      </c>
      <c r="JC56">
        <v>2.27661</v>
      </c>
      <c r="JD56">
        <v>1.54785</v>
      </c>
      <c r="JE56">
        <v>2.30713</v>
      </c>
      <c r="JF56">
        <v>34.9904</v>
      </c>
      <c r="JG56">
        <v>14.8325</v>
      </c>
      <c r="JH56">
        <v>18</v>
      </c>
      <c r="JI56">
        <v>624.736</v>
      </c>
      <c r="JJ56">
        <v>434.443</v>
      </c>
      <c r="JK56">
        <v>28.4035</v>
      </c>
      <c r="JL56">
        <v>29.2262</v>
      </c>
      <c r="JM56">
        <v>30.0003</v>
      </c>
      <c r="JN56">
        <v>29.0536</v>
      </c>
      <c r="JO56">
        <v>28.9848</v>
      </c>
      <c r="JP56">
        <v>21.9929</v>
      </c>
      <c r="JQ56">
        <v>19.7336</v>
      </c>
      <c r="JR56">
        <v>100</v>
      </c>
      <c r="JS56">
        <v>-999.9</v>
      </c>
      <c r="JT56">
        <v>422.382</v>
      </c>
      <c r="JU56">
        <v>25</v>
      </c>
      <c r="JV56">
        <v>94.9526</v>
      </c>
      <c r="JW56">
        <v>101.063</v>
      </c>
    </row>
    <row r="57" spans="1:283">
      <c r="A57">
        <v>41</v>
      </c>
      <c r="B57">
        <v>1690385683.6</v>
      </c>
      <c r="C57">
        <v>7313.5</v>
      </c>
      <c r="D57" t="s">
        <v>608</v>
      </c>
      <c r="E57" t="s">
        <v>609</v>
      </c>
      <c r="F57">
        <v>15</v>
      </c>
      <c r="P57">
        <v>1690385675.849999</v>
      </c>
      <c r="Q57">
        <f>(R57)/1000</f>
        <v>0</v>
      </c>
      <c r="R57">
        <f>1000*DB57*AP57*(CX57-CY57)/(100*CQ57*(1000-AP57*CX57))</f>
        <v>0</v>
      </c>
      <c r="S57">
        <f>DB57*AP57*(CW57-CV57*(1000-AP57*CY57)/(1000-AP57*CX57))/(100*CQ57)</f>
        <v>0</v>
      </c>
      <c r="T57">
        <f>CV57 - IF(AP57&gt;1, S57*CQ57*100.0/(AR57*DJ57), 0)</f>
        <v>0</v>
      </c>
      <c r="U57">
        <f>((AA57-Q57/2)*T57-S57)/(AA57+Q57/2)</f>
        <v>0</v>
      </c>
      <c r="V57">
        <f>U57*(DC57+DD57)/1000.0</f>
        <v>0</v>
      </c>
      <c r="W57">
        <f>(CV57 - IF(AP57&gt;1, S57*CQ57*100.0/(AR57*DJ57), 0))*(DC57+DD57)/1000.0</f>
        <v>0</v>
      </c>
      <c r="X57">
        <f>2.0/((1/Z57-1/Y57)+SIGN(Z57)*SQRT((1/Z57-1/Y57)*(1/Z57-1/Y57) + 4*CR57/((CR57+1)*(CR57+1))*(2*1/Z57*1/Y57-1/Y57*1/Y57)))</f>
        <v>0</v>
      </c>
      <c r="Y57">
        <f>IF(LEFT(CS57,1)&lt;&gt;"0",IF(LEFT(CS57,1)="1",3.0,CT57),$D$5+$E$5*(DJ57*DC57/($K$5*1000))+$F$5*(DJ57*DC57/($K$5*1000))*MAX(MIN(CQ57,$J$5),$I$5)*MAX(MIN(CQ57,$J$5),$I$5)+$G$5*MAX(MIN(CQ57,$J$5),$I$5)*(DJ57*DC57/($K$5*1000))+$H$5*(DJ57*DC57/($K$5*1000))*(DJ57*DC57/($K$5*1000)))</f>
        <v>0</v>
      </c>
      <c r="Z57">
        <f>Q57*(1000-(1000*0.61365*exp(17.502*AD57/(240.97+AD57))/(DC57+DD57)+CX57)/2)/(1000*0.61365*exp(17.502*AD57/(240.97+AD57))/(DC57+DD57)-CX57)</f>
        <v>0</v>
      </c>
      <c r="AA57">
        <f>1/((CR57+1)/(X57/1.6)+1/(Y57/1.37)) + CR57/((CR57+1)/(X57/1.6) + CR57/(Y57/1.37))</f>
        <v>0</v>
      </c>
      <c r="AB57">
        <f>(CM57*CP57)</f>
        <v>0</v>
      </c>
      <c r="AC57">
        <f>(DE57+(AB57+2*0.95*5.67E-8*(((DE57+$B$7)+273)^4-(DE57+273)^4)-44100*Q57)/(1.84*29.3*Y57+8*0.95*5.67E-8*(DE57+273)^3))</f>
        <v>0</v>
      </c>
      <c r="AD57">
        <f>($C$7*DF57+$D$7*DG57+$E$7*AC57)</f>
        <v>0</v>
      </c>
      <c r="AE57">
        <f>0.61365*exp(17.502*AD57/(240.97+AD57))</f>
        <v>0</v>
      </c>
      <c r="AF57">
        <f>(AG57/AH57*100)</f>
        <v>0</v>
      </c>
      <c r="AG57">
        <f>CX57*(DC57+DD57)/1000</f>
        <v>0</v>
      </c>
      <c r="AH57">
        <f>0.61365*exp(17.502*DE57/(240.97+DE57))</f>
        <v>0</v>
      </c>
      <c r="AI57">
        <f>(AE57-CX57*(DC57+DD57)/1000)</f>
        <v>0</v>
      </c>
      <c r="AJ57">
        <f>(-Q57*44100)</f>
        <v>0</v>
      </c>
      <c r="AK57">
        <f>2*29.3*Y57*0.92*(DE57-AD57)</f>
        <v>0</v>
      </c>
      <c r="AL57">
        <f>2*0.95*5.67E-8*(((DE57+$B$7)+273)^4-(AD57+273)^4)</f>
        <v>0</v>
      </c>
      <c r="AM57">
        <f>AB57+AL57+AJ57+AK57</f>
        <v>0</v>
      </c>
      <c r="AN57">
        <v>0</v>
      </c>
      <c r="AO57">
        <v>0</v>
      </c>
      <c r="AP57">
        <f>IF(AN57*$H$13&gt;=AR57,1.0,(AR57/(AR57-AN57*$H$13)))</f>
        <v>0</v>
      </c>
      <c r="AQ57">
        <f>(AP57-1)*100</f>
        <v>0</v>
      </c>
      <c r="AR57">
        <f>MAX(0,($B$13+$C$13*DJ57)/(1+$D$13*DJ57)*DC57/(DE57+273)*$E$13)</f>
        <v>0</v>
      </c>
      <c r="AS57" t="s">
        <v>414</v>
      </c>
      <c r="AT57">
        <v>12558.6</v>
      </c>
      <c r="AU57">
        <v>607.068</v>
      </c>
      <c r="AV57">
        <v>2188.17</v>
      </c>
      <c r="AW57">
        <f>1-AU57/AV57</f>
        <v>0</v>
      </c>
      <c r="AX57">
        <v>-1.734461745173538</v>
      </c>
      <c r="AY57" t="s">
        <v>610</v>
      </c>
      <c r="AZ57">
        <v>12566.6</v>
      </c>
      <c r="BA57">
        <v>659.0230769230768</v>
      </c>
      <c r="BB57">
        <v>878.003</v>
      </c>
      <c r="BC57">
        <f>1-BA57/BB57</f>
        <v>0</v>
      </c>
      <c r="BD57">
        <v>0.5</v>
      </c>
      <c r="BE57">
        <f>CN57</f>
        <v>0</v>
      </c>
      <c r="BF57">
        <f>S57</f>
        <v>0</v>
      </c>
      <c r="BG57">
        <f>BC57*BD57*BE57</f>
        <v>0</v>
      </c>
      <c r="BH57">
        <f>(BF57-AX57)/BE57</f>
        <v>0</v>
      </c>
      <c r="BI57">
        <f>(AV57-BB57)/BB57</f>
        <v>0</v>
      </c>
      <c r="BJ57">
        <f>AU57/(AW57+AU57/BB57)</f>
        <v>0</v>
      </c>
      <c r="BK57" t="s">
        <v>611</v>
      </c>
      <c r="BL57">
        <v>-2685.96</v>
      </c>
      <c r="BM57">
        <f>IF(BL57&lt;&gt;0, BL57, BJ57)</f>
        <v>0</v>
      </c>
      <c r="BN57">
        <f>1-BM57/BB57</f>
        <v>0</v>
      </c>
      <c r="BO57">
        <f>(BB57-BA57)/(BB57-BM57)</f>
        <v>0</v>
      </c>
      <c r="BP57">
        <f>(AV57-BB57)/(AV57-BM57)</f>
        <v>0</v>
      </c>
      <c r="BQ57">
        <f>(BB57-BA57)/(BB57-AU57)</f>
        <v>0</v>
      </c>
      <c r="BR57">
        <f>(AV57-BB57)/(AV57-AU57)</f>
        <v>0</v>
      </c>
      <c r="BS57">
        <f>(BO57*BM57/BA57)</f>
        <v>0</v>
      </c>
      <c r="BT57">
        <f>(1-BS57)</f>
        <v>0</v>
      </c>
      <c r="BU57">
        <v>3200</v>
      </c>
      <c r="BV57">
        <v>300</v>
      </c>
      <c r="BW57">
        <v>300</v>
      </c>
      <c r="BX57">
        <v>300</v>
      </c>
      <c r="BY57">
        <v>12566.6</v>
      </c>
      <c r="BZ57">
        <v>836.22</v>
      </c>
      <c r="CA57">
        <v>-0.009104289999999999</v>
      </c>
      <c r="CB57">
        <v>-5.23</v>
      </c>
      <c r="CC57" t="s">
        <v>417</v>
      </c>
      <c r="CD57" t="s">
        <v>417</v>
      </c>
      <c r="CE57" t="s">
        <v>417</v>
      </c>
      <c r="CF57" t="s">
        <v>417</v>
      </c>
      <c r="CG57" t="s">
        <v>417</v>
      </c>
      <c r="CH57" t="s">
        <v>417</v>
      </c>
      <c r="CI57" t="s">
        <v>417</v>
      </c>
      <c r="CJ57" t="s">
        <v>417</v>
      </c>
      <c r="CK57" t="s">
        <v>417</v>
      </c>
      <c r="CL57" t="s">
        <v>417</v>
      </c>
      <c r="CM57">
        <f>$B$11*DK57+$C$11*DL57+$F$11*DW57*(1-DZ57)</f>
        <v>0</v>
      </c>
      <c r="CN57">
        <f>CM57*CO57</f>
        <v>0</v>
      </c>
      <c r="CO57">
        <f>($B$11*$D$9+$C$11*$D$9+$F$11*((EJ57+EB57)/MAX(EJ57+EB57+EK57, 0.1)*$I$9+EK57/MAX(EJ57+EB57+EK57, 0.1)*$J$9))/($B$11+$C$11+$F$11)</f>
        <v>0</v>
      </c>
      <c r="CP57">
        <f>($B$11*$K$9+$C$11*$K$9+$F$11*((EJ57+EB57)/MAX(EJ57+EB57+EK57, 0.1)*$P$9+EK57/MAX(EJ57+EB57+EK57, 0.1)*$Q$9))/($B$11+$C$11+$F$11)</f>
        <v>0</v>
      </c>
      <c r="CQ57">
        <v>6</v>
      </c>
      <c r="CR57">
        <v>0.5</v>
      </c>
      <c r="CS57" t="s">
        <v>418</v>
      </c>
      <c r="CT57">
        <v>2</v>
      </c>
      <c r="CU57">
        <v>1690385675.849999</v>
      </c>
      <c r="CV57">
        <v>410.0099</v>
      </c>
      <c r="CW57">
        <v>422.0722</v>
      </c>
      <c r="CX57">
        <v>26.37748</v>
      </c>
      <c r="CY57">
        <v>25.00113666666666</v>
      </c>
      <c r="CZ57">
        <v>408.7979333333333</v>
      </c>
      <c r="DA57">
        <v>26.02331999999999</v>
      </c>
      <c r="DB57">
        <v>600.2047</v>
      </c>
      <c r="DC57">
        <v>101.5125</v>
      </c>
      <c r="DD57">
        <v>0.1000282133333333</v>
      </c>
      <c r="DE57">
        <v>29.59902000000001</v>
      </c>
      <c r="DF57">
        <v>29.58521</v>
      </c>
      <c r="DG57">
        <v>999.9000000000002</v>
      </c>
      <c r="DH57">
        <v>0</v>
      </c>
      <c r="DI57">
        <v>0</v>
      </c>
      <c r="DJ57">
        <v>9999.209000000001</v>
      </c>
      <c r="DK57">
        <v>0</v>
      </c>
      <c r="DL57">
        <v>952.3504333333332</v>
      </c>
      <c r="DM57">
        <v>-12.06233</v>
      </c>
      <c r="DN57">
        <v>421.1180000000001</v>
      </c>
      <c r="DO57">
        <v>432.8951333333333</v>
      </c>
      <c r="DP57">
        <v>1.376331666666667</v>
      </c>
      <c r="DQ57">
        <v>422.0722</v>
      </c>
      <c r="DR57">
        <v>25.00113666666666</v>
      </c>
      <c r="DS57">
        <v>2.677644333333333</v>
      </c>
      <c r="DT57">
        <v>2.537929666666667</v>
      </c>
      <c r="DU57">
        <v>22.14855333333333</v>
      </c>
      <c r="DV57">
        <v>21.27181000000001</v>
      </c>
      <c r="DW57">
        <v>1499.999</v>
      </c>
      <c r="DX57">
        <v>0.9730021</v>
      </c>
      <c r="DY57">
        <v>0.02699807666666666</v>
      </c>
      <c r="DZ57">
        <v>0</v>
      </c>
      <c r="EA57">
        <v>659.0386666666668</v>
      </c>
      <c r="EB57">
        <v>4.99931</v>
      </c>
      <c r="EC57">
        <v>16528.73333333333</v>
      </c>
      <c r="ED57">
        <v>13259.24333333334</v>
      </c>
      <c r="EE57">
        <v>37.41013333333333</v>
      </c>
      <c r="EF57">
        <v>38.93699999999999</v>
      </c>
      <c r="EG57">
        <v>37.81199999999999</v>
      </c>
      <c r="EH57">
        <v>38.25</v>
      </c>
      <c r="EI57">
        <v>38.76446666666666</v>
      </c>
      <c r="EJ57">
        <v>1454.636666666667</v>
      </c>
      <c r="EK57">
        <v>40.36233333333334</v>
      </c>
      <c r="EL57">
        <v>0</v>
      </c>
      <c r="EM57">
        <v>156.7000000476837</v>
      </c>
      <c r="EN57">
        <v>0</v>
      </c>
      <c r="EO57">
        <v>659.0230769230768</v>
      </c>
      <c r="EP57">
        <v>-43.08382907477885</v>
      </c>
      <c r="EQ57">
        <v>-1303.979489072344</v>
      </c>
      <c r="ER57">
        <v>16527.36923076923</v>
      </c>
      <c r="ES57">
        <v>15</v>
      </c>
      <c r="ET57">
        <v>1690385430.6</v>
      </c>
      <c r="EU57" t="s">
        <v>603</v>
      </c>
      <c r="EV57">
        <v>1690385429.1</v>
      </c>
      <c r="EW57">
        <v>1690385430.6</v>
      </c>
      <c r="EX57">
        <v>28</v>
      </c>
      <c r="EY57">
        <v>-0.029</v>
      </c>
      <c r="EZ57">
        <v>-0.002</v>
      </c>
      <c r="FA57">
        <v>1.209</v>
      </c>
      <c r="FB57">
        <v>0.354</v>
      </c>
      <c r="FC57">
        <v>415</v>
      </c>
      <c r="FD57">
        <v>25</v>
      </c>
      <c r="FE57">
        <v>0.48</v>
      </c>
      <c r="FF57">
        <v>0.15</v>
      </c>
      <c r="FG57">
        <v>11.48871030553637</v>
      </c>
      <c r="FH57">
        <v>-0.3699118835339978</v>
      </c>
      <c r="FI57">
        <v>0.04812722145555751</v>
      </c>
      <c r="FJ57">
        <v>1</v>
      </c>
      <c r="FK57">
        <v>-12.0685425</v>
      </c>
      <c r="FL57">
        <v>0.1752709193246149</v>
      </c>
      <c r="FM57">
        <v>0.04107854602770165</v>
      </c>
      <c r="FN57">
        <v>1</v>
      </c>
      <c r="FO57">
        <v>410.0069</v>
      </c>
      <c r="FP57">
        <v>0.07595105672985815</v>
      </c>
      <c r="FQ57">
        <v>0.01774138288484268</v>
      </c>
      <c r="FR57">
        <v>1</v>
      </c>
      <c r="FS57">
        <v>1.347581</v>
      </c>
      <c r="FT57">
        <v>0.4759125703564709</v>
      </c>
      <c r="FU57">
        <v>0.04811930599042343</v>
      </c>
      <c r="FV57">
        <v>1</v>
      </c>
      <c r="FW57">
        <v>26.37188666666667</v>
      </c>
      <c r="FX57">
        <v>0.3589962180201027</v>
      </c>
      <c r="FY57">
        <v>0.02907344416397141</v>
      </c>
      <c r="FZ57">
        <v>1</v>
      </c>
      <c r="GA57">
        <v>5</v>
      </c>
      <c r="GB57">
        <v>5</v>
      </c>
      <c r="GC57" t="s">
        <v>420</v>
      </c>
      <c r="GD57">
        <v>3.17529</v>
      </c>
      <c r="GE57">
        <v>2.79736</v>
      </c>
      <c r="GF57">
        <v>0.102816</v>
      </c>
      <c r="GG57">
        <v>0.105888</v>
      </c>
      <c r="GH57">
        <v>0.128142</v>
      </c>
      <c r="GI57">
        <v>0.124481</v>
      </c>
      <c r="GJ57">
        <v>27968.1</v>
      </c>
      <c r="GK57">
        <v>22216.5</v>
      </c>
      <c r="GL57">
        <v>29145.4</v>
      </c>
      <c r="GM57">
        <v>24349.5</v>
      </c>
      <c r="GN57">
        <v>32294.5</v>
      </c>
      <c r="GO57">
        <v>31093.8</v>
      </c>
      <c r="GP57">
        <v>40188.8</v>
      </c>
      <c r="GQ57">
        <v>39715.9</v>
      </c>
      <c r="GR57">
        <v>2.1347</v>
      </c>
      <c r="GS57">
        <v>1.90225</v>
      </c>
      <c r="GT57">
        <v>0.0980608</v>
      </c>
      <c r="GU57">
        <v>0</v>
      </c>
      <c r="GV57">
        <v>28.0146</v>
      </c>
      <c r="GW57">
        <v>999.9</v>
      </c>
      <c r="GX57">
        <v>68.7</v>
      </c>
      <c r="GY57">
        <v>30.9</v>
      </c>
      <c r="GZ57">
        <v>30.3563</v>
      </c>
      <c r="HA57">
        <v>62.1825</v>
      </c>
      <c r="HB57">
        <v>31.3221</v>
      </c>
      <c r="HC57">
        <v>1</v>
      </c>
      <c r="HD57">
        <v>0.143895</v>
      </c>
      <c r="HE57">
        <v>0</v>
      </c>
      <c r="HF57">
        <v>20.2784</v>
      </c>
      <c r="HG57">
        <v>5.22762</v>
      </c>
      <c r="HH57">
        <v>11.9081</v>
      </c>
      <c r="HI57">
        <v>4.96365</v>
      </c>
      <c r="HJ57">
        <v>3.292</v>
      </c>
      <c r="HK57">
        <v>9999</v>
      </c>
      <c r="HL57">
        <v>9999</v>
      </c>
      <c r="HM57">
        <v>9999</v>
      </c>
      <c r="HN57">
        <v>999.9</v>
      </c>
      <c r="HO57">
        <v>4.97019</v>
      </c>
      <c r="HP57">
        <v>1.87513</v>
      </c>
      <c r="HQ57">
        <v>1.87384</v>
      </c>
      <c r="HR57">
        <v>1.87302</v>
      </c>
      <c r="HS57">
        <v>1.87454</v>
      </c>
      <c r="HT57">
        <v>1.8695</v>
      </c>
      <c r="HU57">
        <v>1.87363</v>
      </c>
      <c r="HV57">
        <v>1.87867</v>
      </c>
      <c r="HW57">
        <v>0</v>
      </c>
      <c r="HX57">
        <v>0</v>
      </c>
      <c r="HY57">
        <v>0</v>
      </c>
      <c r="HZ57">
        <v>0</v>
      </c>
      <c r="IA57" t="s">
        <v>421</v>
      </c>
      <c r="IB57" t="s">
        <v>422</v>
      </c>
      <c r="IC57" t="s">
        <v>423</v>
      </c>
      <c r="ID57" t="s">
        <v>423</v>
      </c>
      <c r="IE57" t="s">
        <v>423</v>
      </c>
      <c r="IF57" t="s">
        <v>423</v>
      </c>
      <c r="IG57">
        <v>0</v>
      </c>
      <c r="IH57">
        <v>100</v>
      </c>
      <c r="II57">
        <v>100</v>
      </c>
      <c r="IJ57">
        <v>1.212</v>
      </c>
      <c r="IK57">
        <v>0.3542</v>
      </c>
      <c r="IL57">
        <v>1.190710650874631</v>
      </c>
      <c r="IM57">
        <v>0.0007502269904989051</v>
      </c>
      <c r="IN57">
        <v>-1.907541437940456E-06</v>
      </c>
      <c r="IO57">
        <v>4.87577687351772E-10</v>
      </c>
      <c r="IP57">
        <v>0.3541599999999967</v>
      </c>
      <c r="IQ57">
        <v>0</v>
      </c>
      <c r="IR57">
        <v>0</v>
      </c>
      <c r="IS57">
        <v>0</v>
      </c>
      <c r="IT57">
        <v>1</v>
      </c>
      <c r="IU57">
        <v>1943</v>
      </c>
      <c r="IV57">
        <v>1</v>
      </c>
      <c r="IW57">
        <v>21</v>
      </c>
      <c r="IX57">
        <v>4.2</v>
      </c>
      <c r="IY57">
        <v>4.2</v>
      </c>
      <c r="IZ57">
        <v>1.09863</v>
      </c>
      <c r="JA57">
        <v>2.41211</v>
      </c>
      <c r="JB57">
        <v>1.42578</v>
      </c>
      <c r="JC57">
        <v>2.27661</v>
      </c>
      <c r="JD57">
        <v>1.54785</v>
      </c>
      <c r="JE57">
        <v>2.32178</v>
      </c>
      <c r="JF57">
        <v>35.2902</v>
      </c>
      <c r="JG57">
        <v>14.7975</v>
      </c>
      <c r="JH57">
        <v>18</v>
      </c>
      <c r="JI57">
        <v>624.148</v>
      </c>
      <c r="JJ57">
        <v>455.652</v>
      </c>
      <c r="JK57">
        <v>28.6646</v>
      </c>
      <c r="JL57">
        <v>29.2891</v>
      </c>
      <c r="JM57">
        <v>30.0004</v>
      </c>
      <c r="JN57">
        <v>29.1663</v>
      </c>
      <c r="JO57">
        <v>29.1113</v>
      </c>
      <c r="JP57">
        <v>22.0008</v>
      </c>
      <c r="JQ57">
        <v>19.4763</v>
      </c>
      <c r="JR57">
        <v>100</v>
      </c>
      <c r="JS57">
        <v>-999.9</v>
      </c>
      <c r="JT57">
        <v>422.026</v>
      </c>
      <c r="JU57">
        <v>25</v>
      </c>
      <c r="JV57">
        <v>94.9438</v>
      </c>
      <c r="JW57">
        <v>101.055</v>
      </c>
    </row>
    <row r="58" spans="1:283">
      <c r="A58">
        <v>42</v>
      </c>
      <c r="B58">
        <v>1690385809.1</v>
      </c>
      <c r="C58">
        <v>7439</v>
      </c>
      <c r="D58" t="s">
        <v>612</v>
      </c>
      <c r="E58" t="s">
        <v>613</v>
      </c>
      <c r="F58">
        <v>15</v>
      </c>
      <c r="P58">
        <v>1690385801.349999</v>
      </c>
      <c r="Q58">
        <f>(R58)/1000</f>
        <v>0</v>
      </c>
      <c r="R58">
        <f>1000*DB58*AP58*(CX58-CY58)/(100*CQ58*(1000-AP58*CX58))</f>
        <v>0</v>
      </c>
      <c r="S58">
        <f>DB58*AP58*(CW58-CV58*(1000-AP58*CY58)/(1000-AP58*CX58))/(100*CQ58)</f>
        <v>0</v>
      </c>
      <c r="T58">
        <f>CV58 - IF(AP58&gt;1, S58*CQ58*100.0/(AR58*DJ58), 0)</f>
        <v>0</v>
      </c>
      <c r="U58">
        <f>((AA58-Q58/2)*T58-S58)/(AA58+Q58/2)</f>
        <v>0</v>
      </c>
      <c r="V58">
        <f>U58*(DC58+DD58)/1000.0</f>
        <v>0</v>
      </c>
      <c r="W58">
        <f>(CV58 - IF(AP58&gt;1, S58*CQ58*100.0/(AR58*DJ58), 0))*(DC58+DD58)/1000.0</f>
        <v>0</v>
      </c>
      <c r="X58">
        <f>2.0/((1/Z58-1/Y58)+SIGN(Z58)*SQRT((1/Z58-1/Y58)*(1/Z58-1/Y58) + 4*CR58/((CR58+1)*(CR58+1))*(2*1/Z58*1/Y58-1/Y58*1/Y58)))</f>
        <v>0</v>
      </c>
      <c r="Y58">
        <f>IF(LEFT(CS58,1)&lt;&gt;"0",IF(LEFT(CS58,1)="1",3.0,CT58),$D$5+$E$5*(DJ58*DC58/($K$5*1000))+$F$5*(DJ58*DC58/($K$5*1000))*MAX(MIN(CQ58,$J$5),$I$5)*MAX(MIN(CQ58,$J$5),$I$5)+$G$5*MAX(MIN(CQ58,$J$5),$I$5)*(DJ58*DC58/($K$5*1000))+$H$5*(DJ58*DC58/($K$5*1000))*(DJ58*DC58/($K$5*1000)))</f>
        <v>0</v>
      </c>
      <c r="Z58">
        <f>Q58*(1000-(1000*0.61365*exp(17.502*AD58/(240.97+AD58))/(DC58+DD58)+CX58)/2)/(1000*0.61365*exp(17.502*AD58/(240.97+AD58))/(DC58+DD58)-CX58)</f>
        <v>0</v>
      </c>
      <c r="AA58">
        <f>1/((CR58+1)/(X58/1.6)+1/(Y58/1.37)) + CR58/((CR58+1)/(X58/1.6) + CR58/(Y58/1.37))</f>
        <v>0</v>
      </c>
      <c r="AB58">
        <f>(CM58*CP58)</f>
        <v>0</v>
      </c>
      <c r="AC58">
        <f>(DE58+(AB58+2*0.95*5.67E-8*(((DE58+$B$7)+273)^4-(DE58+273)^4)-44100*Q58)/(1.84*29.3*Y58+8*0.95*5.67E-8*(DE58+273)^3))</f>
        <v>0</v>
      </c>
      <c r="AD58">
        <f>($C$7*DF58+$D$7*DG58+$E$7*AC58)</f>
        <v>0</v>
      </c>
      <c r="AE58">
        <f>0.61365*exp(17.502*AD58/(240.97+AD58))</f>
        <v>0</v>
      </c>
      <c r="AF58">
        <f>(AG58/AH58*100)</f>
        <v>0</v>
      </c>
      <c r="AG58">
        <f>CX58*(DC58+DD58)/1000</f>
        <v>0</v>
      </c>
      <c r="AH58">
        <f>0.61365*exp(17.502*DE58/(240.97+DE58))</f>
        <v>0</v>
      </c>
      <c r="AI58">
        <f>(AE58-CX58*(DC58+DD58)/1000)</f>
        <v>0</v>
      </c>
      <c r="AJ58">
        <f>(-Q58*44100)</f>
        <v>0</v>
      </c>
      <c r="AK58">
        <f>2*29.3*Y58*0.92*(DE58-AD58)</f>
        <v>0</v>
      </c>
      <c r="AL58">
        <f>2*0.95*5.67E-8*(((DE58+$B$7)+273)^4-(AD58+273)^4)</f>
        <v>0</v>
      </c>
      <c r="AM58">
        <f>AB58+AL58+AJ58+AK58</f>
        <v>0</v>
      </c>
      <c r="AN58">
        <v>0</v>
      </c>
      <c r="AO58">
        <v>0</v>
      </c>
      <c r="AP58">
        <f>IF(AN58*$H$13&gt;=AR58,1.0,(AR58/(AR58-AN58*$H$13)))</f>
        <v>0</v>
      </c>
      <c r="AQ58">
        <f>(AP58-1)*100</f>
        <v>0</v>
      </c>
      <c r="AR58">
        <f>MAX(0,($B$13+$C$13*DJ58)/(1+$D$13*DJ58)*DC58/(DE58+273)*$E$13)</f>
        <v>0</v>
      </c>
      <c r="AS58" t="s">
        <v>414</v>
      </c>
      <c r="AT58">
        <v>12558.6</v>
      </c>
      <c r="AU58">
        <v>607.068</v>
      </c>
      <c r="AV58">
        <v>2188.17</v>
      </c>
      <c r="AW58">
        <f>1-AU58/AV58</f>
        <v>0</v>
      </c>
      <c r="AX58">
        <v>-1.734461745173538</v>
      </c>
      <c r="AY58" t="s">
        <v>614</v>
      </c>
      <c r="AZ58">
        <v>12525.6</v>
      </c>
      <c r="BA58">
        <v>655.5721538461538</v>
      </c>
      <c r="BB58">
        <v>896.883</v>
      </c>
      <c r="BC58">
        <f>1-BA58/BB58</f>
        <v>0</v>
      </c>
      <c r="BD58">
        <v>0.5</v>
      </c>
      <c r="BE58">
        <f>CN58</f>
        <v>0</v>
      </c>
      <c r="BF58">
        <f>S58</f>
        <v>0</v>
      </c>
      <c r="BG58">
        <f>BC58*BD58*BE58</f>
        <v>0</v>
      </c>
      <c r="BH58">
        <f>(BF58-AX58)/BE58</f>
        <v>0</v>
      </c>
      <c r="BI58">
        <f>(AV58-BB58)/BB58</f>
        <v>0</v>
      </c>
      <c r="BJ58">
        <f>AU58/(AW58+AU58/BB58)</f>
        <v>0</v>
      </c>
      <c r="BK58" t="s">
        <v>615</v>
      </c>
      <c r="BL58">
        <v>-1244.89</v>
      </c>
      <c r="BM58">
        <f>IF(BL58&lt;&gt;0, BL58, BJ58)</f>
        <v>0</v>
      </c>
      <c r="BN58">
        <f>1-BM58/BB58</f>
        <v>0</v>
      </c>
      <c r="BO58">
        <f>(BB58-BA58)/(BB58-BM58)</f>
        <v>0</v>
      </c>
      <c r="BP58">
        <f>(AV58-BB58)/(AV58-BM58)</f>
        <v>0</v>
      </c>
      <c r="BQ58">
        <f>(BB58-BA58)/(BB58-AU58)</f>
        <v>0</v>
      </c>
      <c r="BR58">
        <f>(AV58-BB58)/(AV58-AU58)</f>
        <v>0</v>
      </c>
      <c r="BS58">
        <f>(BO58*BM58/BA58)</f>
        <v>0</v>
      </c>
      <c r="BT58">
        <f>(1-BS58)</f>
        <v>0</v>
      </c>
      <c r="BU58">
        <v>3202</v>
      </c>
      <c r="BV58">
        <v>300</v>
      </c>
      <c r="BW58">
        <v>300</v>
      </c>
      <c r="BX58">
        <v>300</v>
      </c>
      <c r="BY58">
        <v>12525.6</v>
      </c>
      <c r="BZ58">
        <v>844.13</v>
      </c>
      <c r="CA58">
        <v>-0.009076310000000001</v>
      </c>
      <c r="CB58">
        <v>-6.74</v>
      </c>
      <c r="CC58" t="s">
        <v>417</v>
      </c>
      <c r="CD58" t="s">
        <v>417</v>
      </c>
      <c r="CE58" t="s">
        <v>417</v>
      </c>
      <c r="CF58" t="s">
        <v>417</v>
      </c>
      <c r="CG58" t="s">
        <v>417</v>
      </c>
      <c r="CH58" t="s">
        <v>417</v>
      </c>
      <c r="CI58" t="s">
        <v>417</v>
      </c>
      <c r="CJ58" t="s">
        <v>417</v>
      </c>
      <c r="CK58" t="s">
        <v>417</v>
      </c>
      <c r="CL58" t="s">
        <v>417</v>
      </c>
      <c r="CM58">
        <f>$B$11*DK58+$C$11*DL58+$F$11*DW58*(1-DZ58)</f>
        <v>0</v>
      </c>
      <c r="CN58">
        <f>CM58*CO58</f>
        <v>0</v>
      </c>
      <c r="CO58">
        <f>($B$11*$D$9+$C$11*$D$9+$F$11*((EJ58+EB58)/MAX(EJ58+EB58+EK58, 0.1)*$I$9+EK58/MAX(EJ58+EB58+EK58, 0.1)*$J$9))/($B$11+$C$11+$F$11)</f>
        <v>0</v>
      </c>
      <c r="CP58">
        <f>($B$11*$K$9+$C$11*$K$9+$F$11*((EJ58+EB58)/MAX(EJ58+EB58+EK58, 0.1)*$P$9+EK58/MAX(EJ58+EB58+EK58, 0.1)*$Q$9))/($B$11+$C$11+$F$11)</f>
        <v>0</v>
      </c>
      <c r="CQ58">
        <v>6</v>
      </c>
      <c r="CR58">
        <v>0.5</v>
      </c>
      <c r="CS58" t="s">
        <v>418</v>
      </c>
      <c r="CT58">
        <v>2</v>
      </c>
      <c r="CU58">
        <v>1690385801.349999</v>
      </c>
      <c r="CV58">
        <v>409.5819333333333</v>
      </c>
      <c r="CW58">
        <v>424.7205666666667</v>
      </c>
      <c r="CX58">
        <v>27.05223333333333</v>
      </c>
      <c r="CY58">
        <v>24.98401333333333</v>
      </c>
      <c r="CZ58">
        <v>408.3697999999999</v>
      </c>
      <c r="DA58">
        <v>26.69808</v>
      </c>
      <c r="DB58">
        <v>600.1835333333335</v>
      </c>
      <c r="DC58">
        <v>101.5036</v>
      </c>
      <c r="DD58">
        <v>0.09990368666666667</v>
      </c>
      <c r="DE58">
        <v>29.62115666666666</v>
      </c>
      <c r="DF58">
        <v>29.49248333333333</v>
      </c>
      <c r="DG58">
        <v>999.9000000000002</v>
      </c>
      <c r="DH58">
        <v>0</v>
      </c>
      <c r="DI58">
        <v>0</v>
      </c>
      <c r="DJ58">
        <v>10003.24933333333</v>
      </c>
      <c r="DK58">
        <v>0</v>
      </c>
      <c r="DL58">
        <v>1405.465</v>
      </c>
      <c r="DM58">
        <v>-15.13864</v>
      </c>
      <c r="DN58">
        <v>420.9701000000001</v>
      </c>
      <c r="DO58">
        <v>435.6036</v>
      </c>
      <c r="DP58">
        <v>2.068223666666667</v>
      </c>
      <c r="DQ58">
        <v>424.7205666666667</v>
      </c>
      <c r="DR58">
        <v>24.98401333333333</v>
      </c>
      <c r="DS58">
        <v>2.7459</v>
      </c>
      <c r="DT58">
        <v>2.535968</v>
      </c>
      <c r="DU58">
        <v>22.56240333333333</v>
      </c>
      <c r="DV58">
        <v>21.25921</v>
      </c>
      <c r="DW58">
        <v>1499.996</v>
      </c>
      <c r="DX58">
        <v>0.973001</v>
      </c>
      <c r="DY58">
        <v>0.02699870000000001</v>
      </c>
      <c r="DZ58">
        <v>0</v>
      </c>
      <c r="EA58">
        <v>655.7106</v>
      </c>
      <c r="EB58">
        <v>4.99931</v>
      </c>
      <c r="EC58">
        <v>11934.71666666667</v>
      </c>
      <c r="ED58">
        <v>13259.20333333334</v>
      </c>
      <c r="EE58">
        <v>37.44119999999999</v>
      </c>
      <c r="EF58">
        <v>39.04753333333333</v>
      </c>
      <c r="EG58">
        <v>37.81199999999999</v>
      </c>
      <c r="EH58">
        <v>38.34349999999999</v>
      </c>
      <c r="EI58">
        <v>38.88119999999999</v>
      </c>
      <c r="EJ58">
        <v>1454.636</v>
      </c>
      <c r="EK58">
        <v>40.35999999999999</v>
      </c>
      <c r="EL58">
        <v>0</v>
      </c>
      <c r="EM58">
        <v>125.2000000476837</v>
      </c>
      <c r="EN58">
        <v>0</v>
      </c>
      <c r="EO58">
        <v>655.5721538461538</v>
      </c>
      <c r="EP58">
        <v>-15.38119660127048</v>
      </c>
      <c r="EQ58">
        <v>-516.2358955836912</v>
      </c>
      <c r="ER58">
        <v>11933.41923076923</v>
      </c>
      <c r="ES58">
        <v>15</v>
      </c>
      <c r="ET58">
        <v>1690385430.6</v>
      </c>
      <c r="EU58" t="s">
        <v>603</v>
      </c>
      <c r="EV58">
        <v>1690385429.1</v>
      </c>
      <c r="EW58">
        <v>1690385430.6</v>
      </c>
      <c r="EX58">
        <v>28</v>
      </c>
      <c r="EY58">
        <v>-0.029</v>
      </c>
      <c r="EZ58">
        <v>-0.002</v>
      </c>
      <c r="FA58">
        <v>1.209</v>
      </c>
      <c r="FB58">
        <v>0.354</v>
      </c>
      <c r="FC58">
        <v>415</v>
      </c>
      <c r="FD58">
        <v>25</v>
      </c>
      <c r="FE58">
        <v>0.48</v>
      </c>
      <c r="FF58">
        <v>0.15</v>
      </c>
      <c r="FG58">
        <v>14.26797237022596</v>
      </c>
      <c r="FH58">
        <v>0.2600956253017017</v>
      </c>
      <c r="FI58">
        <v>0.03941379837435222</v>
      </c>
      <c r="FJ58">
        <v>1</v>
      </c>
      <c r="FK58">
        <v>-15.12873</v>
      </c>
      <c r="FL58">
        <v>-0.250099812382693</v>
      </c>
      <c r="FM58">
        <v>0.04933422341539396</v>
      </c>
      <c r="FN58">
        <v>1</v>
      </c>
      <c r="FO58">
        <v>409.5715666666666</v>
      </c>
      <c r="FP58">
        <v>1.089290322581062</v>
      </c>
      <c r="FQ58">
        <v>0.08062410033950897</v>
      </c>
      <c r="FR58">
        <v>1</v>
      </c>
      <c r="FS58">
        <v>2.041089</v>
      </c>
      <c r="FT58">
        <v>0.5330413508442713</v>
      </c>
      <c r="FU58">
        <v>0.05134051406053507</v>
      </c>
      <c r="FV58">
        <v>0</v>
      </c>
      <c r="FW58">
        <v>27.04821333333333</v>
      </c>
      <c r="FX58">
        <v>0.4829953281423555</v>
      </c>
      <c r="FY58">
        <v>0.03489114246083451</v>
      </c>
      <c r="FZ58">
        <v>1</v>
      </c>
      <c r="GA58">
        <v>4</v>
      </c>
      <c r="GB58">
        <v>5</v>
      </c>
      <c r="GC58" t="s">
        <v>489</v>
      </c>
      <c r="GD58">
        <v>3.17502</v>
      </c>
      <c r="GE58">
        <v>2.79709</v>
      </c>
      <c r="GF58">
        <v>0.102723</v>
      </c>
      <c r="GG58">
        <v>0.106345</v>
      </c>
      <c r="GH58">
        <v>0.130481</v>
      </c>
      <c r="GI58">
        <v>0.124359</v>
      </c>
      <c r="GJ58">
        <v>27962.5</v>
      </c>
      <c r="GK58">
        <v>22196.3</v>
      </c>
      <c r="GL58">
        <v>29137.4</v>
      </c>
      <c r="GM58">
        <v>24340.6</v>
      </c>
      <c r="GN58">
        <v>32198.4</v>
      </c>
      <c r="GO58">
        <v>31087.5</v>
      </c>
      <c r="GP58">
        <v>40178.3</v>
      </c>
      <c r="GQ58">
        <v>39701.6</v>
      </c>
      <c r="GR58">
        <v>2.1337</v>
      </c>
      <c r="GS58">
        <v>1.87025</v>
      </c>
      <c r="GT58">
        <v>0.0955835</v>
      </c>
      <c r="GU58">
        <v>0</v>
      </c>
      <c r="GV58">
        <v>27.9794</v>
      </c>
      <c r="GW58">
        <v>999.9</v>
      </c>
      <c r="GX58">
        <v>68.2</v>
      </c>
      <c r="GY58">
        <v>31.1</v>
      </c>
      <c r="GZ58">
        <v>30.4844</v>
      </c>
      <c r="HA58">
        <v>62.6324</v>
      </c>
      <c r="HB58">
        <v>32.4079</v>
      </c>
      <c r="HC58">
        <v>1</v>
      </c>
      <c r="HD58">
        <v>0.15919</v>
      </c>
      <c r="HE58">
        <v>0</v>
      </c>
      <c r="HF58">
        <v>20.2787</v>
      </c>
      <c r="HG58">
        <v>5.22732</v>
      </c>
      <c r="HH58">
        <v>11.9081</v>
      </c>
      <c r="HI58">
        <v>4.96375</v>
      </c>
      <c r="HJ58">
        <v>3.292</v>
      </c>
      <c r="HK58">
        <v>9999</v>
      </c>
      <c r="HL58">
        <v>9999</v>
      </c>
      <c r="HM58">
        <v>9999</v>
      </c>
      <c r="HN58">
        <v>999.9</v>
      </c>
      <c r="HO58">
        <v>4.9702</v>
      </c>
      <c r="HP58">
        <v>1.87515</v>
      </c>
      <c r="HQ58">
        <v>1.87391</v>
      </c>
      <c r="HR58">
        <v>1.87302</v>
      </c>
      <c r="HS58">
        <v>1.87454</v>
      </c>
      <c r="HT58">
        <v>1.86951</v>
      </c>
      <c r="HU58">
        <v>1.87363</v>
      </c>
      <c r="HV58">
        <v>1.87869</v>
      </c>
      <c r="HW58">
        <v>0</v>
      </c>
      <c r="HX58">
        <v>0</v>
      </c>
      <c r="HY58">
        <v>0</v>
      </c>
      <c r="HZ58">
        <v>0</v>
      </c>
      <c r="IA58" t="s">
        <v>421</v>
      </c>
      <c r="IB58" t="s">
        <v>422</v>
      </c>
      <c r="IC58" t="s">
        <v>423</v>
      </c>
      <c r="ID58" t="s">
        <v>423</v>
      </c>
      <c r="IE58" t="s">
        <v>423</v>
      </c>
      <c r="IF58" t="s">
        <v>423</v>
      </c>
      <c r="IG58">
        <v>0</v>
      </c>
      <c r="IH58">
        <v>100</v>
      </c>
      <c r="II58">
        <v>100</v>
      </c>
      <c r="IJ58">
        <v>1.212</v>
      </c>
      <c r="IK58">
        <v>0.3542</v>
      </c>
      <c r="IL58">
        <v>1.190710650874631</v>
      </c>
      <c r="IM58">
        <v>0.0007502269904989051</v>
      </c>
      <c r="IN58">
        <v>-1.907541437940456E-06</v>
      </c>
      <c r="IO58">
        <v>4.87577687351772E-10</v>
      </c>
      <c r="IP58">
        <v>0.3541599999999967</v>
      </c>
      <c r="IQ58">
        <v>0</v>
      </c>
      <c r="IR58">
        <v>0</v>
      </c>
      <c r="IS58">
        <v>0</v>
      </c>
      <c r="IT58">
        <v>1</v>
      </c>
      <c r="IU58">
        <v>1943</v>
      </c>
      <c r="IV58">
        <v>1</v>
      </c>
      <c r="IW58">
        <v>21</v>
      </c>
      <c r="IX58">
        <v>6.3</v>
      </c>
      <c r="IY58">
        <v>6.3</v>
      </c>
      <c r="IZ58">
        <v>1.10474</v>
      </c>
      <c r="JA58">
        <v>2.40845</v>
      </c>
      <c r="JB58">
        <v>1.42578</v>
      </c>
      <c r="JC58">
        <v>2.27661</v>
      </c>
      <c r="JD58">
        <v>1.54785</v>
      </c>
      <c r="JE58">
        <v>2.42065</v>
      </c>
      <c r="JF58">
        <v>35.5218</v>
      </c>
      <c r="JG58">
        <v>14.7887</v>
      </c>
      <c r="JH58">
        <v>18</v>
      </c>
      <c r="JI58">
        <v>625.1900000000001</v>
      </c>
      <c r="JJ58">
        <v>437.899</v>
      </c>
      <c r="JK58">
        <v>28.8838</v>
      </c>
      <c r="JL58">
        <v>29.4736</v>
      </c>
      <c r="JM58">
        <v>30.0011</v>
      </c>
      <c r="JN58">
        <v>29.3413</v>
      </c>
      <c r="JO58">
        <v>29.2886</v>
      </c>
      <c r="JP58">
        <v>22.1353</v>
      </c>
      <c r="JQ58">
        <v>20.0355</v>
      </c>
      <c r="JR58">
        <v>99.62990000000001</v>
      </c>
      <c r="JS58">
        <v>-999.9</v>
      </c>
      <c r="JT58">
        <v>424.885</v>
      </c>
      <c r="JU58">
        <v>25</v>
      </c>
      <c r="JV58">
        <v>94.91849999999999</v>
      </c>
      <c r="JW58">
        <v>101.019</v>
      </c>
    </row>
    <row r="59" spans="1:283">
      <c r="A59">
        <v>43</v>
      </c>
      <c r="B59">
        <v>1690385963.1</v>
      </c>
      <c r="C59">
        <v>7593</v>
      </c>
      <c r="D59" t="s">
        <v>616</v>
      </c>
      <c r="E59" t="s">
        <v>617</v>
      </c>
      <c r="F59">
        <v>15</v>
      </c>
      <c r="P59">
        <v>1690385955.099999</v>
      </c>
      <c r="Q59">
        <f>(R59)/1000</f>
        <v>0</v>
      </c>
      <c r="R59">
        <f>1000*DB59*AP59*(CX59-CY59)/(100*CQ59*(1000-AP59*CX59))</f>
        <v>0</v>
      </c>
      <c r="S59">
        <f>DB59*AP59*(CW59-CV59*(1000-AP59*CY59)/(1000-AP59*CX59))/(100*CQ59)</f>
        <v>0</v>
      </c>
      <c r="T59">
        <f>CV59 - IF(AP59&gt;1, S59*CQ59*100.0/(AR59*DJ59), 0)</f>
        <v>0</v>
      </c>
      <c r="U59">
        <f>((AA59-Q59/2)*T59-S59)/(AA59+Q59/2)</f>
        <v>0</v>
      </c>
      <c r="V59">
        <f>U59*(DC59+DD59)/1000.0</f>
        <v>0</v>
      </c>
      <c r="W59">
        <f>(CV59 - IF(AP59&gt;1, S59*CQ59*100.0/(AR59*DJ59), 0))*(DC59+DD59)/1000.0</f>
        <v>0</v>
      </c>
      <c r="X59">
        <f>2.0/((1/Z59-1/Y59)+SIGN(Z59)*SQRT((1/Z59-1/Y59)*(1/Z59-1/Y59) + 4*CR59/((CR59+1)*(CR59+1))*(2*1/Z59*1/Y59-1/Y59*1/Y59)))</f>
        <v>0</v>
      </c>
      <c r="Y59">
        <f>IF(LEFT(CS59,1)&lt;&gt;"0",IF(LEFT(CS59,1)="1",3.0,CT59),$D$5+$E$5*(DJ59*DC59/($K$5*1000))+$F$5*(DJ59*DC59/($K$5*1000))*MAX(MIN(CQ59,$J$5),$I$5)*MAX(MIN(CQ59,$J$5),$I$5)+$G$5*MAX(MIN(CQ59,$J$5),$I$5)*(DJ59*DC59/($K$5*1000))+$H$5*(DJ59*DC59/($K$5*1000))*(DJ59*DC59/($K$5*1000)))</f>
        <v>0</v>
      </c>
      <c r="Z59">
        <f>Q59*(1000-(1000*0.61365*exp(17.502*AD59/(240.97+AD59))/(DC59+DD59)+CX59)/2)/(1000*0.61365*exp(17.502*AD59/(240.97+AD59))/(DC59+DD59)-CX59)</f>
        <v>0</v>
      </c>
      <c r="AA59">
        <f>1/((CR59+1)/(X59/1.6)+1/(Y59/1.37)) + CR59/((CR59+1)/(X59/1.6) + CR59/(Y59/1.37))</f>
        <v>0</v>
      </c>
      <c r="AB59">
        <f>(CM59*CP59)</f>
        <v>0</v>
      </c>
      <c r="AC59">
        <f>(DE59+(AB59+2*0.95*5.67E-8*(((DE59+$B$7)+273)^4-(DE59+273)^4)-44100*Q59)/(1.84*29.3*Y59+8*0.95*5.67E-8*(DE59+273)^3))</f>
        <v>0</v>
      </c>
      <c r="AD59">
        <f>($C$7*DF59+$D$7*DG59+$E$7*AC59)</f>
        <v>0</v>
      </c>
      <c r="AE59">
        <f>0.61365*exp(17.502*AD59/(240.97+AD59))</f>
        <v>0</v>
      </c>
      <c r="AF59">
        <f>(AG59/AH59*100)</f>
        <v>0</v>
      </c>
      <c r="AG59">
        <f>CX59*(DC59+DD59)/1000</f>
        <v>0</v>
      </c>
      <c r="AH59">
        <f>0.61365*exp(17.502*DE59/(240.97+DE59))</f>
        <v>0</v>
      </c>
      <c r="AI59">
        <f>(AE59-CX59*(DC59+DD59)/1000)</f>
        <v>0</v>
      </c>
      <c r="AJ59">
        <f>(-Q59*44100)</f>
        <v>0</v>
      </c>
      <c r="AK59">
        <f>2*29.3*Y59*0.92*(DE59-AD59)</f>
        <v>0</v>
      </c>
      <c r="AL59">
        <f>2*0.95*5.67E-8*(((DE59+$B$7)+273)^4-(AD59+273)^4)</f>
        <v>0</v>
      </c>
      <c r="AM59">
        <f>AB59+AL59+AJ59+AK59</f>
        <v>0</v>
      </c>
      <c r="AN59">
        <v>0</v>
      </c>
      <c r="AO59">
        <v>0</v>
      </c>
      <c r="AP59">
        <f>IF(AN59*$H$13&gt;=AR59,1.0,(AR59/(AR59-AN59*$H$13)))</f>
        <v>0</v>
      </c>
      <c r="AQ59">
        <f>(AP59-1)*100</f>
        <v>0</v>
      </c>
      <c r="AR59">
        <f>MAX(0,($B$13+$C$13*DJ59)/(1+$D$13*DJ59)*DC59/(DE59+273)*$E$13)</f>
        <v>0</v>
      </c>
      <c r="AS59" t="s">
        <v>414</v>
      </c>
      <c r="AT59">
        <v>12558.6</v>
      </c>
      <c r="AU59">
        <v>607.068</v>
      </c>
      <c r="AV59">
        <v>2188.17</v>
      </c>
      <c r="AW59">
        <f>1-AU59/AV59</f>
        <v>0</v>
      </c>
      <c r="AX59">
        <v>-1.734461745173538</v>
      </c>
      <c r="AY59" t="s">
        <v>618</v>
      </c>
      <c r="AZ59">
        <v>12505.2</v>
      </c>
      <c r="BA59">
        <v>692.56688</v>
      </c>
      <c r="BB59">
        <v>924.473</v>
      </c>
      <c r="BC59">
        <f>1-BA59/BB59</f>
        <v>0</v>
      </c>
      <c r="BD59">
        <v>0.5</v>
      </c>
      <c r="BE59">
        <f>CN59</f>
        <v>0</v>
      </c>
      <c r="BF59">
        <f>S59</f>
        <v>0</v>
      </c>
      <c r="BG59">
        <f>BC59*BD59*BE59</f>
        <v>0</v>
      </c>
      <c r="BH59">
        <f>(BF59-AX59)/BE59</f>
        <v>0</v>
      </c>
      <c r="BI59">
        <f>(AV59-BB59)/BB59</f>
        <v>0</v>
      </c>
      <c r="BJ59">
        <f>AU59/(AW59+AU59/BB59)</f>
        <v>0</v>
      </c>
      <c r="BK59" t="s">
        <v>619</v>
      </c>
      <c r="BL59">
        <v>-2150.75</v>
      </c>
      <c r="BM59">
        <f>IF(BL59&lt;&gt;0, BL59, BJ59)</f>
        <v>0</v>
      </c>
      <c r="BN59">
        <f>1-BM59/BB59</f>
        <v>0</v>
      </c>
      <c r="BO59">
        <f>(BB59-BA59)/(BB59-BM59)</f>
        <v>0</v>
      </c>
      <c r="BP59">
        <f>(AV59-BB59)/(AV59-BM59)</f>
        <v>0</v>
      </c>
      <c r="BQ59">
        <f>(BB59-BA59)/(BB59-AU59)</f>
        <v>0</v>
      </c>
      <c r="BR59">
        <f>(AV59-BB59)/(AV59-AU59)</f>
        <v>0</v>
      </c>
      <c r="BS59">
        <f>(BO59*BM59/BA59)</f>
        <v>0</v>
      </c>
      <c r="BT59">
        <f>(1-BS59)</f>
        <v>0</v>
      </c>
      <c r="BU59">
        <v>3204</v>
      </c>
      <c r="BV59">
        <v>300</v>
      </c>
      <c r="BW59">
        <v>300</v>
      </c>
      <c r="BX59">
        <v>300</v>
      </c>
      <c r="BY59">
        <v>12505.2</v>
      </c>
      <c r="BZ59">
        <v>874.4</v>
      </c>
      <c r="CA59">
        <v>-0.0090603</v>
      </c>
      <c r="CB59">
        <v>-6.61</v>
      </c>
      <c r="CC59" t="s">
        <v>417</v>
      </c>
      <c r="CD59" t="s">
        <v>417</v>
      </c>
      <c r="CE59" t="s">
        <v>417</v>
      </c>
      <c r="CF59" t="s">
        <v>417</v>
      </c>
      <c r="CG59" t="s">
        <v>417</v>
      </c>
      <c r="CH59" t="s">
        <v>417</v>
      </c>
      <c r="CI59" t="s">
        <v>417</v>
      </c>
      <c r="CJ59" t="s">
        <v>417</v>
      </c>
      <c r="CK59" t="s">
        <v>417</v>
      </c>
      <c r="CL59" t="s">
        <v>417</v>
      </c>
      <c r="CM59">
        <f>$B$11*DK59+$C$11*DL59+$F$11*DW59*(1-DZ59)</f>
        <v>0</v>
      </c>
      <c r="CN59">
        <f>CM59*CO59</f>
        <v>0</v>
      </c>
      <c r="CO59">
        <f>($B$11*$D$9+$C$11*$D$9+$F$11*((EJ59+EB59)/MAX(EJ59+EB59+EK59, 0.1)*$I$9+EK59/MAX(EJ59+EB59+EK59, 0.1)*$J$9))/($B$11+$C$11+$F$11)</f>
        <v>0</v>
      </c>
      <c r="CP59">
        <f>($B$11*$K$9+$C$11*$K$9+$F$11*((EJ59+EB59)/MAX(EJ59+EB59+EK59, 0.1)*$P$9+EK59/MAX(EJ59+EB59+EK59, 0.1)*$Q$9))/($B$11+$C$11+$F$11)</f>
        <v>0</v>
      </c>
      <c r="CQ59">
        <v>6</v>
      </c>
      <c r="CR59">
        <v>0.5</v>
      </c>
      <c r="CS59" t="s">
        <v>418</v>
      </c>
      <c r="CT59">
        <v>2</v>
      </c>
      <c r="CU59">
        <v>1690385955.099999</v>
      </c>
      <c r="CV59">
        <v>409.1775161290322</v>
      </c>
      <c r="CW59">
        <v>417.6473548387096</v>
      </c>
      <c r="CX59">
        <v>25.84230645161291</v>
      </c>
      <c r="CY59">
        <v>24.96059032258065</v>
      </c>
      <c r="CZ59">
        <v>408.0015161290322</v>
      </c>
      <c r="DA59">
        <v>25.50330645161291</v>
      </c>
      <c r="DB59">
        <v>600.2143548387098</v>
      </c>
      <c r="DC59">
        <v>101.5094516129033</v>
      </c>
      <c r="DD59">
        <v>0.09985315161290322</v>
      </c>
      <c r="DE59">
        <v>29.98708387096774</v>
      </c>
      <c r="DF59">
        <v>30.19505483870967</v>
      </c>
      <c r="DG59">
        <v>999.9000000000003</v>
      </c>
      <c r="DH59">
        <v>0</v>
      </c>
      <c r="DI59">
        <v>0</v>
      </c>
      <c r="DJ59">
        <v>9992.800645161291</v>
      </c>
      <c r="DK59">
        <v>0</v>
      </c>
      <c r="DL59">
        <v>1713.755806451613</v>
      </c>
      <c r="DM59">
        <v>-8.433485483870969</v>
      </c>
      <c r="DN59">
        <v>420.0759354838709</v>
      </c>
      <c r="DO59">
        <v>428.3390000000001</v>
      </c>
      <c r="DP59">
        <v>0.8968687741935485</v>
      </c>
      <c r="DQ59">
        <v>417.6473548387096</v>
      </c>
      <c r="DR59">
        <v>24.96059032258065</v>
      </c>
      <c r="DS59">
        <v>2.624777419354839</v>
      </c>
      <c r="DT59">
        <v>2.533736774193548</v>
      </c>
      <c r="DU59">
        <v>21.82162580645162</v>
      </c>
      <c r="DV59">
        <v>21.24484516129032</v>
      </c>
      <c r="DW59">
        <v>1500.01</v>
      </c>
      <c r="DX59">
        <v>0.973001</v>
      </c>
      <c r="DY59">
        <v>0.0269988</v>
      </c>
      <c r="DZ59">
        <v>0</v>
      </c>
      <c r="EA59">
        <v>692.7025806451613</v>
      </c>
      <c r="EB59">
        <v>4.999310000000001</v>
      </c>
      <c r="EC59">
        <v>13740.46129032258</v>
      </c>
      <c r="ED59">
        <v>13259.33225806452</v>
      </c>
      <c r="EE59">
        <v>37.63299999999999</v>
      </c>
      <c r="EF59">
        <v>39.35264516129032</v>
      </c>
      <c r="EG59">
        <v>38</v>
      </c>
      <c r="EH59">
        <v>38.68699999999998</v>
      </c>
      <c r="EI59">
        <v>39.10264516129033</v>
      </c>
      <c r="EJ59">
        <v>1454.65</v>
      </c>
      <c r="EK59">
        <v>40.35999999999998</v>
      </c>
      <c r="EL59">
        <v>0</v>
      </c>
      <c r="EM59">
        <v>153.4000000953674</v>
      </c>
      <c r="EN59">
        <v>0</v>
      </c>
      <c r="EO59">
        <v>692.56688</v>
      </c>
      <c r="EP59">
        <v>-9.565153821004309</v>
      </c>
      <c r="EQ59">
        <v>-975.1076909098057</v>
      </c>
      <c r="ER59">
        <v>13741.652</v>
      </c>
      <c r="ES59">
        <v>15</v>
      </c>
      <c r="ET59">
        <v>1690385986.1</v>
      </c>
      <c r="EU59" t="s">
        <v>620</v>
      </c>
      <c r="EV59">
        <v>1690385983.1</v>
      </c>
      <c r="EW59">
        <v>1690385986.1</v>
      </c>
      <c r="EX59">
        <v>29</v>
      </c>
      <c r="EY59">
        <v>-0.031</v>
      </c>
      <c r="EZ59">
        <v>-0.015</v>
      </c>
      <c r="FA59">
        <v>1.176</v>
      </c>
      <c r="FB59">
        <v>0.339</v>
      </c>
      <c r="FC59">
        <v>418</v>
      </c>
      <c r="FD59">
        <v>25</v>
      </c>
      <c r="FE59">
        <v>0.23</v>
      </c>
      <c r="FF59">
        <v>0.1</v>
      </c>
      <c r="FG59">
        <v>8.079622756455922</v>
      </c>
      <c r="FH59">
        <v>-0.4242191303640928</v>
      </c>
      <c r="FI59">
        <v>0.06986721712123128</v>
      </c>
      <c r="FJ59">
        <v>1</v>
      </c>
      <c r="FK59">
        <v>-8.50865275</v>
      </c>
      <c r="FL59">
        <v>1.141968742964362</v>
      </c>
      <c r="FM59">
        <v>0.1447871862594804</v>
      </c>
      <c r="FN59">
        <v>1</v>
      </c>
      <c r="FO59">
        <v>409.2020000000001</v>
      </c>
      <c r="FP59">
        <v>2.503421579533264</v>
      </c>
      <c r="FQ59">
        <v>0.1817135107800193</v>
      </c>
      <c r="FR59">
        <v>1</v>
      </c>
      <c r="FS59">
        <v>0.8861957</v>
      </c>
      <c r="FT59">
        <v>0.2045058011257015</v>
      </c>
      <c r="FU59">
        <v>0.02067370234645938</v>
      </c>
      <c r="FV59">
        <v>1</v>
      </c>
      <c r="FW59">
        <v>25.85738333333334</v>
      </c>
      <c r="FX59">
        <v>0.1325339265850597</v>
      </c>
      <c r="FY59">
        <v>0.01068194998844102</v>
      </c>
      <c r="FZ59">
        <v>1</v>
      </c>
      <c r="GA59">
        <v>5</v>
      </c>
      <c r="GB59">
        <v>5</v>
      </c>
      <c r="GC59" t="s">
        <v>420</v>
      </c>
      <c r="GD59">
        <v>3.17488</v>
      </c>
      <c r="GE59">
        <v>2.79706</v>
      </c>
      <c r="GF59">
        <v>0.102602</v>
      </c>
      <c r="GG59">
        <v>0.104931</v>
      </c>
      <c r="GH59">
        <v>0.126153</v>
      </c>
      <c r="GI59">
        <v>0.124192</v>
      </c>
      <c r="GJ59">
        <v>27944.1</v>
      </c>
      <c r="GK59">
        <v>22216.5</v>
      </c>
      <c r="GL59">
        <v>29116.1</v>
      </c>
      <c r="GM59">
        <v>24325.7</v>
      </c>
      <c r="GN59">
        <v>32340.6</v>
      </c>
      <c r="GO59">
        <v>31075.6</v>
      </c>
      <c r="GP59">
        <v>40150.4</v>
      </c>
      <c r="GQ59">
        <v>39677.6</v>
      </c>
      <c r="GR59">
        <v>2.12983</v>
      </c>
      <c r="GS59">
        <v>1.84433</v>
      </c>
      <c r="GT59">
        <v>0.09776650000000001</v>
      </c>
      <c r="GU59">
        <v>0</v>
      </c>
      <c r="GV59">
        <v>28.614</v>
      </c>
      <c r="GW59">
        <v>999.9</v>
      </c>
      <c r="GX59">
        <v>67.7</v>
      </c>
      <c r="GY59">
        <v>31.4</v>
      </c>
      <c r="GZ59">
        <v>30.7802</v>
      </c>
      <c r="HA59">
        <v>62.0224</v>
      </c>
      <c r="HB59">
        <v>30.6651</v>
      </c>
      <c r="HC59">
        <v>1</v>
      </c>
      <c r="HD59">
        <v>0.189543</v>
      </c>
      <c r="HE59">
        <v>0</v>
      </c>
      <c r="HF59">
        <v>20.2779</v>
      </c>
      <c r="HG59">
        <v>5.22642</v>
      </c>
      <c r="HH59">
        <v>11.9081</v>
      </c>
      <c r="HI59">
        <v>4.9637</v>
      </c>
      <c r="HJ59">
        <v>3.292</v>
      </c>
      <c r="HK59">
        <v>9999</v>
      </c>
      <c r="HL59">
        <v>9999</v>
      </c>
      <c r="HM59">
        <v>9999</v>
      </c>
      <c r="HN59">
        <v>999.9</v>
      </c>
      <c r="HO59">
        <v>4.97022</v>
      </c>
      <c r="HP59">
        <v>1.87515</v>
      </c>
      <c r="HQ59">
        <v>1.87393</v>
      </c>
      <c r="HR59">
        <v>1.87303</v>
      </c>
      <c r="HS59">
        <v>1.87454</v>
      </c>
      <c r="HT59">
        <v>1.86951</v>
      </c>
      <c r="HU59">
        <v>1.87368</v>
      </c>
      <c r="HV59">
        <v>1.87869</v>
      </c>
      <c r="HW59">
        <v>0</v>
      </c>
      <c r="HX59">
        <v>0</v>
      </c>
      <c r="HY59">
        <v>0</v>
      </c>
      <c r="HZ59">
        <v>0</v>
      </c>
      <c r="IA59" t="s">
        <v>421</v>
      </c>
      <c r="IB59" t="s">
        <v>422</v>
      </c>
      <c r="IC59" t="s">
        <v>423</v>
      </c>
      <c r="ID59" t="s">
        <v>423</v>
      </c>
      <c r="IE59" t="s">
        <v>423</v>
      </c>
      <c r="IF59" t="s">
        <v>423</v>
      </c>
      <c r="IG59">
        <v>0</v>
      </c>
      <c r="IH59">
        <v>100</v>
      </c>
      <c r="II59">
        <v>100</v>
      </c>
      <c r="IJ59">
        <v>1.176</v>
      </c>
      <c r="IK59">
        <v>0.339</v>
      </c>
      <c r="IL59">
        <v>1.190710650874631</v>
      </c>
      <c r="IM59">
        <v>0.0007502269904989051</v>
      </c>
      <c r="IN59">
        <v>-1.907541437940456E-06</v>
      </c>
      <c r="IO59">
        <v>4.87577687351772E-10</v>
      </c>
      <c r="IP59">
        <v>0.3541599999999967</v>
      </c>
      <c r="IQ59">
        <v>0</v>
      </c>
      <c r="IR59">
        <v>0</v>
      </c>
      <c r="IS59">
        <v>0</v>
      </c>
      <c r="IT59">
        <v>1</v>
      </c>
      <c r="IU59">
        <v>1943</v>
      </c>
      <c r="IV59">
        <v>1</v>
      </c>
      <c r="IW59">
        <v>21</v>
      </c>
      <c r="IX59">
        <v>8.9</v>
      </c>
      <c r="IY59">
        <v>8.9</v>
      </c>
      <c r="IZ59">
        <v>1.09009</v>
      </c>
      <c r="JA59">
        <v>2.40479</v>
      </c>
      <c r="JB59">
        <v>1.42578</v>
      </c>
      <c r="JC59">
        <v>2.27783</v>
      </c>
      <c r="JD59">
        <v>1.54785</v>
      </c>
      <c r="JE59">
        <v>2.38281</v>
      </c>
      <c r="JF59">
        <v>35.8477</v>
      </c>
      <c r="JG59">
        <v>14.7625</v>
      </c>
      <c r="JH59">
        <v>18</v>
      </c>
      <c r="JI59">
        <v>625.417</v>
      </c>
      <c r="JJ59">
        <v>425.023</v>
      </c>
      <c r="JK59">
        <v>29.1777</v>
      </c>
      <c r="JL59">
        <v>29.8107</v>
      </c>
      <c r="JM59">
        <v>30.0012</v>
      </c>
      <c r="JN59">
        <v>29.6464</v>
      </c>
      <c r="JO59">
        <v>29.5927</v>
      </c>
      <c r="JP59">
        <v>21.8591</v>
      </c>
      <c r="JQ59">
        <v>21.1675</v>
      </c>
      <c r="JR59">
        <v>98.88720000000001</v>
      </c>
      <c r="JS59">
        <v>-999.9</v>
      </c>
      <c r="JT59">
        <v>417.789</v>
      </c>
      <c r="JU59">
        <v>25</v>
      </c>
      <c r="JV59">
        <v>94.851</v>
      </c>
      <c r="JW59">
        <v>100.957</v>
      </c>
    </row>
    <row r="60" spans="1:283">
      <c r="A60">
        <v>44</v>
      </c>
      <c r="B60">
        <v>1690386074.6</v>
      </c>
      <c r="C60">
        <v>7704.5</v>
      </c>
      <c r="D60" t="s">
        <v>621</v>
      </c>
      <c r="E60" t="s">
        <v>622</v>
      </c>
      <c r="F60">
        <v>15</v>
      </c>
      <c r="P60">
        <v>1690386066.849999</v>
      </c>
      <c r="Q60">
        <f>(R60)/1000</f>
        <v>0</v>
      </c>
      <c r="R60">
        <f>1000*DB60*AP60*(CX60-CY60)/(100*CQ60*(1000-AP60*CX60))</f>
        <v>0</v>
      </c>
      <c r="S60">
        <f>DB60*AP60*(CW60-CV60*(1000-AP60*CY60)/(1000-AP60*CX60))/(100*CQ60)</f>
        <v>0</v>
      </c>
      <c r="T60">
        <f>CV60 - IF(AP60&gt;1, S60*CQ60*100.0/(AR60*DJ60), 0)</f>
        <v>0</v>
      </c>
      <c r="U60">
        <f>((AA60-Q60/2)*T60-S60)/(AA60+Q60/2)</f>
        <v>0</v>
      </c>
      <c r="V60">
        <f>U60*(DC60+DD60)/1000.0</f>
        <v>0</v>
      </c>
      <c r="W60">
        <f>(CV60 - IF(AP60&gt;1, S60*CQ60*100.0/(AR60*DJ60), 0))*(DC60+DD60)/1000.0</f>
        <v>0</v>
      </c>
      <c r="X60">
        <f>2.0/((1/Z60-1/Y60)+SIGN(Z60)*SQRT((1/Z60-1/Y60)*(1/Z60-1/Y60) + 4*CR60/((CR60+1)*(CR60+1))*(2*1/Z60*1/Y60-1/Y60*1/Y60)))</f>
        <v>0</v>
      </c>
      <c r="Y60">
        <f>IF(LEFT(CS60,1)&lt;&gt;"0",IF(LEFT(CS60,1)="1",3.0,CT60),$D$5+$E$5*(DJ60*DC60/($K$5*1000))+$F$5*(DJ60*DC60/($K$5*1000))*MAX(MIN(CQ60,$J$5),$I$5)*MAX(MIN(CQ60,$J$5),$I$5)+$G$5*MAX(MIN(CQ60,$J$5),$I$5)*(DJ60*DC60/($K$5*1000))+$H$5*(DJ60*DC60/($K$5*1000))*(DJ60*DC60/($K$5*1000)))</f>
        <v>0</v>
      </c>
      <c r="Z60">
        <f>Q60*(1000-(1000*0.61365*exp(17.502*AD60/(240.97+AD60))/(DC60+DD60)+CX60)/2)/(1000*0.61365*exp(17.502*AD60/(240.97+AD60))/(DC60+DD60)-CX60)</f>
        <v>0</v>
      </c>
      <c r="AA60">
        <f>1/((CR60+1)/(X60/1.6)+1/(Y60/1.37)) + CR60/((CR60+1)/(X60/1.6) + CR60/(Y60/1.37))</f>
        <v>0</v>
      </c>
      <c r="AB60">
        <f>(CM60*CP60)</f>
        <v>0</v>
      </c>
      <c r="AC60">
        <f>(DE60+(AB60+2*0.95*5.67E-8*(((DE60+$B$7)+273)^4-(DE60+273)^4)-44100*Q60)/(1.84*29.3*Y60+8*0.95*5.67E-8*(DE60+273)^3))</f>
        <v>0</v>
      </c>
      <c r="AD60">
        <f>($C$7*DF60+$D$7*DG60+$E$7*AC60)</f>
        <v>0</v>
      </c>
      <c r="AE60">
        <f>0.61365*exp(17.502*AD60/(240.97+AD60))</f>
        <v>0</v>
      </c>
      <c r="AF60">
        <f>(AG60/AH60*100)</f>
        <v>0</v>
      </c>
      <c r="AG60">
        <f>CX60*(DC60+DD60)/1000</f>
        <v>0</v>
      </c>
      <c r="AH60">
        <f>0.61365*exp(17.502*DE60/(240.97+DE60))</f>
        <v>0</v>
      </c>
      <c r="AI60">
        <f>(AE60-CX60*(DC60+DD60)/1000)</f>
        <v>0</v>
      </c>
      <c r="AJ60">
        <f>(-Q60*44100)</f>
        <v>0</v>
      </c>
      <c r="AK60">
        <f>2*29.3*Y60*0.92*(DE60-AD60)</f>
        <v>0</v>
      </c>
      <c r="AL60">
        <f>2*0.95*5.67E-8*(((DE60+$B$7)+273)^4-(AD60+273)^4)</f>
        <v>0</v>
      </c>
      <c r="AM60">
        <f>AB60+AL60+AJ60+AK60</f>
        <v>0</v>
      </c>
      <c r="AN60">
        <v>0</v>
      </c>
      <c r="AO60">
        <v>0</v>
      </c>
      <c r="AP60">
        <f>IF(AN60*$H$13&gt;=AR60,1.0,(AR60/(AR60-AN60*$H$13)))</f>
        <v>0</v>
      </c>
      <c r="AQ60">
        <f>(AP60-1)*100</f>
        <v>0</v>
      </c>
      <c r="AR60">
        <f>MAX(0,($B$13+$C$13*DJ60)/(1+$D$13*DJ60)*DC60/(DE60+273)*$E$13)</f>
        <v>0</v>
      </c>
      <c r="AS60" t="s">
        <v>414</v>
      </c>
      <c r="AT60">
        <v>12558.6</v>
      </c>
      <c r="AU60">
        <v>607.068</v>
      </c>
      <c r="AV60">
        <v>2188.17</v>
      </c>
      <c r="AW60">
        <f>1-AU60/AV60</f>
        <v>0</v>
      </c>
      <c r="AX60">
        <v>-1.734461745173538</v>
      </c>
      <c r="AY60" t="s">
        <v>623</v>
      </c>
      <c r="AZ60">
        <v>12511.6</v>
      </c>
      <c r="BA60">
        <v>641.7132307692307</v>
      </c>
      <c r="BB60">
        <v>915.171</v>
      </c>
      <c r="BC60">
        <f>1-BA60/BB60</f>
        <v>0</v>
      </c>
      <c r="BD60">
        <v>0.5</v>
      </c>
      <c r="BE60">
        <f>CN60</f>
        <v>0</v>
      </c>
      <c r="BF60">
        <f>S60</f>
        <v>0</v>
      </c>
      <c r="BG60">
        <f>BC60*BD60*BE60</f>
        <v>0</v>
      </c>
      <c r="BH60">
        <f>(BF60-AX60)/BE60</f>
        <v>0</v>
      </c>
      <c r="BI60">
        <f>(AV60-BB60)/BB60</f>
        <v>0</v>
      </c>
      <c r="BJ60">
        <f>AU60/(AW60+AU60/BB60)</f>
        <v>0</v>
      </c>
      <c r="BK60" t="s">
        <v>624</v>
      </c>
      <c r="BL60">
        <v>-1.29</v>
      </c>
      <c r="BM60">
        <f>IF(BL60&lt;&gt;0, BL60, BJ60)</f>
        <v>0</v>
      </c>
      <c r="BN60">
        <f>1-BM60/BB60</f>
        <v>0</v>
      </c>
      <c r="BO60">
        <f>(BB60-BA60)/(BB60-BM60)</f>
        <v>0</v>
      </c>
      <c r="BP60">
        <f>(AV60-BB60)/(AV60-BM60)</f>
        <v>0</v>
      </c>
      <c r="BQ60">
        <f>(BB60-BA60)/(BB60-AU60)</f>
        <v>0</v>
      </c>
      <c r="BR60">
        <f>(AV60-BB60)/(AV60-AU60)</f>
        <v>0</v>
      </c>
      <c r="BS60">
        <f>(BO60*BM60/BA60)</f>
        <v>0</v>
      </c>
      <c r="BT60">
        <f>(1-BS60)</f>
        <v>0</v>
      </c>
      <c r="BU60">
        <v>3206</v>
      </c>
      <c r="BV60">
        <v>300</v>
      </c>
      <c r="BW60">
        <v>300</v>
      </c>
      <c r="BX60">
        <v>300</v>
      </c>
      <c r="BY60">
        <v>12511.6</v>
      </c>
      <c r="BZ60">
        <v>857.59</v>
      </c>
      <c r="CA60">
        <v>-0.00906557</v>
      </c>
      <c r="CB60">
        <v>-6.29</v>
      </c>
      <c r="CC60" t="s">
        <v>417</v>
      </c>
      <c r="CD60" t="s">
        <v>417</v>
      </c>
      <c r="CE60" t="s">
        <v>417</v>
      </c>
      <c r="CF60" t="s">
        <v>417</v>
      </c>
      <c r="CG60" t="s">
        <v>417</v>
      </c>
      <c r="CH60" t="s">
        <v>417</v>
      </c>
      <c r="CI60" t="s">
        <v>417</v>
      </c>
      <c r="CJ60" t="s">
        <v>417</v>
      </c>
      <c r="CK60" t="s">
        <v>417</v>
      </c>
      <c r="CL60" t="s">
        <v>417</v>
      </c>
      <c r="CM60">
        <f>$B$11*DK60+$C$11*DL60+$F$11*DW60*(1-DZ60)</f>
        <v>0</v>
      </c>
      <c r="CN60">
        <f>CM60*CO60</f>
        <v>0</v>
      </c>
      <c r="CO60">
        <f>($B$11*$D$9+$C$11*$D$9+$F$11*((EJ60+EB60)/MAX(EJ60+EB60+EK60, 0.1)*$I$9+EK60/MAX(EJ60+EB60+EK60, 0.1)*$J$9))/($B$11+$C$11+$F$11)</f>
        <v>0</v>
      </c>
      <c r="CP60">
        <f>($B$11*$K$9+$C$11*$K$9+$F$11*((EJ60+EB60)/MAX(EJ60+EB60+EK60, 0.1)*$P$9+EK60/MAX(EJ60+EB60+EK60, 0.1)*$Q$9))/($B$11+$C$11+$F$11)</f>
        <v>0</v>
      </c>
      <c r="CQ60">
        <v>6</v>
      </c>
      <c r="CR60">
        <v>0.5</v>
      </c>
      <c r="CS60" t="s">
        <v>418</v>
      </c>
      <c r="CT60">
        <v>2</v>
      </c>
      <c r="CU60">
        <v>1690386066.849999</v>
      </c>
      <c r="CV60">
        <v>409.9862999999999</v>
      </c>
      <c r="CW60">
        <v>421.7586666666667</v>
      </c>
      <c r="CX60">
        <v>26.31411333333334</v>
      </c>
      <c r="CY60">
        <v>24.93939666666666</v>
      </c>
      <c r="CZ60">
        <v>408.8057666666666</v>
      </c>
      <c r="DA60">
        <v>25.97474999999999</v>
      </c>
      <c r="DB60">
        <v>600.2098666666666</v>
      </c>
      <c r="DC60">
        <v>101.5056333333334</v>
      </c>
      <c r="DD60">
        <v>0.1001448333333333</v>
      </c>
      <c r="DE60">
        <v>30.18542333333334</v>
      </c>
      <c r="DF60">
        <v>30.28065666666667</v>
      </c>
      <c r="DG60">
        <v>999.9000000000002</v>
      </c>
      <c r="DH60">
        <v>0</v>
      </c>
      <c r="DI60">
        <v>0</v>
      </c>
      <c r="DJ60">
        <v>9997.910666666667</v>
      </c>
      <c r="DK60">
        <v>0</v>
      </c>
      <c r="DL60">
        <v>1351.410666666666</v>
      </c>
      <c r="DM60">
        <v>-11.77228666666667</v>
      </c>
      <c r="DN60">
        <v>421.0664666666667</v>
      </c>
      <c r="DO60">
        <v>432.5460666666667</v>
      </c>
      <c r="DP60">
        <v>1.374718</v>
      </c>
      <c r="DQ60">
        <v>421.7586666666667</v>
      </c>
      <c r="DR60">
        <v>24.93939666666666</v>
      </c>
      <c r="DS60">
        <v>2.671031333333333</v>
      </c>
      <c r="DT60">
        <v>2.531489666666667</v>
      </c>
      <c r="DU60">
        <v>22.10798</v>
      </c>
      <c r="DV60">
        <v>21.23038333333334</v>
      </c>
      <c r="DW60">
        <v>1499.995333333333</v>
      </c>
      <c r="DX60">
        <v>0.973005</v>
      </c>
      <c r="DY60">
        <v>0.02699469333333334</v>
      </c>
      <c r="DZ60">
        <v>0</v>
      </c>
      <c r="EA60">
        <v>641.6636999999998</v>
      </c>
      <c r="EB60">
        <v>4.99931</v>
      </c>
      <c r="EC60">
        <v>11502.61666666666</v>
      </c>
      <c r="ED60">
        <v>13259.21666666667</v>
      </c>
      <c r="EE60">
        <v>37.81199999999999</v>
      </c>
      <c r="EF60">
        <v>39.6061</v>
      </c>
      <c r="EG60">
        <v>38.18699999999999</v>
      </c>
      <c r="EH60">
        <v>38.8582</v>
      </c>
      <c r="EI60">
        <v>39.2872</v>
      </c>
      <c r="EJ60">
        <v>1454.637333333334</v>
      </c>
      <c r="EK60">
        <v>40.35799999999999</v>
      </c>
      <c r="EL60">
        <v>0</v>
      </c>
      <c r="EM60">
        <v>110.7999999523163</v>
      </c>
      <c r="EN60">
        <v>0</v>
      </c>
      <c r="EO60">
        <v>641.7132307692307</v>
      </c>
      <c r="EP60">
        <v>-45.83432481420693</v>
      </c>
      <c r="EQ60">
        <v>-1401.199998504156</v>
      </c>
      <c r="ER60">
        <v>11498.98076923077</v>
      </c>
      <c r="ES60">
        <v>15</v>
      </c>
      <c r="ET60">
        <v>1690385986.1</v>
      </c>
      <c r="EU60" t="s">
        <v>620</v>
      </c>
      <c r="EV60">
        <v>1690385983.1</v>
      </c>
      <c r="EW60">
        <v>1690385986.1</v>
      </c>
      <c r="EX60">
        <v>29</v>
      </c>
      <c r="EY60">
        <v>-0.031</v>
      </c>
      <c r="EZ60">
        <v>-0.015</v>
      </c>
      <c r="FA60">
        <v>1.176</v>
      </c>
      <c r="FB60">
        <v>0.339</v>
      </c>
      <c r="FC60">
        <v>418</v>
      </c>
      <c r="FD60">
        <v>25</v>
      </c>
      <c r="FE60">
        <v>0.23</v>
      </c>
      <c r="FF60">
        <v>0.1</v>
      </c>
      <c r="FG60">
        <v>11.20527343270436</v>
      </c>
      <c r="FH60">
        <v>-0.7319781034126478</v>
      </c>
      <c r="FI60">
        <v>0.05823042909466274</v>
      </c>
      <c r="FJ60">
        <v>1</v>
      </c>
      <c r="FK60">
        <v>-11.81849</v>
      </c>
      <c r="FL60">
        <v>0.9696337711069576</v>
      </c>
      <c r="FM60">
        <v>0.1007286473650866</v>
      </c>
      <c r="FN60">
        <v>1</v>
      </c>
      <c r="FO60">
        <v>409.9862999999999</v>
      </c>
      <c r="FP60">
        <v>0.2495305895440149</v>
      </c>
      <c r="FQ60">
        <v>0.025813626892267</v>
      </c>
      <c r="FR60">
        <v>1</v>
      </c>
      <c r="FS60">
        <v>1.3696995</v>
      </c>
      <c r="FT60">
        <v>0.04203692307691925</v>
      </c>
      <c r="FU60">
        <v>0.01217499814168363</v>
      </c>
      <c r="FV60">
        <v>1</v>
      </c>
      <c r="FW60">
        <v>26.31411333333334</v>
      </c>
      <c r="FX60">
        <v>-0.05209521690767636</v>
      </c>
      <c r="FY60">
        <v>0.006446483968455855</v>
      </c>
      <c r="FZ60">
        <v>1</v>
      </c>
      <c r="GA60">
        <v>5</v>
      </c>
      <c r="GB60">
        <v>5</v>
      </c>
      <c r="GC60" t="s">
        <v>420</v>
      </c>
      <c r="GD60">
        <v>3.1745</v>
      </c>
      <c r="GE60">
        <v>2.79701</v>
      </c>
      <c r="GF60">
        <v>0.102617</v>
      </c>
      <c r="GG60">
        <v>0.105605</v>
      </c>
      <c r="GH60">
        <v>0.127624</v>
      </c>
      <c r="GI60">
        <v>0.124059</v>
      </c>
      <c r="GJ60">
        <v>27922.1</v>
      </c>
      <c r="GK60">
        <v>22190.5</v>
      </c>
      <c r="GL60">
        <v>29095.2</v>
      </c>
      <c r="GM60">
        <v>24316.7</v>
      </c>
      <c r="GN60">
        <v>32264.6</v>
      </c>
      <c r="GO60">
        <v>31069.3</v>
      </c>
      <c r="GP60">
        <v>40123.4</v>
      </c>
      <c r="GQ60">
        <v>39662.5</v>
      </c>
      <c r="GR60">
        <v>2.12682</v>
      </c>
      <c r="GS60">
        <v>1.85455</v>
      </c>
      <c r="GT60">
        <v>0.0808574</v>
      </c>
      <c r="GU60">
        <v>0</v>
      </c>
      <c r="GV60">
        <v>28.907</v>
      </c>
      <c r="GW60">
        <v>999.9</v>
      </c>
      <c r="GX60">
        <v>67.2</v>
      </c>
      <c r="GY60">
        <v>31.6</v>
      </c>
      <c r="GZ60">
        <v>30.9033</v>
      </c>
      <c r="HA60">
        <v>62.2625</v>
      </c>
      <c r="HB60">
        <v>31.1338</v>
      </c>
      <c r="HC60">
        <v>1</v>
      </c>
      <c r="HD60">
        <v>0.212363</v>
      </c>
      <c r="HE60">
        <v>0</v>
      </c>
      <c r="HF60">
        <v>20.278</v>
      </c>
      <c r="HG60">
        <v>5.22523</v>
      </c>
      <c r="HH60">
        <v>11.9081</v>
      </c>
      <c r="HI60">
        <v>4.96375</v>
      </c>
      <c r="HJ60">
        <v>3.292</v>
      </c>
      <c r="HK60">
        <v>9999</v>
      </c>
      <c r="HL60">
        <v>9999</v>
      </c>
      <c r="HM60">
        <v>9999</v>
      </c>
      <c r="HN60">
        <v>999.9</v>
      </c>
      <c r="HO60">
        <v>4.97022</v>
      </c>
      <c r="HP60">
        <v>1.87515</v>
      </c>
      <c r="HQ60">
        <v>1.87393</v>
      </c>
      <c r="HR60">
        <v>1.87309</v>
      </c>
      <c r="HS60">
        <v>1.87455</v>
      </c>
      <c r="HT60">
        <v>1.86951</v>
      </c>
      <c r="HU60">
        <v>1.87372</v>
      </c>
      <c r="HV60">
        <v>1.87878</v>
      </c>
      <c r="HW60">
        <v>0</v>
      </c>
      <c r="HX60">
        <v>0</v>
      </c>
      <c r="HY60">
        <v>0</v>
      </c>
      <c r="HZ60">
        <v>0</v>
      </c>
      <c r="IA60" t="s">
        <v>421</v>
      </c>
      <c r="IB60" t="s">
        <v>422</v>
      </c>
      <c r="IC60" t="s">
        <v>423</v>
      </c>
      <c r="ID60" t="s">
        <v>423</v>
      </c>
      <c r="IE60" t="s">
        <v>423</v>
      </c>
      <c r="IF60" t="s">
        <v>423</v>
      </c>
      <c r="IG60">
        <v>0</v>
      </c>
      <c r="IH60">
        <v>100</v>
      </c>
      <c r="II60">
        <v>100</v>
      </c>
      <c r="IJ60">
        <v>1.181</v>
      </c>
      <c r="IK60">
        <v>0.3393</v>
      </c>
      <c r="IL60">
        <v>1.159441841105345</v>
      </c>
      <c r="IM60">
        <v>0.0007502269904989051</v>
      </c>
      <c r="IN60">
        <v>-1.907541437940456E-06</v>
      </c>
      <c r="IO60">
        <v>4.87577687351772E-10</v>
      </c>
      <c r="IP60">
        <v>0.3393599999999992</v>
      </c>
      <c r="IQ60">
        <v>0</v>
      </c>
      <c r="IR60">
        <v>0</v>
      </c>
      <c r="IS60">
        <v>0</v>
      </c>
      <c r="IT60">
        <v>1</v>
      </c>
      <c r="IU60">
        <v>1943</v>
      </c>
      <c r="IV60">
        <v>1</v>
      </c>
      <c r="IW60">
        <v>21</v>
      </c>
      <c r="IX60">
        <v>1.5</v>
      </c>
      <c r="IY60">
        <v>1.5</v>
      </c>
      <c r="IZ60">
        <v>1.09985</v>
      </c>
      <c r="JA60">
        <v>2.41577</v>
      </c>
      <c r="JB60">
        <v>1.42578</v>
      </c>
      <c r="JC60">
        <v>2.27539</v>
      </c>
      <c r="JD60">
        <v>1.54785</v>
      </c>
      <c r="JE60">
        <v>2.34375</v>
      </c>
      <c r="JF60">
        <v>36.1285</v>
      </c>
      <c r="JG60">
        <v>14.7274</v>
      </c>
      <c r="JH60">
        <v>18</v>
      </c>
      <c r="JI60">
        <v>625.87</v>
      </c>
      <c r="JJ60">
        <v>432.813</v>
      </c>
      <c r="JK60">
        <v>29.3824</v>
      </c>
      <c r="JL60">
        <v>30.0978</v>
      </c>
      <c r="JM60">
        <v>30.0007</v>
      </c>
      <c r="JN60">
        <v>29.9115</v>
      </c>
      <c r="JO60">
        <v>29.8544</v>
      </c>
      <c r="JP60">
        <v>22.0268</v>
      </c>
      <c r="JQ60">
        <v>21.7284</v>
      </c>
      <c r="JR60">
        <v>98.492</v>
      </c>
      <c r="JS60">
        <v>-999.9</v>
      </c>
      <c r="JT60">
        <v>421.639</v>
      </c>
      <c r="JU60">
        <v>25</v>
      </c>
      <c r="JV60">
        <v>94.7855</v>
      </c>
      <c r="JW60">
        <v>100.919</v>
      </c>
    </row>
    <row r="61" spans="1:283">
      <c r="A61">
        <v>45</v>
      </c>
      <c r="B61">
        <v>1690386174.1</v>
      </c>
      <c r="C61">
        <v>7804</v>
      </c>
      <c r="D61" t="s">
        <v>625</v>
      </c>
      <c r="E61" t="s">
        <v>626</v>
      </c>
      <c r="F61">
        <v>15</v>
      </c>
      <c r="P61">
        <v>1690386166.349999</v>
      </c>
      <c r="Q61">
        <f>(R61)/1000</f>
        <v>0</v>
      </c>
      <c r="R61">
        <f>1000*DB61*AP61*(CX61-CY61)/(100*CQ61*(1000-AP61*CX61))</f>
        <v>0</v>
      </c>
      <c r="S61">
        <f>DB61*AP61*(CW61-CV61*(1000-AP61*CY61)/(1000-AP61*CX61))/(100*CQ61)</f>
        <v>0</v>
      </c>
      <c r="T61">
        <f>CV61 - IF(AP61&gt;1, S61*CQ61*100.0/(AR61*DJ61), 0)</f>
        <v>0</v>
      </c>
      <c r="U61">
        <f>((AA61-Q61/2)*T61-S61)/(AA61+Q61/2)</f>
        <v>0</v>
      </c>
      <c r="V61">
        <f>U61*(DC61+DD61)/1000.0</f>
        <v>0</v>
      </c>
      <c r="W61">
        <f>(CV61 - IF(AP61&gt;1, S61*CQ61*100.0/(AR61*DJ61), 0))*(DC61+DD61)/1000.0</f>
        <v>0</v>
      </c>
      <c r="X61">
        <f>2.0/((1/Z61-1/Y61)+SIGN(Z61)*SQRT((1/Z61-1/Y61)*(1/Z61-1/Y61) + 4*CR61/((CR61+1)*(CR61+1))*(2*1/Z61*1/Y61-1/Y61*1/Y61)))</f>
        <v>0</v>
      </c>
      <c r="Y61">
        <f>IF(LEFT(CS61,1)&lt;&gt;"0",IF(LEFT(CS61,1)="1",3.0,CT61),$D$5+$E$5*(DJ61*DC61/($K$5*1000))+$F$5*(DJ61*DC61/($K$5*1000))*MAX(MIN(CQ61,$J$5),$I$5)*MAX(MIN(CQ61,$J$5),$I$5)+$G$5*MAX(MIN(CQ61,$J$5),$I$5)*(DJ61*DC61/($K$5*1000))+$H$5*(DJ61*DC61/($K$5*1000))*(DJ61*DC61/($K$5*1000)))</f>
        <v>0</v>
      </c>
      <c r="Z61">
        <f>Q61*(1000-(1000*0.61365*exp(17.502*AD61/(240.97+AD61))/(DC61+DD61)+CX61)/2)/(1000*0.61365*exp(17.502*AD61/(240.97+AD61))/(DC61+DD61)-CX61)</f>
        <v>0</v>
      </c>
      <c r="AA61">
        <f>1/((CR61+1)/(X61/1.6)+1/(Y61/1.37)) + CR61/((CR61+1)/(X61/1.6) + CR61/(Y61/1.37))</f>
        <v>0</v>
      </c>
      <c r="AB61">
        <f>(CM61*CP61)</f>
        <v>0</v>
      </c>
      <c r="AC61">
        <f>(DE61+(AB61+2*0.95*5.67E-8*(((DE61+$B$7)+273)^4-(DE61+273)^4)-44100*Q61)/(1.84*29.3*Y61+8*0.95*5.67E-8*(DE61+273)^3))</f>
        <v>0</v>
      </c>
      <c r="AD61">
        <f>($C$7*DF61+$D$7*DG61+$E$7*AC61)</f>
        <v>0</v>
      </c>
      <c r="AE61">
        <f>0.61365*exp(17.502*AD61/(240.97+AD61))</f>
        <v>0</v>
      </c>
      <c r="AF61">
        <f>(AG61/AH61*100)</f>
        <v>0</v>
      </c>
      <c r="AG61">
        <f>CX61*(DC61+DD61)/1000</f>
        <v>0</v>
      </c>
      <c r="AH61">
        <f>0.61365*exp(17.502*DE61/(240.97+DE61))</f>
        <v>0</v>
      </c>
      <c r="AI61">
        <f>(AE61-CX61*(DC61+DD61)/1000)</f>
        <v>0</v>
      </c>
      <c r="AJ61">
        <f>(-Q61*44100)</f>
        <v>0</v>
      </c>
      <c r="AK61">
        <f>2*29.3*Y61*0.92*(DE61-AD61)</f>
        <v>0</v>
      </c>
      <c r="AL61">
        <f>2*0.95*5.67E-8*(((DE61+$B$7)+273)^4-(AD61+273)^4)</f>
        <v>0</v>
      </c>
      <c r="AM61">
        <f>AB61+AL61+AJ61+AK61</f>
        <v>0</v>
      </c>
      <c r="AN61">
        <v>0</v>
      </c>
      <c r="AO61">
        <v>0</v>
      </c>
      <c r="AP61">
        <f>IF(AN61*$H$13&gt;=AR61,1.0,(AR61/(AR61-AN61*$H$13)))</f>
        <v>0</v>
      </c>
      <c r="AQ61">
        <f>(AP61-1)*100</f>
        <v>0</v>
      </c>
      <c r="AR61">
        <f>MAX(0,($B$13+$C$13*DJ61)/(1+$D$13*DJ61)*DC61/(DE61+273)*$E$13)</f>
        <v>0</v>
      </c>
      <c r="AS61" t="s">
        <v>414</v>
      </c>
      <c r="AT61">
        <v>12558.6</v>
      </c>
      <c r="AU61">
        <v>607.068</v>
      </c>
      <c r="AV61">
        <v>2188.17</v>
      </c>
      <c r="AW61">
        <f>1-AU61/AV61</f>
        <v>0</v>
      </c>
      <c r="AX61">
        <v>-1.734461745173538</v>
      </c>
      <c r="AY61" t="s">
        <v>627</v>
      </c>
      <c r="AZ61">
        <v>12502.9</v>
      </c>
      <c r="BA61">
        <v>660.9321153846154</v>
      </c>
      <c r="BB61">
        <v>985.054</v>
      </c>
      <c r="BC61">
        <f>1-BA61/BB61</f>
        <v>0</v>
      </c>
      <c r="BD61">
        <v>0.5</v>
      </c>
      <c r="BE61">
        <f>CN61</f>
        <v>0</v>
      </c>
      <c r="BF61">
        <f>S61</f>
        <v>0</v>
      </c>
      <c r="BG61">
        <f>BC61*BD61*BE61</f>
        <v>0</v>
      </c>
      <c r="BH61">
        <f>(BF61-AX61)/BE61</f>
        <v>0</v>
      </c>
      <c r="BI61">
        <f>(AV61-BB61)/BB61</f>
        <v>0</v>
      </c>
      <c r="BJ61">
        <f>AU61/(AW61+AU61/BB61)</f>
        <v>0</v>
      </c>
      <c r="BK61" t="s">
        <v>628</v>
      </c>
      <c r="BL61">
        <v>-1969.22</v>
      </c>
      <c r="BM61">
        <f>IF(BL61&lt;&gt;0, BL61, BJ61)</f>
        <v>0</v>
      </c>
      <c r="BN61">
        <f>1-BM61/BB61</f>
        <v>0</v>
      </c>
      <c r="BO61">
        <f>(BB61-BA61)/(BB61-BM61)</f>
        <v>0</v>
      </c>
      <c r="BP61">
        <f>(AV61-BB61)/(AV61-BM61)</f>
        <v>0</v>
      </c>
      <c r="BQ61">
        <f>(BB61-BA61)/(BB61-AU61)</f>
        <v>0</v>
      </c>
      <c r="BR61">
        <f>(AV61-BB61)/(AV61-AU61)</f>
        <v>0</v>
      </c>
      <c r="BS61">
        <f>(BO61*BM61/BA61)</f>
        <v>0</v>
      </c>
      <c r="BT61">
        <f>(1-BS61)</f>
        <v>0</v>
      </c>
      <c r="BU61">
        <v>3208</v>
      </c>
      <c r="BV61">
        <v>300</v>
      </c>
      <c r="BW61">
        <v>300</v>
      </c>
      <c r="BX61">
        <v>300</v>
      </c>
      <c r="BY61">
        <v>12502.9</v>
      </c>
      <c r="BZ61">
        <v>906.35</v>
      </c>
      <c r="CA61">
        <v>-0.00905973</v>
      </c>
      <c r="CB61">
        <v>-10.35</v>
      </c>
      <c r="CC61" t="s">
        <v>417</v>
      </c>
      <c r="CD61" t="s">
        <v>417</v>
      </c>
      <c r="CE61" t="s">
        <v>417</v>
      </c>
      <c r="CF61" t="s">
        <v>417</v>
      </c>
      <c r="CG61" t="s">
        <v>417</v>
      </c>
      <c r="CH61" t="s">
        <v>417</v>
      </c>
      <c r="CI61" t="s">
        <v>417</v>
      </c>
      <c r="CJ61" t="s">
        <v>417</v>
      </c>
      <c r="CK61" t="s">
        <v>417</v>
      </c>
      <c r="CL61" t="s">
        <v>417</v>
      </c>
      <c r="CM61">
        <f>$B$11*DK61+$C$11*DL61+$F$11*DW61*(1-DZ61)</f>
        <v>0</v>
      </c>
      <c r="CN61">
        <f>CM61*CO61</f>
        <v>0</v>
      </c>
      <c r="CO61">
        <f>($B$11*$D$9+$C$11*$D$9+$F$11*((EJ61+EB61)/MAX(EJ61+EB61+EK61, 0.1)*$I$9+EK61/MAX(EJ61+EB61+EK61, 0.1)*$J$9))/($B$11+$C$11+$F$11)</f>
        <v>0</v>
      </c>
      <c r="CP61">
        <f>($B$11*$K$9+$C$11*$K$9+$F$11*((EJ61+EB61)/MAX(EJ61+EB61+EK61, 0.1)*$P$9+EK61/MAX(EJ61+EB61+EK61, 0.1)*$Q$9))/($B$11+$C$11+$F$11)</f>
        <v>0</v>
      </c>
      <c r="CQ61">
        <v>6</v>
      </c>
      <c r="CR61">
        <v>0.5</v>
      </c>
      <c r="CS61" t="s">
        <v>418</v>
      </c>
      <c r="CT61">
        <v>2</v>
      </c>
      <c r="CU61">
        <v>1690386166.349999</v>
      </c>
      <c r="CV61">
        <v>409.7254666666668</v>
      </c>
      <c r="CW61">
        <v>428.4040000000001</v>
      </c>
      <c r="CX61">
        <v>27.36795666666667</v>
      </c>
      <c r="CY61">
        <v>24.97603</v>
      </c>
      <c r="CZ61">
        <v>408.5447</v>
      </c>
      <c r="DA61">
        <v>27.02859666666667</v>
      </c>
      <c r="DB61">
        <v>600.2318333333333</v>
      </c>
      <c r="DC61">
        <v>101.5112</v>
      </c>
      <c r="DD61">
        <v>0.1000118066666667</v>
      </c>
      <c r="DE61">
        <v>29.76025666666666</v>
      </c>
      <c r="DF61">
        <v>29.59092333333333</v>
      </c>
      <c r="DG61">
        <v>999.9000000000002</v>
      </c>
      <c r="DH61">
        <v>0</v>
      </c>
      <c r="DI61">
        <v>0</v>
      </c>
      <c r="DJ61">
        <v>9998.068000000001</v>
      </c>
      <c r="DK61">
        <v>0</v>
      </c>
      <c r="DL61">
        <v>1759.892666666666</v>
      </c>
      <c r="DM61">
        <v>-18.67853333333333</v>
      </c>
      <c r="DN61">
        <v>421.2543333333333</v>
      </c>
      <c r="DO61">
        <v>439.3780333333334</v>
      </c>
      <c r="DP61">
        <v>2.391928666666666</v>
      </c>
      <c r="DQ61">
        <v>428.4040000000001</v>
      </c>
      <c r="DR61">
        <v>24.97603</v>
      </c>
      <c r="DS61">
        <v>2.778155</v>
      </c>
      <c r="DT61">
        <v>2.535347666666667</v>
      </c>
      <c r="DU61">
        <v>22.75485333333334</v>
      </c>
      <c r="DV61">
        <v>21.25520666666666</v>
      </c>
      <c r="DW61">
        <v>1500.043333333334</v>
      </c>
      <c r="DX61">
        <v>0.9730073333333336</v>
      </c>
      <c r="DY61">
        <v>0.02699234</v>
      </c>
      <c r="DZ61">
        <v>0</v>
      </c>
      <c r="EA61">
        <v>660.9376333333333</v>
      </c>
      <c r="EB61">
        <v>4.99931</v>
      </c>
      <c r="EC61">
        <v>12155.05333333334</v>
      </c>
      <c r="ED61">
        <v>13259.66333333333</v>
      </c>
      <c r="EE61">
        <v>37.78926666666666</v>
      </c>
      <c r="EF61">
        <v>39.67666666666666</v>
      </c>
      <c r="EG61">
        <v>38.25</v>
      </c>
      <c r="EH61">
        <v>38.75</v>
      </c>
      <c r="EI61">
        <v>39.22479999999999</v>
      </c>
      <c r="EJ61">
        <v>1454.690666666667</v>
      </c>
      <c r="EK61">
        <v>40.35266666666666</v>
      </c>
      <c r="EL61">
        <v>0</v>
      </c>
      <c r="EM61">
        <v>98.79999995231628</v>
      </c>
      <c r="EN61">
        <v>0</v>
      </c>
      <c r="EO61">
        <v>660.9321153846154</v>
      </c>
      <c r="EP61">
        <v>2.919487184766546</v>
      </c>
      <c r="EQ61">
        <v>2005.620511150596</v>
      </c>
      <c r="ER61">
        <v>12160.09230769231</v>
      </c>
      <c r="ES61">
        <v>15</v>
      </c>
      <c r="ET61">
        <v>1690385986.1</v>
      </c>
      <c r="EU61" t="s">
        <v>620</v>
      </c>
      <c r="EV61">
        <v>1690385983.1</v>
      </c>
      <c r="EW61">
        <v>1690385986.1</v>
      </c>
      <c r="EX61">
        <v>29</v>
      </c>
      <c r="EY61">
        <v>-0.031</v>
      </c>
      <c r="EZ61">
        <v>-0.015</v>
      </c>
      <c r="FA61">
        <v>1.176</v>
      </c>
      <c r="FB61">
        <v>0.339</v>
      </c>
      <c r="FC61">
        <v>418</v>
      </c>
      <c r="FD61">
        <v>25</v>
      </c>
      <c r="FE61">
        <v>0.23</v>
      </c>
      <c r="FF61">
        <v>0.1</v>
      </c>
      <c r="FG61">
        <v>17.6850941597472</v>
      </c>
      <c r="FH61">
        <v>-0.5873554715522181</v>
      </c>
      <c r="FI61">
        <v>0.0605862261565324</v>
      </c>
      <c r="FJ61">
        <v>1</v>
      </c>
      <c r="FK61">
        <v>-18.7108268292683</v>
      </c>
      <c r="FL61">
        <v>0.550538675958166</v>
      </c>
      <c r="FM61">
        <v>0.06524016428771404</v>
      </c>
      <c r="FN61">
        <v>1</v>
      </c>
      <c r="FO61">
        <v>409.7118387096775</v>
      </c>
      <c r="FP61">
        <v>0.6147580645157878</v>
      </c>
      <c r="FQ61">
        <v>0.05170268400981699</v>
      </c>
      <c r="FR61">
        <v>1</v>
      </c>
      <c r="FS61">
        <v>2.367401707317073</v>
      </c>
      <c r="FT61">
        <v>0.3373446689895516</v>
      </c>
      <c r="FU61">
        <v>0.04155612513348013</v>
      </c>
      <c r="FV61">
        <v>1</v>
      </c>
      <c r="FW61">
        <v>27.36865806451613</v>
      </c>
      <c r="FX61">
        <v>-0.05003709677421875</v>
      </c>
      <c r="FY61">
        <v>0.008047831773459468</v>
      </c>
      <c r="FZ61">
        <v>1</v>
      </c>
      <c r="GA61">
        <v>5</v>
      </c>
      <c r="GB61">
        <v>5</v>
      </c>
      <c r="GC61" t="s">
        <v>420</v>
      </c>
      <c r="GD61">
        <v>3.17469</v>
      </c>
      <c r="GE61">
        <v>2.79723</v>
      </c>
      <c r="GF61">
        <v>0.102547</v>
      </c>
      <c r="GG61">
        <v>0.106855</v>
      </c>
      <c r="GH61">
        <v>0.131124</v>
      </c>
      <c r="GI61">
        <v>0.124161</v>
      </c>
      <c r="GJ61">
        <v>27919.8</v>
      </c>
      <c r="GK61">
        <v>22157</v>
      </c>
      <c r="GL61">
        <v>29091.2</v>
      </c>
      <c r="GM61">
        <v>24314.6</v>
      </c>
      <c r="GN61">
        <v>32129.2</v>
      </c>
      <c r="GO61">
        <v>31062.6</v>
      </c>
      <c r="GP61">
        <v>40118.1</v>
      </c>
      <c r="GQ61">
        <v>39658.2</v>
      </c>
      <c r="GR61">
        <v>2.12573</v>
      </c>
      <c r="GS61">
        <v>1.8544</v>
      </c>
      <c r="GT61">
        <v>0.0902116</v>
      </c>
      <c r="GU61">
        <v>0</v>
      </c>
      <c r="GV61">
        <v>28.0415</v>
      </c>
      <c r="GW61">
        <v>999.9</v>
      </c>
      <c r="GX61">
        <v>67.2</v>
      </c>
      <c r="GY61">
        <v>31.8</v>
      </c>
      <c r="GZ61">
        <v>31.2588</v>
      </c>
      <c r="HA61">
        <v>62.4325</v>
      </c>
      <c r="HB61">
        <v>32.1795</v>
      </c>
      <c r="HC61">
        <v>1</v>
      </c>
      <c r="HD61">
        <v>0.221468</v>
      </c>
      <c r="HE61">
        <v>0</v>
      </c>
      <c r="HF61">
        <v>20.278</v>
      </c>
      <c r="HG61">
        <v>5.22478</v>
      </c>
      <c r="HH61">
        <v>11.9081</v>
      </c>
      <c r="HI61">
        <v>4.9637</v>
      </c>
      <c r="HJ61">
        <v>3.292</v>
      </c>
      <c r="HK61">
        <v>9999</v>
      </c>
      <c r="HL61">
        <v>9999</v>
      </c>
      <c r="HM61">
        <v>9999</v>
      </c>
      <c r="HN61">
        <v>999.9</v>
      </c>
      <c r="HO61">
        <v>4.97021</v>
      </c>
      <c r="HP61">
        <v>1.87516</v>
      </c>
      <c r="HQ61">
        <v>1.87393</v>
      </c>
      <c r="HR61">
        <v>1.87317</v>
      </c>
      <c r="HS61">
        <v>1.87455</v>
      </c>
      <c r="HT61">
        <v>1.86953</v>
      </c>
      <c r="HU61">
        <v>1.87373</v>
      </c>
      <c r="HV61">
        <v>1.87879</v>
      </c>
      <c r="HW61">
        <v>0</v>
      </c>
      <c r="HX61">
        <v>0</v>
      </c>
      <c r="HY61">
        <v>0</v>
      </c>
      <c r="HZ61">
        <v>0</v>
      </c>
      <c r="IA61" t="s">
        <v>421</v>
      </c>
      <c r="IB61" t="s">
        <v>422</v>
      </c>
      <c r="IC61" t="s">
        <v>423</v>
      </c>
      <c r="ID61" t="s">
        <v>423</v>
      </c>
      <c r="IE61" t="s">
        <v>423</v>
      </c>
      <c r="IF61" t="s">
        <v>423</v>
      </c>
      <c r="IG61">
        <v>0</v>
      </c>
      <c r="IH61">
        <v>100</v>
      </c>
      <c r="II61">
        <v>100</v>
      </c>
      <c r="IJ61">
        <v>1.18</v>
      </c>
      <c r="IK61">
        <v>0.3394</v>
      </c>
      <c r="IL61">
        <v>1.159441841105345</v>
      </c>
      <c r="IM61">
        <v>0.0007502269904989051</v>
      </c>
      <c r="IN61">
        <v>-1.907541437940456E-06</v>
      </c>
      <c r="IO61">
        <v>4.87577687351772E-10</v>
      </c>
      <c r="IP61">
        <v>0.3393599999999992</v>
      </c>
      <c r="IQ61">
        <v>0</v>
      </c>
      <c r="IR61">
        <v>0</v>
      </c>
      <c r="IS61">
        <v>0</v>
      </c>
      <c r="IT61">
        <v>1</v>
      </c>
      <c r="IU61">
        <v>1943</v>
      </c>
      <c r="IV61">
        <v>1</v>
      </c>
      <c r="IW61">
        <v>21</v>
      </c>
      <c r="IX61">
        <v>3.2</v>
      </c>
      <c r="IY61">
        <v>3.1</v>
      </c>
      <c r="IZ61">
        <v>1.1145</v>
      </c>
      <c r="JA61">
        <v>2.41821</v>
      </c>
      <c r="JB61">
        <v>1.42578</v>
      </c>
      <c r="JC61">
        <v>2.27417</v>
      </c>
      <c r="JD61">
        <v>1.54785</v>
      </c>
      <c r="JE61">
        <v>2.34253</v>
      </c>
      <c r="JF61">
        <v>36.34</v>
      </c>
      <c r="JG61">
        <v>14.7099</v>
      </c>
      <c r="JH61">
        <v>18</v>
      </c>
      <c r="JI61">
        <v>626.64</v>
      </c>
      <c r="JJ61">
        <v>433.805</v>
      </c>
      <c r="JK61">
        <v>29.3833</v>
      </c>
      <c r="JL61">
        <v>30.233</v>
      </c>
      <c r="JM61">
        <v>30.0001</v>
      </c>
      <c r="JN61">
        <v>30.069</v>
      </c>
      <c r="JO61">
        <v>30.0048</v>
      </c>
      <c r="JP61">
        <v>22.3214</v>
      </c>
      <c r="JQ61">
        <v>22.5662</v>
      </c>
      <c r="JR61">
        <v>97.7473</v>
      </c>
      <c r="JS61">
        <v>-999.9</v>
      </c>
      <c r="JT61">
        <v>428.543</v>
      </c>
      <c r="JU61">
        <v>25</v>
      </c>
      <c r="JV61">
        <v>94.7727</v>
      </c>
      <c r="JW61">
        <v>100.909</v>
      </c>
    </row>
    <row r="62" spans="1:283">
      <c r="A62">
        <v>46</v>
      </c>
      <c r="B62">
        <v>1690386326.6</v>
      </c>
      <c r="C62">
        <v>7956.5</v>
      </c>
      <c r="D62" t="s">
        <v>629</v>
      </c>
      <c r="E62" t="s">
        <v>630</v>
      </c>
      <c r="F62">
        <v>15</v>
      </c>
      <c r="P62">
        <v>1690386318.849999</v>
      </c>
      <c r="Q62">
        <f>(R62)/1000</f>
        <v>0</v>
      </c>
      <c r="R62">
        <f>1000*DB62*AP62*(CX62-CY62)/(100*CQ62*(1000-AP62*CX62))</f>
        <v>0</v>
      </c>
      <c r="S62">
        <f>DB62*AP62*(CW62-CV62*(1000-AP62*CY62)/(1000-AP62*CX62))/(100*CQ62)</f>
        <v>0</v>
      </c>
      <c r="T62">
        <f>CV62 - IF(AP62&gt;1, S62*CQ62*100.0/(AR62*DJ62), 0)</f>
        <v>0</v>
      </c>
      <c r="U62">
        <f>((AA62-Q62/2)*T62-S62)/(AA62+Q62/2)</f>
        <v>0</v>
      </c>
      <c r="V62">
        <f>U62*(DC62+DD62)/1000.0</f>
        <v>0</v>
      </c>
      <c r="W62">
        <f>(CV62 - IF(AP62&gt;1, S62*CQ62*100.0/(AR62*DJ62), 0))*(DC62+DD62)/1000.0</f>
        <v>0</v>
      </c>
      <c r="X62">
        <f>2.0/((1/Z62-1/Y62)+SIGN(Z62)*SQRT((1/Z62-1/Y62)*(1/Z62-1/Y62) + 4*CR62/((CR62+1)*(CR62+1))*(2*1/Z62*1/Y62-1/Y62*1/Y62)))</f>
        <v>0</v>
      </c>
      <c r="Y62">
        <f>IF(LEFT(CS62,1)&lt;&gt;"0",IF(LEFT(CS62,1)="1",3.0,CT62),$D$5+$E$5*(DJ62*DC62/($K$5*1000))+$F$5*(DJ62*DC62/($K$5*1000))*MAX(MIN(CQ62,$J$5),$I$5)*MAX(MIN(CQ62,$J$5),$I$5)+$G$5*MAX(MIN(CQ62,$J$5),$I$5)*(DJ62*DC62/($K$5*1000))+$H$5*(DJ62*DC62/($K$5*1000))*(DJ62*DC62/($K$5*1000)))</f>
        <v>0</v>
      </c>
      <c r="Z62">
        <f>Q62*(1000-(1000*0.61365*exp(17.502*AD62/(240.97+AD62))/(DC62+DD62)+CX62)/2)/(1000*0.61365*exp(17.502*AD62/(240.97+AD62))/(DC62+DD62)-CX62)</f>
        <v>0</v>
      </c>
      <c r="AA62">
        <f>1/((CR62+1)/(X62/1.6)+1/(Y62/1.37)) + CR62/((CR62+1)/(X62/1.6) + CR62/(Y62/1.37))</f>
        <v>0</v>
      </c>
      <c r="AB62">
        <f>(CM62*CP62)</f>
        <v>0</v>
      </c>
      <c r="AC62">
        <f>(DE62+(AB62+2*0.95*5.67E-8*(((DE62+$B$7)+273)^4-(DE62+273)^4)-44100*Q62)/(1.84*29.3*Y62+8*0.95*5.67E-8*(DE62+273)^3))</f>
        <v>0</v>
      </c>
      <c r="AD62">
        <f>($C$7*DF62+$D$7*DG62+$E$7*AC62)</f>
        <v>0</v>
      </c>
      <c r="AE62">
        <f>0.61365*exp(17.502*AD62/(240.97+AD62))</f>
        <v>0</v>
      </c>
      <c r="AF62">
        <f>(AG62/AH62*100)</f>
        <v>0</v>
      </c>
      <c r="AG62">
        <f>CX62*(DC62+DD62)/1000</f>
        <v>0</v>
      </c>
      <c r="AH62">
        <f>0.61365*exp(17.502*DE62/(240.97+DE62))</f>
        <v>0</v>
      </c>
      <c r="AI62">
        <f>(AE62-CX62*(DC62+DD62)/1000)</f>
        <v>0</v>
      </c>
      <c r="AJ62">
        <f>(-Q62*44100)</f>
        <v>0</v>
      </c>
      <c r="AK62">
        <f>2*29.3*Y62*0.92*(DE62-AD62)</f>
        <v>0</v>
      </c>
      <c r="AL62">
        <f>2*0.95*5.67E-8*(((DE62+$B$7)+273)^4-(AD62+273)^4)</f>
        <v>0</v>
      </c>
      <c r="AM62">
        <f>AB62+AL62+AJ62+AK62</f>
        <v>0</v>
      </c>
      <c r="AN62">
        <v>0</v>
      </c>
      <c r="AO62">
        <v>0</v>
      </c>
      <c r="AP62">
        <f>IF(AN62*$H$13&gt;=AR62,1.0,(AR62/(AR62-AN62*$H$13)))</f>
        <v>0</v>
      </c>
      <c r="AQ62">
        <f>(AP62-1)*100</f>
        <v>0</v>
      </c>
      <c r="AR62">
        <f>MAX(0,($B$13+$C$13*DJ62)/(1+$D$13*DJ62)*DC62/(DE62+273)*$E$13)</f>
        <v>0</v>
      </c>
      <c r="AS62" t="s">
        <v>414</v>
      </c>
      <c r="AT62">
        <v>12558.6</v>
      </c>
      <c r="AU62">
        <v>607.068</v>
      </c>
      <c r="AV62">
        <v>2188.17</v>
      </c>
      <c r="AW62">
        <f>1-AU62/AV62</f>
        <v>0</v>
      </c>
      <c r="AX62">
        <v>-1.734461745173538</v>
      </c>
      <c r="AY62" t="s">
        <v>631</v>
      </c>
      <c r="AZ62">
        <v>12558.9</v>
      </c>
      <c r="BA62">
        <v>501.46756</v>
      </c>
      <c r="BB62">
        <v>587.41</v>
      </c>
      <c r="BC62">
        <f>1-BA62/BB62</f>
        <v>0</v>
      </c>
      <c r="BD62">
        <v>0.5</v>
      </c>
      <c r="BE62">
        <f>CN62</f>
        <v>0</v>
      </c>
      <c r="BF62">
        <f>S62</f>
        <v>0</v>
      </c>
      <c r="BG62">
        <f>BC62*BD62*BE62</f>
        <v>0</v>
      </c>
      <c r="BH62">
        <f>(BF62-AX62)/BE62</f>
        <v>0</v>
      </c>
      <c r="BI62">
        <f>(AV62-BB62)/BB62</f>
        <v>0</v>
      </c>
      <c r="BJ62">
        <f>AU62/(AW62+AU62/BB62)</f>
        <v>0</v>
      </c>
      <c r="BK62" t="s">
        <v>632</v>
      </c>
      <c r="BL62">
        <v>-839.53</v>
      </c>
      <c r="BM62">
        <f>IF(BL62&lt;&gt;0, BL62, BJ62)</f>
        <v>0</v>
      </c>
      <c r="BN62">
        <f>1-BM62/BB62</f>
        <v>0</v>
      </c>
      <c r="BO62">
        <f>(BB62-BA62)/(BB62-BM62)</f>
        <v>0</v>
      </c>
      <c r="BP62">
        <f>(AV62-BB62)/(AV62-BM62)</f>
        <v>0</v>
      </c>
      <c r="BQ62">
        <f>(BB62-BA62)/(BB62-AU62)</f>
        <v>0</v>
      </c>
      <c r="BR62">
        <f>(AV62-BB62)/(AV62-AU62)</f>
        <v>0</v>
      </c>
      <c r="BS62">
        <f>(BO62*BM62/BA62)</f>
        <v>0</v>
      </c>
      <c r="BT62">
        <f>(1-BS62)</f>
        <v>0</v>
      </c>
      <c r="BU62">
        <v>3210</v>
      </c>
      <c r="BV62">
        <v>300</v>
      </c>
      <c r="BW62">
        <v>300</v>
      </c>
      <c r="BX62">
        <v>300</v>
      </c>
      <c r="BY62">
        <v>12558.9</v>
      </c>
      <c r="BZ62">
        <v>571.14</v>
      </c>
      <c r="CA62">
        <v>-0.00909889</v>
      </c>
      <c r="CB62">
        <v>-1.29</v>
      </c>
      <c r="CC62" t="s">
        <v>417</v>
      </c>
      <c r="CD62" t="s">
        <v>417</v>
      </c>
      <c r="CE62" t="s">
        <v>417</v>
      </c>
      <c r="CF62" t="s">
        <v>417</v>
      </c>
      <c r="CG62" t="s">
        <v>417</v>
      </c>
      <c r="CH62" t="s">
        <v>417</v>
      </c>
      <c r="CI62" t="s">
        <v>417</v>
      </c>
      <c r="CJ62" t="s">
        <v>417</v>
      </c>
      <c r="CK62" t="s">
        <v>417</v>
      </c>
      <c r="CL62" t="s">
        <v>417</v>
      </c>
      <c r="CM62">
        <f>$B$11*DK62+$C$11*DL62+$F$11*DW62*(1-DZ62)</f>
        <v>0</v>
      </c>
      <c r="CN62">
        <f>CM62*CO62</f>
        <v>0</v>
      </c>
      <c r="CO62">
        <f>($B$11*$D$9+$C$11*$D$9+$F$11*((EJ62+EB62)/MAX(EJ62+EB62+EK62, 0.1)*$I$9+EK62/MAX(EJ62+EB62+EK62, 0.1)*$J$9))/($B$11+$C$11+$F$11)</f>
        <v>0</v>
      </c>
      <c r="CP62">
        <f>($B$11*$K$9+$C$11*$K$9+$F$11*((EJ62+EB62)/MAX(EJ62+EB62+EK62, 0.1)*$P$9+EK62/MAX(EJ62+EB62+EK62, 0.1)*$Q$9))/($B$11+$C$11+$F$11)</f>
        <v>0</v>
      </c>
      <c r="CQ62">
        <v>6</v>
      </c>
      <c r="CR62">
        <v>0.5</v>
      </c>
      <c r="CS62" t="s">
        <v>418</v>
      </c>
      <c r="CT62">
        <v>2</v>
      </c>
      <c r="CU62">
        <v>1690386318.849999</v>
      </c>
      <c r="CV62">
        <v>410.4772666666667</v>
      </c>
      <c r="CW62">
        <v>412.2317666666668</v>
      </c>
      <c r="CX62">
        <v>25.04915999999999</v>
      </c>
      <c r="CY62">
        <v>24.95216</v>
      </c>
      <c r="CZ62">
        <v>409.3112666666667</v>
      </c>
      <c r="DA62">
        <v>24.71515999999999</v>
      </c>
      <c r="DB62">
        <v>600.1982999999999</v>
      </c>
      <c r="DC62">
        <v>101.5046333333333</v>
      </c>
      <c r="DD62">
        <v>0.1001092</v>
      </c>
      <c r="DE62">
        <v>29.77344</v>
      </c>
      <c r="DF62">
        <v>29.44323333333334</v>
      </c>
      <c r="DG62">
        <v>999.9000000000002</v>
      </c>
      <c r="DH62">
        <v>0</v>
      </c>
      <c r="DI62">
        <v>0</v>
      </c>
      <c r="DJ62">
        <v>9996.316333333334</v>
      </c>
      <c r="DK62">
        <v>0</v>
      </c>
      <c r="DL62">
        <v>1664.028333333333</v>
      </c>
      <c r="DM62">
        <v>-1.740236333333333</v>
      </c>
      <c r="DN62">
        <v>421.0404666666667</v>
      </c>
      <c r="DO62">
        <v>422.7811</v>
      </c>
      <c r="DP62">
        <v>0.1023544966666667</v>
      </c>
      <c r="DQ62">
        <v>412.2317666666668</v>
      </c>
      <c r="DR62">
        <v>24.95216</v>
      </c>
      <c r="DS62">
        <v>2.543148666666667</v>
      </c>
      <c r="DT62">
        <v>2.532760333333334</v>
      </c>
      <c r="DU62">
        <v>21.30531333333333</v>
      </c>
      <c r="DV62">
        <v>21.23856333333333</v>
      </c>
      <c r="DW62">
        <v>1499.998</v>
      </c>
      <c r="DX62">
        <v>0.9730074999999998</v>
      </c>
      <c r="DY62">
        <v>0.02699299</v>
      </c>
      <c r="DZ62">
        <v>0</v>
      </c>
      <c r="EA62">
        <v>501.5295</v>
      </c>
      <c r="EB62">
        <v>4.99931</v>
      </c>
      <c r="EC62">
        <v>10815.38</v>
      </c>
      <c r="ED62">
        <v>13259.25333333334</v>
      </c>
      <c r="EE62">
        <v>37.62913333333334</v>
      </c>
      <c r="EF62">
        <v>39.34139999999999</v>
      </c>
      <c r="EG62">
        <v>38</v>
      </c>
      <c r="EH62">
        <v>38.70590000000001</v>
      </c>
      <c r="EI62">
        <v>39.06199999999999</v>
      </c>
      <c r="EJ62">
        <v>1454.647333333333</v>
      </c>
      <c r="EK62">
        <v>40.35166666666666</v>
      </c>
      <c r="EL62">
        <v>0</v>
      </c>
      <c r="EM62">
        <v>152.2000000476837</v>
      </c>
      <c r="EN62">
        <v>0</v>
      </c>
      <c r="EO62">
        <v>501.46756</v>
      </c>
      <c r="EP62">
        <v>-2.574846146288528</v>
      </c>
      <c r="EQ62">
        <v>-153.7999997689261</v>
      </c>
      <c r="ER62">
        <v>10813.024</v>
      </c>
      <c r="ES62">
        <v>15</v>
      </c>
      <c r="ET62">
        <v>1690386347.6</v>
      </c>
      <c r="EU62" t="s">
        <v>633</v>
      </c>
      <c r="EV62">
        <v>1690386344.6</v>
      </c>
      <c r="EW62">
        <v>1690386347.6</v>
      </c>
      <c r="EX62">
        <v>30</v>
      </c>
      <c r="EY62">
        <v>-0.014</v>
      </c>
      <c r="EZ62">
        <v>-0.005</v>
      </c>
      <c r="FA62">
        <v>1.166</v>
      </c>
      <c r="FB62">
        <v>0.334</v>
      </c>
      <c r="FC62">
        <v>412</v>
      </c>
      <c r="FD62">
        <v>25</v>
      </c>
      <c r="FE62">
        <v>0.42</v>
      </c>
      <c r="FF62">
        <v>0.19</v>
      </c>
      <c r="FG62">
        <v>1.68267772462323</v>
      </c>
      <c r="FH62">
        <v>0.3363059132531512</v>
      </c>
      <c r="FI62">
        <v>0.06260433587118323</v>
      </c>
      <c r="FJ62">
        <v>1</v>
      </c>
      <c r="FK62">
        <v>-1.6640435</v>
      </c>
      <c r="FL62">
        <v>-1.079287204502811</v>
      </c>
      <c r="FM62">
        <v>0.1303876488696303</v>
      </c>
      <c r="FN62">
        <v>1</v>
      </c>
      <c r="FO62">
        <v>410.5111333333334</v>
      </c>
      <c r="FP62">
        <v>-1.102291434927939</v>
      </c>
      <c r="FQ62">
        <v>0.0819095978638803</v>
      </c>
      <c r="FR62">
        <v>1</v>
      </c>
      <c r="FS62">
        <v>0.074737417025</v>
      </c>
      <c r="FT62">
        <v>0.4721105302626643</v>
      </c>
      <c r="FU62">
        <v>0.04550432949111856</v>
      </c>
      <c r="FV62">
        <v>1</v>
      </c>
      <c r="FW62">
        <v>25.04865000000001</v>
      </c>
      <c r="FX62">
        <v>0.3702487208008514</v>
      </c>
      <c r="FY62">
        <v>0.02678740686715831</v>
      </c>
      <c r="FZ62">
        <v>1</v>
      </c>
      <c r="GA62">
        <v>5</v>
      </c>
      <c r="GB62">
        <v>5</v>
      </c>
      <c r="GC62" t="s">
        <v>420</v>
      </c>
      <c r="GD62">
        <v>3.17499</v>
      </c>
      <c r="GE62">
        <v>2.79694</v>
      </c>
      <c r="GF62">
        <v>0.102647</v>
      </c>
      <c r="GG62">
        <v>0.103728</v>
      </c>
      <c r="GH62">
        <v>0.123455</v>
      </c>
      <c r="GI62">
        <v>0.124038</v>
      </c>
      <c r="GJ62">
        <v>27926.8</v>
      </c>
      <c r="GK62">
        <v>22236.1</v>
      </c>
      <c r="GL62">
        <v>29101.1</v>
      </c>
      <c r="GM62">
        <v>24315.6</v>
      </c>
      <c r="GN62">
        <v>32428.7</v>
      </c>
      <c r="GO62">
        <v>31068.7</v>
      </c>
      <c r="GP62">
        <v>40132.2</v>
      </c>
      <c r="GQ62">
        <v>39660.8</v>
      </c>
      <c r="GR62">
        <v>2.12455</v>
      </c>
      <c r="GS62">
        <v>1.87652</v>
      </c>
      <c r="GT62">
        <v>0.101052</v>
      </c>
      <c r="GU62">
        <v>0</v>
      </c>
      <c r="GV62">
        <v>27.8275</v>
      </c>
      <c r="GW62">
        <v>999.9</v>
      </c>
      <c r="GX62">
        <v>66.09999999999999</v>
      </c>
      <c r="GY62">
        <v>32</v>
      </c>
      <c r="GZ62">
        <v>31.0947</v>
      </c>
      <c r="HA62">
        <v>61.6925</v>
      </c>
      <c r="HB62">
        <v>31.9551</v>
      </c>
      <c r="HC62">
        <v>1</v>
      </c>
      <c r="HD62">
        <v>0.213427</v>
      </c>
      <c r="HE62">
        <v>0</v>
      </c>
      <c r="HF62">
        <v>20.2789</v>
      </c>
      <c r="HG62">
        <v>5.22313</v>
      </c>
      <c r="HH62">
        <v>11.9081</v>
      </c>
      <c r="HI62">
        <v>4.9637</v>
      </c>
      <c r="HJ62">
        <v>3.292</v>
      </c>
      <c r="HK62">
        <v>9999</v>
      </c>
      <c r="HL62">
        <v>9999</v>
      </c>
      <c r="HM62">
        <v>9999</v>
      </c>
      <c r="HN62">
        <v>999.9</v>
      </c>
      <c r="HO62">
        <v>4.9702</v>
      </c>
      <c r="HP62">
        <v>1.87516</v>
      </c>
      <c r="HQ62">
        <v>1.87393</v>
      </c>
      <c r="HR62">
        <v>1.87317</v>
      </c>
      <c r="HS62">
        <v>1.8746</v>
      </c>
      <c r="HT62">
        <v>1.86955</v>
      </c>
      <c r="HU62">
        <v>1.87377</v>
      </c>
      <c r="HV62">
        <v>1.87881</v>
      </c>
      <c r="HW62">
        <v>0</v>
      </c>
      <c r="HX62">
        <v>0</v>
      </c>
      <c r="HY62">
        <v>0</v>
      </c>
      <c r="HZ62">
        <v>0</v>
      </c>
      <c r="IA62" t="s">
        <v>421</v>
      </c>
      <c r="IB62" t="s">
        <v>422</v>
      </c>
      <c r="IC62" t="s">
        <v>423</v>
      </c>
      <c r="ID62" t="s">
        <v>423</v>
      </c>
      <c r="IE62" t="s">
        <v>423</v>
      </c>
      <c r="IF62" t="s">
        <v>423</v>
      </c>
      <c r="IG62">
        <v>0</v>
      </c>
      <c r="IH62">
        <v>100</v>
      </c>
      <c r="II62">
        <v>100</v>
      </c>
      <c r="IJ62">
        <v>1.166</v>
      </c>
      <c r="IK62">
        <v>0.334</v>
      </c>
      <c r="IL62">
        <v>1.159441841105345</v>
      </c>
      <c r="IM62">
        <v>0.0007502269904989051</v>
      </c>
      <c r="IN62">
        <v>-1.907541437940456E-06</v>
      </c>
      <c r="IO62">
        <v>4.87577687351772E-10</v>
      </c>
      <c r="IP62">
        <v>0.3393599999999992</v>
      </c>
      <c r="IQ62">
        <v>0</v>
      </c>
      <c r="IR62">
        <v>0</v>
      </c>
      <c r="IS62">
        <v>0</v>
      </c>
      <c r="IT62">
        <v>1</v>
      </c>
      <c r="IU62">
        <v>1943</v>
      </c>
      <c r="IV62">
        <v>1</v>
      </c>
      <c r="IW62">
        <v>21</v>
      </c>
      <c r="IX62">
        <v>5.7</v>
      </c>
      <c r="IY62">
        <v>5.7</v>
      </c>
      <c r="IZ62">
        <v>1.0791</v>
      </c>
      <c r="JA62">
        <v>2.40479</v>
      </c>
      <c r="JB62">
        <v>1.42578</v>
      </c>
      <c r="JC62">
        <v>2.27417</v>
      </c>
      <c r="JD62">
        <v>1.54785</v>
      </c>
      <c r="JE62">
        <v>2.40479</v>
      </c>
      <c r="JF62">
        <v>36.3635</v>
      </c>
      <c r="JG62">
        <v>14.7012</v>
      </c>
      <c r="JH62">
        <v>18</v>
      </c>
      <c r="JI62">
        <v>625.419</v>
      </c>
      <c r="JJ62">
        <v>446.661</v>
      </c>
      <c r="JK62">
        <v>29.2063</v>
      </c>
      <c r="JL62">
        <v>30.1177</v>
      </c>
      <c r="JM62">
        <v>29.9999</v>
      </c>
      <c r="JN62">
        <v>30.0345</v>
      </c>
      <c r="JO62">
        <v>29.9712</v>
      </c>
      <c r="JP62">
        <v>21.633</v>
      </c>
      <c r="JQ62">
        <v>20.5616</v>
      </c>
      <c r="JR62">
        <v>96.6315</v>
      </c>
      <c r="JS62">
        <v>-999.9</v>
      </c>
      <c r="JT62">
        <v>411.901</v>
      </c>
      <c r="JU62">
        <v>25</v>
      </c>
      <c r="JV62">
        <v>94.8056</v>
      </c>
      <c r="JW62">
        <v>100.915</v>
      </c>
    </row>
    <row r="63" spans="1:283">
      <c r="A63">
        <v>47</v>
      </c>
      <c r="B63">
        <v>1690386442.1</v>
      </c>
      <c r="C63">
        <v>8072</v>
      </c>
      <c r="D63" t="s">
        <v>634</v>
      </c>
      <c r="E63" t="s">
        <v>635</v>
      </c>
      <c r="F63">
        <v>15</v>
      </c>
      <c r="P63">
        <v>1690386434.349999</v>
      </c>
      <c r="Q63">
        <f>(R63)/1000</f>
        <v>0</v>
      </c>
      <c r="R63">
        <f>1000*DB63*AP63*(CX63-CY63)/(100*CQ63*(1000-AP63*CX63))</f>
        <v>0</v>
      </c>
      <c r="S63">
        <f>DB63*AP63*(CW63-CV63*(1000-AP63*CY63)/(1000-AP63*CX63))/(100*CQ63)</f>
        <v>0</v>
      </c>
      <c r="T63">
        <f>CV63 - IF(AP63&gt;1, S63*CQ63*100.0/(AR63*DJ63), 0)</f>
        <v>0</v>
      </c>
      <c r="U63">
        <f>((AA63-Q63/2)*T63-S63)/(AA63+Q63/2)</f>
        <v>0</v>
      </c>
      <c r="V63">
        <f>U63*(DC63+DD63)/1000.0</f>
        <v>0</v>
      </c>
      <c r="W63">
        <f>(CV63 - IF(AP63&gt;1, S63*CQ63*100.0/(AR63*DJ63), 0))*(DC63+DD63)/1000.0</f>
        <v>0</v>
      </c>
      <c r="X63">
        <f>2.0/((1/Z63-1/Y63)+SIGN(Z63)*SQRT((1/Z63-1/Y63)*(1/Z63-1/Y63) + 4*CR63/((CR63+1)*(CR63+1))*(2*1/Z63*1/Y63-1/Y63*1/Y63)))</f>
        <v>0</v>
      </c>
      <c r="Y63">
        <f>IF(LEFT(CS63,1)&lt;&gt;"0",IF(LEFT(CS63,1)="1",3.0,CT63),$D$5+$E$5*(DJ63*DC63/($K$5*1000))+$F$5*(DJ63*DC63/($K$5*1000))*MAX(MIN(CQ63,$J$5),$I$5)*MAX(MIN(CQ63,$J$5),$I$5)+$G$5*MAX(MIN(CQ63,$J$5),$I$5)*(DJ63*DC63/($K$5*1000))+$H$5*(DJ63*DC63/($K$5*1000))*(DJ63*DC63/($K$5*1000)))</f>
        <v>0</v>
      </c>
      <c r="Z63">
        <f>Q63*(1000-(1000*0.61365*exp(17.502*AD63/(240.97+AD63))/(DC63+DD63)+CX63)/2)/(1000*0.61365*exp(17.502*AD63/(240.97+AD63))/(DC63+DD63)-CX63)</f>
        <v>0</v>
      </c>
      <c r="AA63">
        <f>1/((CR63+1)/(X63/1.6)+1/(Y63/1.37)) + CR63/((CR63+1)/(X63/1.6) + CR63/(Y63/1.37))</f>
        <v>0</v>
      </c>
      <c r="AB63">
        <f>(CM63*CP63)</f>
        <v>0</v>
      </c>
      <c r="AC63">
        <f>(DE63+(AB63+2*0.95*5.67E-8*(((DE63+$B$7)+273)^4-(DE63+273)^4)-44100*Q63)/(1.84*29.3*Y63+8*0.95*5.67E-8*(DE63+273)^3))</f>
        <v>0</v>
      </c>
      <c r="AD63">
        <f>($C$7*DF63+$D$7*DG63+$E$7*AC63)</f>
        <v>0</v>
      </c>
      <c r="AE63">
        <f>0.61365*exp(17.502*AD63/(240.97+AD63))</f>
        <v>0</v>
      </c>
      <c r="AF63">
        <f>(AG63/AH63*100)</f>
        <v>0</v>
      </c>
      <c r="AG63">
        <f>CX63*(DC63+DD63)/1000</f>
        <v>0</v>
      </c>
      <c r="AH63">
        <f>0.61365*exp(17.502*DE63/(240.97+DE63))</f>
        <v>0</v>
      </c>
      <c r="AI63">
        <f>(AE63-CX63*(DC63+DD63)/1000)</f>
        <v>0</v>
      </c>
      <c r="AJ63">
        <f>(-Q63*44100)</f>
        <v>0</v>
      </c>
      <c r="AK63">
        <f>2*29.3*Y63*0.92*(DE63-AD63)</f>
        <v>0</v>
      </c>
      <c r="AL63">
        <f>2*0.95*5.67E-8*(((DE63+$B$7)+273)^4-(AD63+273)^4)</f>
        <v>0</v>
      </c>
      <c r="AM63">
        <f>AB63+AL63+AJ63+AK63</f>
        <v>0</v>
      </c>
      <c r="AN63">
        <v>0</v>
      </c>
      <c r="AO63">
        <v>0</v>
      </c>
      <c r="AP63">
        <f>IF(AN63*$H$13&gt;=AR63,1.0,(AR63/(AR63-AN63*$H$13)))</f>
        <v>0</v>
      </c>
      <c r="AQ63">
        <f>(AP63-1)*100</f>
        <v>0</v>
      </c>
      <c r="AR63">
        <f>MAX(0,($B$13+$C$13*DJ63)/(1+$D$13*DJ63)*DC63/(DE63+273)*$E$13)</f>
        <v>0</v>
      </c>
      <c r="AS63" t="s">
        <v>414</v>
      </c>
      <c r="AT63">
        <v>12558.6</v>
      </c>
      <c r="AU63">
        <v>607.068</v>
      </c>
      <c r="AV63">
        <v>2188.17</v>
      </c>
      <c r="AW63">
        <f>1-AU63/AV63</f>
        <v>0</v>
      </c>
      <c r="AX63">
        <v>-1.734461745173538</v>
      </c>
      <c r="AY63" t="s">
        <v>636</v>
      </c>
      <c r="AZ63">
        <v>12609.1</v>
      </c>
      <c r="BA63">
        <v>471.04664</v>
      </c>
      <c r="BB63">
        <v>529.929</v>
      </c>
      <c r="BC63">
        <f>1-BA63/BB63</f>
        <v>0</v>
      </c>
      <c r="BD63">
        <v>0.5</v>
      </c>
      <c r="BE63">
        <f>CN63</f>
        <v>0</v>
      </c>
      <c r="BF63">
        <f>S63</f>
        <v>0</v>
      </c>
      <c r="BG63">
        <f>BC63*BD63*BE63</f>
        <v>0</v>
      </c>
      <c r="BH63">
        <f>(BF63-AX63)/BE63</f>
        <v>0</v>
      </c>
      <c r="BI63">
        <f>(AV63-BB63)/BB63</f>
        <v>0</v>
      </c>
      <c r="BJ63">
        <f>AU63/(AW63+AU63/BB63)</f>
        <v>0</v>
      </c>
      <c r="BK63" t="s">
        <v>637</v>
      </c>
      <c r="BL63">
        <v>-27.8</v>
      </c>
      <c r="BM63">
        <f>IF(BL63&lt;&gt;0, BL63, BJ63)</f>
        <v>0</v>
      </c>
      <c r="BN63">
        <f>1-BM63/BB63</f>
        <v>0</v>
      </c>
      <c r="BO63">
        <f>(BB63-BA63)/(BB63-BM63)</f>
        <v>0</v>
      </c>
      <c r="BP63">
        <f>(AV63-BB63)/(AV63-BM63)</f>
        <v>0</v>
      </c>
      <c r="BQ63">
        <f>(BB63-BA63)/(BB63-AU63)</f>
        <v>0</v>
      </c>
      <c r="BR63">
        <f>(AV63-BB63)/(AV63-AU63)</f>
        <v>0</v>
      </c>
      <c r="BS63">
        <f>(BO63*BM63/BA63)</f>
        <v>0</v>
      </c>
      <c r="BT63">
        <f>(1-BS63)</f>
        <v>0</v>
      </c>
      <c r="BU63">
        <v>3212</v>
      </c>
      <c r="BV63">
        <v>300</v>
      </c>
      <c r="BW63">
        <v>300</v>
      </c>
      <c r="BX63">
        <v>300</v>
      </c>
      <c r="BY63">
        <v>12609.1</v>
      </c>
      <c r="BZ63">
        <v>522.34</v>
      </c>
      <c r="CA63">
        <v>-0.00913462</v>
      </c>
      <c r="CB63">
        <v>-0.35</v>
      </c>
      <c r="CC63" t="s">
        <v>417</v>
      </c>
      <c r="CD63" t="s">
        <v>417</v>
      </c>
      <c r="CE63" t="s">
        <v>417</v>
      </c>
      <c r="CF63" t="s">
        <v>417</v>
      </c>
      <c r="CG63" t="s">
        <v>417</v>
      </c>
      <c r="CH63" t="s">
        <v>417</v>
      </c>
      <c r="CI63" t="s">
        <v>417</v>
      </c>
      <c r="CJ63" t="s">
        <v>417</v>
      </c>
      <c r="CK63" t="s">
        <v>417</v>
      </c>
      <c r="CL63" t="s">
        <v>417</v>
      </c>
      <c r="CM63">
        <f>$B$11*DK63+$C$11*DL63+$F$11*DW63*(1-DZ63)</f>
        <v>0</v>
      </c>
      <c r="CN63">
        <f>CM63*CO63</f>
        <v>0</v>
      </c>
      <c r="CO63">
        <f>($B$11*$D$9+$C$11*$D$9+$F$11*((EJ63+EB63)/MAX(EJ63+EB63+EK63, 0.1)*$I$9+EK63/MAX(EJ63+EB63+EK63, 0.1)*$J$9))/($B$11+$C$11+$F$11)</f>
        <v>0</v>
      </c>
      <c r="CP63">
        <f>($B$11*$K$9+$C$11*$K$9+$F$11*((EJ63+EB63)/MAX(EJ63+EB63+EK63, 0.1)*$P$9+EK63/MAX(EJ63+EB63+EK63, 0.1)*$Q$9))/($B$11+$C$11+$F$11)</f>
        <v>0</v>
      </c>
      <c r="CQ63">
        <v>6</v>
      </c>
      <c r="CR63">
        <v>0.5</v>
      </c>
      <c r="CS63" t="s">
        <v>418</v>
      </c>
      <c r="CT63">
        <v>2</v>
      </c>
      <c r="CU63">
        <v>1690386434.349999</v>
      </c>
      <c r="CV63">
        <v>409.9323333333332</v>
      </c>
      <c r="CW63">
        <v>412.9998333333334</v>
      </c>
      <c r="CX63">
        <v>25.17788666666666</v>
      </c>
      <c r="CY63">
        <v>24.99904333333334</v>
      </c>
      <c r="CZ63">
        <v>408.7703333333333</v>
      </c>
      <c r="DA63">
        <v>24.83788666666666</v>
      </c>
      <c r="DB63">
        <v>600.2260999999999</v>
      </c>
      <c r="DC63">
        <v>101.4976333333333</v>
      </c>
      <c r="DD63">
        <v>0.1000616133333334</v>
      </c>
      <c r="DE63">
        <v>30.01700333333333</v>
      </c>
      <c r="DF63">
        <v>30.18591333333334</v>
      </c>
      <c r="DG63">
        <v>999.9000000000002</v>
      </c>
      <c r="DH63">
        <v>0</v>
      </c>
      <c r="DI63">
        <v>0</v>
      </c>
      <c r="DJ63">
        <v>9990.730333333333</v>
      </c>
      <c r="DK63">
        <v>0</v>
      </c>
      <c r="DL63">
        <v>1720.896</v>
      </c>
      <c r="DM63">
        <v>-3.062696333333334</v>
      </c>
      <c r="DN63">
        <v>420.5225</v>
      </c>
      <c r="DO63">
        <v>423.5892333333334</v>
      </c>
      <c r="DP63">
        <v>0.1729282333333333</v>
      </c>
      <c r="DQ63">
        <v>412.9998333333334</v>
      </c>
      <c r="DR63">
        <v>24.99904333333334</v>
      </c>
      <c r="DS63">
        <v>2.554892333333333</v>
      </c>
      <c r="DT63">
        <v>2.537340666666667</v>
      </c>
      <c r="DU63">
        <v>21.38048</v>
      </c>
      <c r="DV63">
        <v>21.26801333333333</v>
      </c>
      <c r="DW63">
        <v>1500.009</v>
      </c>
      <c r="DX63">
        <v>0.9730050666666666</v>
      </c>
      <c r="DY63">
        <v>0.02699504666666667</v>
      </c>
      <c r="DZ63">
        <v>0</v>
      </c>
      <c r="EA63">
        <v>471.0674999999999</v>
      </c>
      <c r="EB63">
        <v>4.99931</v>
      </c>
      <c r="EC63">
        <v>9815.347</v>
      </c>
      <c r="ED63">
        <v>13259.34333333333</v>
      </c>
      <c r="EE63">
        <v>37.81199999999999</v>
      </c>
      <c r="EF63">
        <v>39.5956</v>
      </c>
      <c r="EG63">
        <v>38.18699999999999</v>
      </c>
      <c r="EH63">
        <v>38.9916</v>
      </c>
      <c r="EI63">
        <v>39.27066666666666</v>
      </c>
      <c r="EJ63">
        <v>1454.652</v>
      </c>
      <c r="EK63">
        <v>40.35699999999999</v>
      </c>
      <c r="EL63">
        <v>0</v>
      </c>
      <c r="EM63">
        <v>115</v>
      </c>
      <c r="EN63">
        <v>0</v>
      </c>
      <c r="EO63">
        <v>471.04664</v>
      </c>
      <c r="EP63">
        <v>-4.211076932203701</v>
      </c>
      <c r="EQ63">
        <v>398.8984608116571</v>
      </c>
      <c r="ER63">
        <v>9807.3428</v>
      </c>
      <c r="ES63">
        <v>15</v>
      </c>
      <c r="ET63">
        <v>1690386467.1</v>
      </c>
      <c r="EU63" t="s">
        <v>638</v>
      </c>
      <c r="EV63">
        <v>1690386463.1</v>
      </c>
      <c r="EW63">
        <v>1690386467.1</v>
      </c>
      <c r="EX63">
        <v>31</v>
      </c>
      <c r="EY63">
        <v>-0.003</v>
      </c>
      <c r="EZ63">
        <v>0.006</v>
      </c>
      <c r="FA63">
        <v>1.162</v>
      </c>
      <c r="FB63">
        <v>0.34</v>
      </c>
      <c r="FC63">
        <v>413</v>
      </c>
      <c r="FD63">
        <v>25</v>
      </c>
      <c r="FE63">
        <v>0.23</v>
      </c>
      <c r="FF63">
        <v>0.2</v>
      </c>
      <c r="FG63">
        <v>2.992945385391535</v>
      </c>
      <c r="FH63">
        <v>-0.02719135828282834</v>
      </c>
      <c r="FI63">
        <v>0.04292874256038411</v>
      </c>
      <c r="FJ63">
        <v>1</v>
      </c>
      <c r="FK63">
        <v>-3.060316097560976</v>
      </c>
      <c r="FL63">
        <v>-0.1113786062717795</v>
      </c>
      <c r="FM63">
        <v>0.0377435333746092</v>
      </c>
      <c r="FN63">
        <v>1</v>
      </c>
      <c r="FO63">
        <v>409.930129032258</v>
      </c>
      <c r="FP63">
        <v>0.04959677419313038</v>
      </c>
      <c r="FQ63">
        <v>0.02703849339127495</v>
      </c>
      <c r="FR63">
        <v>1</v>
      </c>
      <c r="FS63">
        <v>0.1455998463414634</v>
      </c>
      <c r="FT63">
        <v>0.4110909512195122</v>
      </c>
      <c r="FU63">
        <v>0.04325774038431875</v>
      </c>
      <c r="FV63">
        <v>1</v>
      </c>
      <c r="FW63">
        <v>25.16670967741935</v>
      </c>
      <c r="FX63">
        <v>0.2166435483869864</v>
      </c>
      <c r="FY63">
        <v>0.01865545591455247</v>
      </c>
      <c r="FZ63">
        <v>1</v>
      </c>
      <c r="GA63">
        <v>5</v>
      </c>
      <c r="GB63">
        <v>5</v>
      </c>
      <c r="GC63" t="s">
        <v>420</v>
      </c>
      <c r="GD63">
        <v>3.17463</v>
      </c>
      <c r="GE63">
        <v>2.79706</v>
      </c>
      <c r="GF63">
        <v>0.102563</v>
      </c>
      <c r="GG63">
        <v>0.103901</v>
      </c>
      <c r="GH63">
        <v>0.123756</v>
      </c>
      <c r="GI63">
        <v>0.124188</v>
      </c>
      <c r="GJ63">
        <v>27924.9</v>
      </c>
      <c r="GK63">
        <v>22229.9</v>
      </c>
      <c r="GL63">
        <v>29096.6</v>
      </c>
      <c r="GM63">
        <v>24313.8</v>
      </c>
      <c r="GN63">
        <v>32413.4</v>
      </c>
      <c r="GO63">
        <v>31062</v>
      </c>
      <c r="GP63">
        <v>40127.1</v>
      </c>
      <c r="GQ63">
        <v>39658.9</v>
      </c>
      <c r="GR63">
        <v>2.12435</v>
      </c>
      <c r="GS63">
        <v>1.8408</v>
      </c>
      <c r="GT63">
        <v>0.115745</v>
      </c>
      <c r="GU63">
        <v>0</v>
      </c>
      <c r="GV63">
        <v>28.2388</v>
      </c>
      <c r="GW63">
        <v>999.9</v>
      </c>
      <c r="GX63">
        <v>65.59999999999999</v>
      </c>
      <c r="GY63">
        <v>32.1</v>
      </c>
      <c r="GZ63">
        <v>31.0359</v>
      </c>
      <c r="HA63">
        <v>62.0625</v>
      </c>
      <c r="HB63">
        <v>31.6747</v>
      </c>
      <c r="HC63">
        <v>1</v>
      </c>
      <c r="HD63">
        <v>0.217342</v>
      </c>
      <c r="HE63">
        <v>0</v>
      </c>
      <c r="HF63">
        <v>20.2786</v>
      </c>
      <c r="HG63">
        <v>5.22448</v>
      </c>
      <c r="HH63">
        <v>11.9081</v>
      </c>
      <c r="HI63">
        <v>4.9637</v>
      </c>
      <c r="HJ63">
        <v>3.292</v>
      </c>
      <c r="HK63">
        <v>9999</v>
      </c>
      <c r="HL63">
        <v>9999</v>
      </c>
      <c r="HM63">
        <v>9999</v>
      </c>
      <c r="HN63">
        <v>999.9</v>
      </c>
      <c r="HO63">
        <v>4.9702</v>
      </c>
      <c r="HP63">
        <v>1.87516</v>
      </c>
      <c r="HQ63">
        <v>1.87393</v>
      </c>
      <c r="HR63">
        <v>1.87316</v>
      </c>
      <c r="HS63">
        <v>1.87459</v>
      </c>
      <c r="HT63">
        <v>1.86954</v>
      </c>
      <c r="HU63">
        <v>1.8737</v>
      </c>
      <c r="HV63">
        <v>1.8788</v>
      </c>
      <c r="HW63">
        <v>0</v>
      </c>
      <c r="HX63">
        <v>0</v>
      </c>
      <c r="HY63">
        <v>0</v>
      </c>
      <c r="HZ63">
        <v>0</v>
      </c>
      <c r="IA63" t="s">
        <v>421</v>
      </c>
      <c r="IB63" t="s">
        <v>422</v>
      </c>
      <c r="IC63" t="s">
        <v>423</v>
      </c>
      <c r="ID63" t="s">
        <v>423</v>
      </c>
      <c r="IE63" t="s">
        <v>423</v>
      </c>
      <c r="IF63" t="s">
        <v>423</v>
      </c>
      <c r="IG63">
        <v>0</v>
      </c>
      <c r="IH63">
        <v>100</v>
      </c>
      <c r="II63">
        <v>100</v>
      </c>
      <c r="IJ63">
        <v>1.162</v>
      </c>
      <c r="IK63">
        <v>0.34</v>
      </c>
      <c r="IL63">
        <v>1.145601320061037</v>
      </c>
      <c r="IM63">
        <v>0.0007502269904989051</v>
      </c>
      <c r="IN63">
        <v>-1.907541437940456E-06</v>
      </c>
      <c r="IO63">
        <v>4.87577687351772E-10</v>
      </c>
      <c r="IP63">
        <v>0.3340799999999966</v>
      </c>
      <c r="IQ63">
        <v>0</v>
      </c>
      <c r="IR63">
        <v>0</v>
      </c>
      <c r="IS63">
        <v>0</v>
      </c>
      <c r="IT63">
        <v>1</v>
      </c>
      <c r="IU63">
        <v>1943</v>
      </c>
      <c r="IV63">
        <v>1</v>
      </c>
      <c r="IW63">
        <v>21</v>
      </c>
      <c r="IX63">
        <v>1.6</v>
      </c>
      <c r="IY63">
        <v>1.6</v>
      </c>
      <c r="IZ63">
        <v>1.08276</v>
      </c>
      <c r="JA63">
        <v>2.41455</v>
      </c>
      <c r="JB63">
        <v>1.42578</v>
      </c>
      <c r="JC63">
        <v>2.27295</v>
      </c>
      <c r="JD63">
        <v>1.54785</v>
      </c>
      <c r="JE63">
        <v>2.33521</v>
      </c>
      <c r="JF63">
        <v>36.4578</v>
      </c>
      <c r="JG63">
        <v>14.6661</v>
      </c>
      <c r="JH63">
        <v>18</v>
      </c>
      <c r="JI63">
        <v>625.721</v>
      </c>
      <c r="JJ63">
        <v>426.036</v>
      </c>
      <c r="JK63">
        <v>29.4213</v>
      </c>
      <c r="JL63">
        <v>30.1663</v>
      </c>
      <c r="JM63">
        <v>30.0005</v>
      </c>
      <c r="JN63">
        <v>30.0793</v>
      </c>
      <c r="JO63">
        <v>30.024</v>
      </c>
      <c r="JP63">
        <v>21.6897</v>
      </c>
      <c r="JQ63">
        <v>20.5616</v>
      </c>
      <c r="JR63">
        <v>95.88890000000001</v>
      </c>
      <c r="JS63">
        <v>-999.9</v>
      </c>
      <c r="JT63">
        <v>412.92</v>
      </c>
      <c r="JU63">
        <v>25</v>
      </c>
      <c r="JV63">
        <v>94.7925</v>
      </c>
      <c r="JW63">
        <v>100.909</v>
      </c>
    </row>
    <row r="64" spans="1:283">
      <c r="A64">
        <v>48</v>
      </c>
      <c r="B64">
        <v>1690386647.5</v>
      </c>
      <c r="C64">
        <v>8277.400000095367</v>
      </c>
      <c r="D64" t="s">
        <v>639</v>
      </c>
      <c r="E64" t="s">
        <v>640</v>
      </c>
      <c r="F64">
        <v>15</v>
      </c>
      <c r="P64">
        <v>1690386639.75</v>
      </c>
      <c r="Q64">
        <f>(R64)/1000</f>
        <v>0</v>
      </c>
      <c r="R64">
        <f>1000*DB64*AP64*(CX64-CY64)/(100*CQ64*(1000-AP64*CX64))</f>
        <v>0</v>
      </c>
      <c r="S64">
        <f>DB64*AP64*(CW64-CV64*(1000-AP64*CY64)/(1000-AP64*CX64))/(100*CQ64)</f>
        <v>0</v>
      </c>
      <c r="T64">
        <f>CV64 - IF(AP64&gt;1, S64*CQ64*100.0/(AR64*DJ64), 0)</f>
        <v>0</v>
      </c>
      <c r="U64">
        <f>((AA64-Q64/2)*T64-S64)/(AA64+Q64/2)</f>
        <v>0</v>
      </c>
      <c r="V64">
        <f>U64*(DC64+DD64)/1000.0</f>
        <v>0</v>
      </c>
      <c r="W64">
        <f>(CV64 - IF(AP64&gt;1, S64*CQ64*100.0/(AR64*DJ64), 0))*(DC64+DD64)/1000.0</f>
        <v>0</v>
      </c>
      <c r="X64">
        <f>2.0/((1/Z64-1/Y64)+SIGN(Z64)*SQRT((1/Z64-1/Y64)*(1/Z64-1/Y64) + 4*CR64/((CR64+1)*(CR64+1))*(2*1/Z64*1/Y64-1/Y64*1/Y64)))</f>
        <v>0</v>
      </c>
      <c r="Y64">
        <f>IF(LEFT(CS64,1)&lt;&gt;"0",IF(LEFT(CS64,1)="1",3.0,CT64),$D$5+$E$5*(DJ64*DC64/($K$5*1000))+$F$5*(DJ64*DC64/($K$5*1000))*MAX(MIN(CQ64,$J$5),$I$5)*MAX(MIN(CQ64,$J$5),$I$5)+$G$5*MAX(MIN(CQ64,$J$5),$I$5)*(DJ64*DC64/($K$5*1000))+$H$5*(DJ64*DC64/($K$5*1000))*(DJ64*DC64/($K$5*1000)))</f>
        <v>0</v>
      </c>
      <c r="Z64">
        <f>Q64*(1000-(1000*0.61365*exp(17.502*AD64/(240.97+AD64))/(DC64+DD64)+CX64)/2)/(1000*0.61365*exp(17.502*AD64/(240.97+AD64))/(DC64+DD64)-CX64)</f>
        <v>0</v>
      </c>
      <c r="AA64">
        <f>1/((CR64+1)/(X64/1.6)+1/(Y64/1.37)) + CR64/((CR64+1)/(X64/1.6) + CR64/(Y64/1.37))</f>
        <v>0</v>
      </c>
      <c r="AB64">
        <f>(CM64*CP64)</f>
        <v>0</v>
      </c>
      <c r="AC64">
        <f>(DE64+(AB64+2*0.95*5.67E-8*(((DE64+$B$7)+273)^4-(DE64+273)^4)-44100*Q64)/(1.84*29.3*Y64+8*0.95*5.67E-8*(DE64+273)^3))</f>
        <v>0</v>
      </c>
      <c r="AD64">
        <f>($C$7*DF64+$D$7*DG64+$E$7*AC64)</f>
        <v>0</v>
      </c>
      <c r="AE64">
        <f>0.61365*exp(17.502*AD64/(240.97+AD64))</f>
        <v>0</v>
      </c>
      <c r="AF64">
        <f>(AG64/AH64*100)</f>
        <v>0</v>
      </c>
      <c r="AG64">
        <f>CX64*(DC64+DD64)/1000</f>
        <v>0</v>
      </c>
      <c r="AH64">
        <f>0.61365*exp(17.502*DE64/(240.97+DE64))</f>
        <v>0</v>
      </c>
      <c r="AI64">
        <f>(AE64-CX64*(DC64+DD64)/1000)</f>
        <v>0</v>
      </c>
      <c r="AJ64">
        <f>(-Q64*44100)</f>
        <v>0</v>
      </c>
      <c r="AK64">
        <f>2*29.3*Y64*0.92*(DE64-AD64)</f>
        <v>0</v>
      </c>
      <c r="AL64">
        <f>2*0.95*5.67E-8*(((DE64+$B$7)+273)^4-(AD64+273)^4)</f>
        <v>0</v>
      </c>
      <c r="AM64">
        <f>AB64+AL64+AJ64+AK64</f>
        <v>0</v>
      </c>
      <c r="AN64">
        <v>0</v>
      </c>
      <c r="AO64">
        <v>0</v>
      </c>
      <c r="AP64">
        <f>IF(AN64*$H$13&gt;=AR64,1.0,(AR64/(AR64-AN64*$H$13)))</f>
        <v>0</v>
      </c>
      <c r="AQ64">
        <f>(AP64-1)*100</f>
        <v>0</v>
      </c>
      <c r="AR64">
        <f>MAX(0,($B$13+$C$13*DJ64)/(1+$D$13*DJ64)*DC64/(DE64+273)*$E$13)</f>
        <v>0</v>
      </c>
      <c r="AS64" t="s">
        <v>414</v>
      </c>
      <c r="AT64">
        <v>12558.6</v>
      </c>
      <c r="AU64">
        <v>607.068</v>
      </c>
      <c r="AV64">
        <v>2188.17</v>
      </c>
      <c r="AW64">
        <f>1-AU64/AV64</f>
        <v>0</v>
      </c>
      <c r="AX64">
        <v>-1.734461745173538</v>
      </c>
      <c r="AY64" t="s">
        <v>641</v>
      </c>
      <c r="AZ64">
        <v>12522.5</v>
      </c>
      <c r="BA64">
        <v>1053.661923076923</v>
      </c>
      <c r="BB64">
        <v>1224.95</v>
      </c>
      <c r="BC64">
        <f>1-BA64/BB64</f>
        <v>0</v>
      </c>
      <c r="BD64">
        <v>0.5</v>
      </c>
      <c r="BE64">
        <f>CN64</f>
        <v>0</v>
      </c>
      <c r="BF64">
        <f>S64</f>
        <v>0</v>
      </c>
      <c r="BG64">
        <f>BC64*BD64*BE64</f>
        <v>0</v>
      </c>
      <c r="BH64">
        <f>(BF64-AX64)/BE64</f>
        <v>0</v>
      </c>
      <c r="BI64">
        <f>(AV64-BB64)/BB64</f>
        <v>0</v>
      </c>
      <c r="BJ64">
        <f>AU64/(AW64+AU64/BB64)</f>
        <v>0</v>
      </c>
      <c r="BK64" t="s">
        <v>642</v>
      </c>
      <c r="BL64">
        <v>-974.79</v>
      </c>
      <c r="BM64">
        <f>IF(BL64&lt;&gt;0, BL64, BJ64)</f>
        <v>0</v>
      </c>
      <c r="BN64">
        <f>1-BM64/BB64</f>
        <v>0</v>
      </c>
      <c r="BO64">
        <f>(BB64-BA64)/(BB64-BM64)</f>
        <v>0</v>
      </c>
      <c r="BP64">
        <f>(AV64-BB64)/(AV64-BM64)</f>
        <v>0</v>
      </c>
      <c r="BQ64">
        <f>(BB64-BA64)/(BB64-AU64)</f>
        <v>0</v>
      </c>
      <c r="BR64">
        <f>(AV64-BB64)/(AV64-AU64)</f>
        <v>0</v>
      </c>
      <c r="BS64">
        <f>(BO64*BM64/BA64)</f>
        <v>0</v>
      </c>
      <c r="BT64">
        <f>(1-BS64)</f>
        <v>0</v>
      </c>
      <c r="BU64">
        <v>3214</v>
      </c>
      <c r="BV64">
        <v>300</v>
      </c>
      <c r="BW64">
        <v>300</v>
      </c>
      <c r="BX64">
        <v>300</v>
      </c>
      <c r="BY64">
        <v>12522.5</v>
      </c>
      <c r="BZ64">
        <v>1209.74</v>
      </c>
      <c r="CA64">
        <v>-0.00907324</v>
      </c>
      <c r="CB64">
        <v>7.27</v>
      </c>
      <c r="CC64" t="s">
        <v>417</v>
      </c>
      <c r="CD64" t="s">
        <v>417</v>
      </c>
      <c r="CE64" t="s">
        <v>417</v>
      </c>
      <c r="CF64" t="s">
        <v>417</v>
      </c>
      <c r="CG64" t="s">
        <v>417</v>
      </c>
      <c r="CH64" t="s">
        <v>417</v>
      </c>
      <c r="CI64" t="s">
        <v>417</v>
      </c>
      <c r="CJ64" t="s">
        <v>417</v>
      </c>
      <c r="CK64" t="s">
        <v>417</v>
      </c>
      <c r="CL64" t="s">
        <v>417</v>
      </c>
      <c r="CM64">
        <f>$B$11*DK64+$C$11*DL64+$F$11*DW64*(1-DZ64)</f>
        <v>0</v>
      </c>
      <c r="CN64">
        <f>CM64*CO64</f>
        <v>0</v>
      </c>
      <c r="CO64">
        <f>($B$11*$D$9+$C$11*$D$9+$F$11*((EJ64+EB64)/MAX(EJ64+EB64+EK64, 0.1)*$I$9+EK64/MAX(EJ64+EB64+EK64, 0.1)*$J$9))/($B$11+$C$11+$F$11)</f>
        <v>0</v>
      </c>
      <c r="CP64">
        <f>($B$11*$K$9+$C$11*$K$9+$F$11*((EJ64+EB64)/MAX(EJ64+EB64+EK64, 0.1)*$P$9+EK64/MAX(EJ64+EB64+EK64, 0.1)*$Q$9))/($B$11+$C$11+$F$11)</f>
        <v>0</v>
      </c>
      <c r="CQ64">
        <v>6</v>
      </c>
      <c r="CR64">
        <v>0.5</v>
      </c>
      <c r="CS64" t="s">
        <v>418</v>
      </c>
      <c r="CT64">
        <v>2</v>
      </c>
      <c r="CU64">
        <v>1690386639.75</v>
      </c>
      <c r="CV64">
        <v>409.9788</v>
      </c>
      <c r="CW64">
        <v>416.6867666666667</v>
      </c>
      <c r="CX64">
        <v>25.49427333333333</v>
      </c>
      <c r="CY64">
        <v>25.08235666666667</v>
      </c>
      <c r="CZ64">
        <v>408.7838</v>
      </c>
      <c r="DA64">
        <v>25.16027333333333</v>
      </c>
      <c r="DB64">
        <v>600.2112</v>
      </c>
      <c r="DC64">
        <v>101.4973666666667</v>
      </c>
      <c r="DD64">
        <v>0.09970463333333333</v>
      </c>
      <c r="DE64">
        <v>29.05222666666666</v>
      </c>
      <c r="DF64">
        <v>28.94614333333334</v>
      </c>
      <c r="DG64">
        <v>999.9000000000002</v>
      </c>
      <c r="DH64">
        <v>0</v>
      </c>
      <c r="DI64">
        <v>0</v>
      </c>
      <c r="DJ64">
        <v>9996.396999999999</v>
      </c>
      <c r="DK64">
        <v>0</v>
      </c>
      <c r="DL64">
        <v>1932.210333333333</v>
      </c>
      <c r="DM64">
        <v>-6.738929333333334</v>
      </c>
      <c r="DN64">
        <v>420.6751666666668</v>
      </c>
      <c r="DO64">
        <v>427.4071333333333</v>
      </c>
      <c r="DP64">
        <v>0.4178914666666666</v>
      </c>
      <c r="DQ64">
        <v>416.6867666666667</v>
      </c>
      <c r="DR64">
        <v>25.08235666666667</v>
      </c>
      <c r="DS64">
        <v>2.588207666666666</v>
      </c>
      <c r="DT64">
        <v>2.545793333333334</v>
      </c>
      <c r="DU64">
        <v>21.59207333333334</v>
      </c>
      <c r="DV64">
        <v>21.32227</v>
      </c>
      <c r="DW64">
        <v>1500.007666666667</v>
      </c>
      <c r="DX64">
        <v>0.9730043333333337</v>
      </c>
      <c r="DY64">
        <v>0.02699529999999999</v>
      </c>
      <c r="DZ64">
        <v>0</v>
      </c>
      <c r="EA64">
        <v>1053.595</v>
      </c>
      <c r="EB64">
        <v>4.99931</v>
      </c>
      <c r="EC64">
        <v>17805.23333333333</v>
      </c>
      <c r="ED64">
        <v>13259.32</v>
      </c>
      <c r="EE64">
        <v>37.604</v>
      </c>
      <c r="EF64">
        <v>39.52893333333333</v>
      </c>
      <c r="EG64">
        <v>38.1208</v>
      </c>
      <c r="EH64">
        <v>38.60819999999999</v>
      </c>
      <c r="EI64">
        <v>38.97899999999999</v>
      </c>
      <c r="EJ64">
        <v>1454.647</v>
      </c>
      <c r="EK64">
        <v>40.36099999999998</v>
      </c>
      <c r="EL64">
        <v>0</v>
      </c>
      <c r="EM64">
        <v>204.7999999523163</v>
      </c>
      <c r="EN64">
        <v>0</v>
      </c>
      <c r="EO64">
        <v>1053.661923076923</v>
      </c>
      <c r="EP64">
        <v>-326.0694019399988</v>
      </c>
      <c r="EQ64">
        <v>-5733.008550617639</v>
      </c>
      <c r="ER64">
        <v>17809.49615384615</v>
      </c>
      <c r="ES64">
        <v>15</v>
      </c>
      <c r="ET64">
        <v>1690386666.5</v>
      </c>
      <c r="EU64" t="s">
        <v>643</v>
      </c>
      <c r="EV64">
        <v>1690386665</v>
      </c>
      <c r="EW64">
        <v>1690386666.5</v>
      </c>
      <c r="EX64">
        <v>32</v>
      </c>
      <c r="EY64">
        <v>0.035</v>
      </c>
      <c r="EZ64">
        <v>-0.006</v>
      </c>
      <c r="FA64">
        <v>1.195</v>
      </c>
      <c r="FB64">
        <v>0.334</v>
      </c>
      <c r="FC64">
        <v>417</v>
      </c>
      <c r="FD64">
        <v>25</v>
      </c>
      <c r="FE64">
        <v>0.37</v>
      </c>
      <c r="FF64">
        <v>0.17</v>
      </c>
      <c r="FG64">
        <v>6.569161334629091</v>
      </c>
      <c r="FH64">
        <v>-0.02125179491829768</v>
      </c>
      <c r="FI64">
        <v>0.0726385465363969</v>
      </c>
      <c r="FJ64">
        <v>1</v>
      </c>
      <c r="FK64">
        <v>-6.73993775</v>
      </c>
      <c r="FL64">
        <v>-0.1663901313320904</v>
      </c>
      <c r="FM64">
        <v>0.06986387344284239</v>
      </c>
      <c r="FN64">
        <v>1</v>
      </c>
      <c r="FO64">
        <v>409.9478333333333</v>
      </c>
      <c r="FP64">
        <v>-0.1986473859845186</v>
      </c>
      <c r="FQ64">
        <v>0.04044838961222151</v>
      </c>
      <c r="FR64">
        <v>1</v>
      </c>
      <c r="FS64">
        <v>0.399385475</v>
      </c>
      <c r="FT64">
        <v>0.5282261200750452</v>
      </c>
      <c r="FU64">
        <v>0.0533251747906125</v>
      </c>
      <c r="FV64">
        <v>0</v>
      </c>
      <c r="FW64">
        <v>25.50024</v>
      </c>
      <c r="FX64">
        <v>0.552389766407157</v>
      </c>
      <c r="FY64">
        <v>0.04005605738628482</v>
      </c>
      <c r="FZ64">
        <v>1</v>
      </c>
      <c r="GA64">
        <v>4</v>
      </c>
      <c r="GB64">
        <v>5</v>
      </c>
      <c r="GC64" t="s">
        <v>489</v>
      </c>
      <c r="GD64">
        <v>3.17471</v>
      </c>
      <c r="GE64">
        <v>2.79661</v>
      </c>
      <c r="GF64">
        <v>0.102547</v>
      </c>
      <c r="GG64">
        <v>0.1046</v>
      </c>
      <c r="GH64">
        <v>0.125091</v>
      </c>
      <c r="GI64">
        <v>0.124308</v>
      </c>
      <c r="GJ64">
        <v>27921.7</v>
      </c>
      <c r="GK64">
        <v>22213</v>
      </c>
      <c r="GL64">
        <v>29092.8</v>
      </c>
      <c r="GM64">
        <v>24314.3</v>
      </c>
      <c r="GN64">
        <v>32359</v>
      </c>
      <c r="GO64">
        <v>31057.1</v>
      </c>
      <c r="GP64">
        <v>40121.9</v>
      </c>
      <c r="GQ64">
        <v>39658.2</v>
      </c>
      <c r="GR64">
        <v>2.12365</v>
      </c>
      <c r="GS64">
        <v>1.8631</v>
      </c>
      <c r="GT64">
        <v>0.136271</v>
      </c>
      <c r="GU64">
        <v>0</v>
      </c>
      <c r="GV64">
        <v>26.744</v>
      </c>
      <c r="GW64">
        <v>999.9</v>
      </c>
      <c r="GX64">
        <v>65.3</v>
      </c>
      <c r="GY64">
        <v>32.3</v>
      </c>
      <c r="GZ64">
        <v>31.2445</v>
      </c>
      <c r="HA64">
        <v>62.4725</v>
      </c>
      <c r="HB64">
        <v>32.0393</v>
      </c>
      <c r="HC64">
        <v>1</v>
      </c>
      <c r="HD64">
        <v>0.2183</v>
      </c>
      <c r="HE64">
        <v>0</v>
      </c>
      <c r="HF64">
        <v>20.2785</v>
      </c>
      <c r="HG64">
        <v>5.22508</v>
      </c>
      <c r="HH64">
        <v>11.9081</v>
      </c>
      <c r="HI64">
        <v>4.96375</v>
      </c>
      <c r="HJ64">
        <v>3.292</v>
      </c>
      <c r="HK64">
        <v>9999</v>
      </c>
      <c r="HL64">
        <v>9999</v>
      </c>
      <c r="HM64">
        <v>9999</v>
      </c>
      <c r="HN64">
        <v>999.9</v>
      </c>
      <c r="HO64">
        <v>4.97019</v>
      </c>
      <c r="HP64">
        <v>1.87516</v>
      </c>
      <c r="HQ64">
        <v>1.87393</v>
      </c>
      <c r="HR64">
        <v>1.87315</v>
      </c>
      <c r="HS64">
        <v>1.87461</v>
      </c>
      <c r="HT64">
        <v>1.86956</v>
      </c>
      <c r="HU64">
        <v>1.87375</v>
      </c>
      <c r="HV64">
        <v>1.87881</v>
      </c>
      <c r="HW64">
        <v>0</v>
      </c>
      <c r="HX64">
        <v>0</v>
      </c>
      <c r="HY64">
        <v>0</v>
      </c>
      <c r="HZ64">
        <v>0</v>
      </c>
      <c r="IA64" t="s">
        <v>421</v>
      </c>
      <c r="IB64" t="s">
        <v>422</v>
      </c>
      <c r="IC64" t="s">
        <v>423</v>
      </c>
      <c r="ID64" t="s">
        <v>423</v>
      </c>
      <c r="IE64" t="s">
        <v>423</v>
      </c>
      <c r="IF64" t="s">
        <v>423</v>
      </c>
      <c r="IG64">
        <v>0</v>
      </c>
      <c r="IH64">
        <v>100</v>
      </c>
      <c r="II64">
        <v>100</v>
      </c>
      <c r="IJ64">
        <v>1.195</v>
      </c>
      <c r="IK64">
        <v>0.334</v>
      </c>
      <c r="IL64">
        <v>1.142824825911238</v>
      </c>
      <c r="IM64">
        <v>0.0007502269904989051</v>
      </c>
      <c r="IN64">
        <v>-1.907541437940456E-06</v>
      </c>
      <c r="IO64">
        <v>4.87577687351772E-10</v>
      </c>
      <c r="IP64">
        <v>0.3399649999999994</v>
      </c>
      <c r="IQ64">
        <v>0</v>
      </c>
      <c r="IR64">
        <v>0</v>
      </c>
      <c r="IS64">
        <v>0</v>
      </c>
      <c r="IT64">
        <v>1</v>
      </c>
      <c r="IU64">
        <v>1943</v>
      </c>
      <c r="IV64">
        <v>1</v>
      </c>
      <c r="IW64">
        <v>21</v>
      </c>
      <c r="IX64">
        <v>3.1</v>
      </c>
      <c r="IY64">
        <v>3</v>
      </c>
      <c r="IZ64">
        <v>1.09131</v>
      </c>
      <c r="JA64">
        <v>2.41211</v>
      </c>
      <c r="JB64">
        <v>1.42578</v>
      </c>
      <c r="JC64">
        <v>2.27173</v>
      </c>
      <c r="JD64">
        <v>1.54785</v>
      </c>
      <c r="JE64">
        <v>2.41333</v>
      </c>
      <c r="JF64">
        <v>36.6469</v>
      </c>
      <c r="JG64">
        <v>14.6311</v>
      </c>
      <c r="JH64">
        <v>18</v>
      </c>
      <c r="JI64">
        <v>625.603</v>
      </c>
      <c r="JJ64">
        <v>439.315</v>
      </c>
      <c r="JK64">
        <v>29.1224</v>
      </c>
      <c r="JL64">
        <v>30.166</v>
      </c>
      <c r="JM64">
        <v>29.9999</v>
      </c>
      <c r="JN64">
        <v>30.1194</v>
      </c>
      <c r="JO64">
        <v>30.0588</v>
      </c>
      <c r="JP64">
        <v>21.8703</v>
      </c>
      <c r="JQ64">
        <v>22.5369</v>
      </c>
      <c r="JR64">
        <v>94.39870000000001</v>
      </c>
      <c r="JS64">
        <v>-999.9</v>
      </c>
      <c r="JT64">
        <v>416.774</v>
      </c>
      <c r="JU64">
        <v>25</v>
      </c>
      <c r="JV64">
        <v>94.78019999999999</v>
      </c>
      <c r="JW64">
        <v>100.909</v>
      </c>
    </row>
    <row r="65" spans="1:283">
      <c r="A65">
        <v>49</v>
      </c>
      <c r="B65">
        <v>1690386876.5</v>
      </c>
      <c r="C65">
        <v>8506.400000095367</v>
      </c>
      <c r="D65" t="s">
        <v>644</v>
      </c>
      <c r="E65" t="s">
        <v>645</v>
      </c>
      <c r="F65">
        <v>15</v>
      </c>
      <c r="P65">
        <v>1690386868.5</v>
      </c>
      <c r="Q65">
        <f>(R65)/1000</f>
        <v>0</v>
      </c>
      <c r="R65">
        <f>1000*DB65*AP65*(CX65-CY65)/(100*CQ65*(1000-AP65*CX65))</f>
        <v>0</v>
      </c>
      <c r="S65">
        <f>DB65*AP65*(CW65-CV65*(1000-AP65*CY65)/(1000-AP65*CX65))/(100*CQ65)</f>
        <v>0</v>
      </c>
      <c r="T65">
        <f>CV65 - IF(AP65&gt;1, S65*CQ65*100.0/(AR65*DJ65), 0)</f>
        <v>0</v>
      </c>
      <c r="U65">
        <f>((AA65-Q65/2)*T65-S65)/(AA65+Q65/2)</f>
        <v>0</v>
      </c>
      <c r="V65">
        <f>U65*(DC65+DD65)/1000.0</f>
        <v>0</v>
      </c>
      <c r="W65">
        <f>(CV65 - IF(AP65&gt;1, S65*CQ65*100.0/(AR65*DJ65), 0))*(DC65+DD65)/1000.0</f>
        <v>0</v>
      </c>
      <c r="X65">
        <f>2.0/((1/Z65-1/Y65)+SIGN(Z65)*SQRT((1/Z65-1/Y65)*(1/Z65-1/Y65) + 4*CR65/((CR65+1)*(CR65+1))*(2*1/Z65*1/Y65-1/Y65*1/Y65)))</f>
        <v>0</v>
      </c>
      <c r="Y65">
        <f>IF(LEFT(CS65,1)&lt;&gt;"0",IF(LEFT(CS65,1)="1",3.0,CT65),$D$5+$E$5*(DJ65*DC65/($K$5*1000))+$F$5*(DJ65*DC65/($K$5*1000))*MAX(MIN(CQ65,$J$5),$I$5)*MAX(MIN(CQ65,$J$5),$I$5)+$G$5*MAX(MIN(CQ65,$J$5),$I$5)*(DJ65*DC65/($K$5*1000))+$H$5*(DJ65*DC65/($K$5*1000))*(DJ65*DC65/($K$5*1000)))</f>
        <v>0</v>
      </c>
      <c r="Z65">
        <f>Q65*(1000-(1000*0.61365*exp(17.502*AD65/(240.97+AD65))/(DC65+DD65)+CX65)/2)/(1000*0.61365*exp(17.502*AD65/(240.97+AD65))/(DC65+DD65)-CX65)</f>
        <v>0</v>
      </c>
      <c r="AA65">
        <f>1/((CR65+1)/(X65/1.6)+1/(Y65/1.37)) + CR65/((CR65+1)/(X65/1.6) + CR65/(Y65/1.37))</f>
        <v>0</v>
      </c>
      <c r="AB65">
        <f>(CM65*CP65)</f>
        <v>0</v>
      </c>
      <c r="AC65">
        <f>(DE65+(AB65+2*0.95*5.67E-8*(((DE65+$B$7)+273)^4-(DE65+273)^4)-44100*Q65)/(1.84*29.3*Y65+8*0.95*5.67E-8*(DE65+273)^3))</f>
        <v>0</v>
      </c>
      <c r="AD65">
        <f>($C$7*DF65+$D$7*DG65+$E$7*AC65)</f>
        <v>0</v>
      </c>
      <c r="AE65">
        <f>0.61365*exp(17.502*AD65/(240.97+AD65))</f>
        <v>0</v>
      </c>
      <c r="AF65">
        <f>(AG65/AH65*100)</f>
        <v>0</v>
      </c>
      <c r="AG65">
        <f>CX65*(DC65+DD65)/1000</f>
        <v>0</v>
      </c>
      <c r="AH65">
        <f>0.61365*exp(17.502*DE65/(240.97+DE65))</f>
        <v>0</v>
      </c>
      <c r="AI65">
        <f>(AE65-CX65*(DC65+DD65)/1000)</f>
        <v>0</v>
      </c>
      <c r="AJ65">
        <f>(-Q65*44100)</f>
        <v>0</v>
      </c>
      <c r="AK65">
        <f>2*29.3*Y65*0.92*(DE65-AD65)</f>
        <v>0</v>
      </c>
      <c r="AL65">
        <f>2*0.95*5.67E-8*(((DE65+$B$7)+273)^4-(AD65+273)^4)</f>
        <v>0</v>
      </c>
      <c r="AM65">
        <f>AB65+AL65+AJ65+AK65</f>
        <v>0</v>
      </c>
      <c r="AN65">
        <v>0</v>
      </c>
      <c r="AO65">
        <v>0</v>
      </c>
      <c r="AP65">
        <f>IF(AN65*$H$13&gt;=AR65,1.0,(AR65/(AR65-AN65*$H$13)))</f>
        <v>0</v>
      </c>
      <c r="AQ65">
        <f>(AP65-1)*100</f>
        <v>0</v>
      </c>
      <c r="AR65">
        <f>MAX(0,($B$13+$C$13*DJ65)/(1+$D$13*DJ65)*DC65/(DE65+273)*$E$13)</f>
        <v>0</v>
      </c>
      <c r="AS65" t="s">
        <v>414</v>
      </c>
      <c r="AT65">
        <v>12558.6</v>
      </c>
      <c r="AU65">
        <v>607.068</v>
      </c>
      <c r="AV65">
        <v>2188.17</v>
      </c>
      <c r="AW65">
        <f>1-AU65/AV65</f>
        <v>0</v>
      </c>
      <c r="AX65">
        <v>-1.734461745173538</v>
      </c>
      <c r="AY65" t="s">
        <v>646</v>
      </c>
      <c r="AZ65">
        <v>12624.3</v>
      </c>
      <c r="BA65">
        <v>437.9285</v>
      </c>
      <c r="BB65">
        <v>498.59</v>
      </c>
      <c r="BC65">
        <f>1-BA65/BB65</f>
        <v>0</v>
      </c>
      <c r="BD65">
        <v>0.5</v>
      </c>
      <c r="BE65">
        <f>CN65</f>
        <v>0</v>
      </c>
      <c r="BF65">
        <f>S65</f>
        <v>0</v>
      </c>
      <c r="BG65">
        <f>BC65*BD65*BE65</f>
        <v>0</v>
      </c>
      <c r="BH65">
        <f>(BF65-AX65)/BE65</f>
        <v>0</v>
      </c>
      <c r="BI65">
        <f>(AV65-BB65)/BB65</f>
        <v>0</v>
      </c>
      <c r="BJ65">
        <f>AU65/(AW65+AU65/BB65)</f>
        <v>0</v>
      </c>
      <c r="BK65" t="s">
        <v>647</v>
      </c>
      <c r="BL65">
        <v>349.28</v>
      </c>
      <c r="BM65">
        <f>IF(BL65&lt;&gt;0, BL65, BJ65)</f>
        <v>0</v>
      </c>
      <c r="BN65">
        <f>1-BM65/BB65</f>
        <v>0</v>
      </c>
      <c r="BO65">
        <f>(BB65-BA65)/(BB65-BM65)</f>
        <v>0</v>
      </c>
      <c r="BP65">
        <f>(AV65-BB65)/(AV65-BM65)</f>
        <v>0</v>
      </c>
      <c r="BQ65">
        <f>(BB65-BA65)/(BB65-AU65)</f>
        <v>0</v>
      </c>
      <c r="BR65">
        <f>(AV65-BB65)/(AV65-AU65)</f>
        <v>0</v>
      </c>
      <c r="BS65">
        <f>(BO65*BM65/BA65)</f>
        <v>0</v>
      </c>
      <c r="BT65">
        <f>(1-BS65)</f>
        <v>0</v>
      </c>
      <c r="BU65">
        <v>3216</v>
      </c>
      <c r="BV65">
        <v>300</v>
      </c>
      <c r="BW65">
        <v>300</v>
      </c>
      <c r="BX65">
        <v>300</v>
      </c>
      <c r="BY65">
        <v>12624.3</v>
      </c>
      <c r="BZ65">
        <v>486.74</v>
      </c>
      <c r="CA65">
        <v>-0.009146410000000001</v>
      </c>
      <c r="CB65">
        <v>-1.97</v>
      </c>
      <c r="CC65" t="s">
        <v>417</v>
      </c>
      <c r="CD65" t="s">
        <v>417</v>
      </c>
      <c r="CE65" t="s">
        <v>417</v>
      </c>
      <c r="CF65" t="s">
        <v>417</v>
      </c>
      <c r="CG65" t="s">
        <v>417</v>
      </c>
      <c r="CH65" t="s">
        <v>417</v>
      </c>
      <c r="CI65" t="s">
        <v>417</v>
      </c>
      <c r="CJ65" t="s">
        <v>417</v>
      </c>
      <c r="CK65" t="s">
        <v>417</v>
      </c>
      <c r="CL65" t="s">
        <v>417</v>
      </c>
      <c r="CM65">
        <f>$B$11*DK65+$C$11*DL65+$F$11*DW65*(1-DZ65)</f>
        <v>0</v>
      </c>
      <c r="CN65">
        <f>CM65*CO65</f>
        <v>0</v>
      </c>
      <c r="CO65">
        <f>($B$11*$D$9+$C$11*$D$9+$F$11*((EJ65+EB65)/MAX(EJ65+EB65+EK65, 0.1)*$I$9+EK65/MAX(EJ65+EB65+EK65, 0.1)*$J$9))/($B$11+$C$11+$F$11)</f>
        <v>0</v>
      </c>
      <c r="CP65">
        <f>($B$11*$K$9+$C$11*$K$9+$F$11*((EJ65+EB65)/MAX(EJ65+EB65+EK65, 0.1)*$P$9+EK65/MAX(EJ65+EB65+EK65, 0.1)*$Q$9))/($B$11+$C$11+$F$11)</f>
        <v>0</v>
      </c>
      <c r="CQ65">
        <v>6</v>
      </c>
      <c r="CR65">
        <v>0.5</v>
      </c>
      <c r="CS65" t="s">
        <v>418</v>
      </c>
      <c r="CT65">
        <v>2</v>
      </c>
      <c r="CU65">
        <v>1690386868.5</v>
      </c>
      <c r="CV65">
        <v>409.9293870967741</v>
      </c>
      <c r="CW65">
        <v>414.1730000000001</v>
      </c>
      <c r="CX65">
        <v>25.41529677419355</v>
      </c>
      <c r="CY65">
        <v>24.97879677419355</v>
      </c>
      <c r="CZ65">
        <v>408.7693870967741</v>
      </c>
      <c r="DA65">
        <v>25.08029677419355</v>
      </c>
      <c r="DB65">
        <v>600.2302580645162</v>
      </c>
      <c r="DC65">
        <v>101.5064193548387</v>
      </c>
      <c r="DD65">
        <v>0.1001317870967742</v>
      </c>
      <c r="DE65">
        <v>29.2186935483871</v>
      </c>
      <c r="DF65">
        <v>29.16000645161291</v>
      </c>
      <c r="DG65">
        <v>999.9000000000003</v>
      </c>
      <c r="DH65">
        <v>0</v>
      </c>
      <c r="DI65">
        <v>0</v>
      </c>
      <c r="DJ65">
        <v>10000.00258064516</v>
      </c>
      <c r="DK65">
        <v>0</v>
      </c>
      <c r="DL65">
        <v>1530.308387096774</v>
      </c>
      <c r="DM65">
        <v>-4.204442580645162</v>
      </c>
      <c r="DN65">
        <v>420.6592258064516</v>
      </c>
      <c r="DO65">
        <v>424.7836129032258</v>
      </c>
      <c r="DP65">
        <v>0.4354318387096774</v>
      </c>
      <c r="DQ65">
        <v>414.1730000000001</v>
      </c>
      <c r="DR65">
        <v>24.97879677419355</v>
      </c>
      <c r="DS65">
        <v>2.579707741935483</v>
      </c>
      <c r="DT65">
        <v>2.535509677419355</v>
      </c>
      <c r="DU65">
        <v>21.53831935483871</v>
      </c>
      <c r="DV65">
        <v>21.25624838709678</v>
      </c>
      <c r="DW65">
        <v>1500.026129032258</v>
      </c>
      <c r="DX65">
        <v>0.9730008387096772</v>
      </c>
      <c r="DY65">
        <v>0.02699938709677418</v>
      </c>
      <c r="DZ65">
        <v>0</v>
      </c>
      <c r="EA65">
        <v>437.9835806451612</v>
      </c>
      <c r="EB65">
        <v>4.999310000000001</v>
      </c>
      <c r="EC65">
        <v>8800.167419354839</v>
      </c>
      <c r="ED65">
        <v>13259.46774193548</v>
      </c>
      <c r="EE65">
        <v>37.125</v>
      </c>
      <c r="EF65">
        <v>38.778</v>
      </c>
      <c r="EG65">
        <v>37.403</v>
      </c>
      <c r="EH65">
        <v>38.25</v>
      </c>
      <c r="EI65">
        <v>38.57012903225805</v>
      </c>
      <c r="EJ65">
        <v>1454.663870967742</v>
      </c>
      <c r="EK65">
        <v>40.36387096774192</v>
      </c>
      <c r="EL65">
        <v>0</v>
      </c>
      <c r="EM65">
        <v>228.4000000953674</v>
      </c>
      <c r="EN65">
        <v>0</v>
      </c>
      <c r="EO65">
        <v>437.9285</v>
      </c>
      <c r="EP65">
        <v>-5.725299149482234</v>
      </c>
      <c r="EQ65">
        <v>-188.2314541735046</v>
      </c>
      <c r="ER65">
        <v>8798.265000000001</v>
      </c>
      <c r="ES65">
        <v>15</v>
      </c>
      <c r="ET65">
        <v>1690386895.5</v>
      </c>
      <c r="EU65" t="s">
        <v>648</v>
      </c>
      <c r="EV65">
        <v>1690386893.5</v>
      </c>
      <c r="EW65">
        <v>1690386895.5</v>
      </c>
      <c r="EX65">
        <v>33</v>
      </c>
      <c r="EY65">
        <v>-0.037</v>
      </c>
      <c r="EZ65">
        <v>0.001</v>
      </c>
      <c r="FA65">
        <v>1.16</v>
      </c>
      <c r="FB65">
        <v>0.335</v>
      </c>
      <c r="FC65">
        <v>414</v>
      </c>
      <c r="FD65">
        <v>25</v>
      </c>
      <c r="FE65">
        <v>0.32</v>
      </c>
      <c r="FF65">
        <v>0.18</v>
      </c>
      <c r="FG65">
        <v>4.025689598007738</v>
      </c>
      <c r="FH65">
        <v>-0.6237272809209101</v>
      </c>
      <c r="FI65">
        <v>0.05723820762533426</v>
      </c>
      <c r="FJ65">
        <v>1</v>
      </c>
      <c r="FK65">
        <v>-4.19952475</v>
      </c>
      <c r="FL65">
        <v>0.2049990619137127</v>
      </c>
      <c r="FM65">
        <v>0.04925608962288319</v>
      </c>
      <c r="FN65">
        <v>1</v>
      </c>
      <c r="FO65">
        <v>409.9703000000001</v>
      </c>
      <c r="FP65">
        <v>0.6194883203562556</v>
      </c>
      <c r="FQ65">
        <v>0.04726037804898749</v>
      </c>
      <c r="FR65">
        <v>1</v>
      </c>
      <c r="FS65">
        <v>0.418877425</v>
      </c>
      <c r="FT65">
        <v>0.3482750881801124</v>
      </c>
      <c r="FU65">
        <v>0.03559832024680904</v>
      </c>
      <c r="FV65">
        <v>1</v>
      </c>
      <c r="FW65">
        <v>25.41504333333333</v>
      </c>
      <c r="FX65">
        <v>-0.06647652947718218</v>
      </c>
      <c r="FY65">
        <v>0.01210761973120885</v>
      </c>
      <c r="FZ65">
        <v>1</v>
      </c>
      <c r="GA65">
        <v>5</v>
      </c>
      <c r="GB65">
        <v>5</v>
      </c>
      <c r="GC65" t="s">
        <v>420</v>
      </c>
      <c r="GD65">
        <v>3.17472</v>
      </c>
      <c r="GE65">
        <v>2.79711</v>
      </c>
      <c r="GF65">
        <v>0.102582</v>
      </c>
      <c r="GG65">
        <v>0.104125</v>
      </c>
      <c r="GH65">
        <v>0.124539</v>
      </c>
      <c r="GI65">
        <v>0.12406</v>
      </c>
      <c r="GJ65">
        <v>27928</v>
      </c>
      <c r="GK65">
        <v>22234.1</v>
      </c>
      <c r="GL65">
        <v>29100</v>
      </c>
      <c r="GM65">
        <v>24324.1</v>
      </c>
      <c r="GN65">
        <v>32387.5</v>
      </c>
      <c r="GO65">
        <v>31078.2</v>
      </c>
      <c r="GP65">
        <v>40131.9</v>
      </c>
      <c r="GQ65">
        <v>39674.1</v>
      </c>
      <c r="GR65">
        <v>2.12392</v>
      </c>
      <c r="GS65">
        <v>1.86015</v>
      </c>
      <c r="GT65">
        <v>0.103116</v>
      </c>
      <c r="GU65">
        <v>0</v>
      </c>
      <c r="GV65">
        <v>27.4613</v>
      </c>
      <c r="GW65">
        <v>999.9</v>
      </c>
      <c r="GX65">
        <v>64.09999999999999</v>
      </c>
      <c r="GY65">
        <v>32.5</v>
      </c>
      <c r="GZ65">
        <v>31.017</v>
      </c>
      <c r="HA65">
        <v>62.1925</v>
      </c>
      <c r="HB65">
        <v>31.6346</v>
      </c>
      <c r="HC65">
        <v>1</v>
      </c>
      <c r="HD65">
        <v>0.202284</v>
      </c>
      <c r="HE65">
        <v>0</v>
      </c>
      <c r="HF65">
        <v>20.2791</v>
      </c>
      <c r="HG65">
        <v>5.22508</v>
      </c>
      <c r="HH65">
        <v>11.9081</v>
      </c>
      <c r="HI65">
        <v>4.96375</v>
      </c>
      <c r="HJ65">
        <v>3.292</v>
      </c>
      <c r="HK65">
        <v>9999</v>
      </c>
      <c r="HL65">
        <v>9999</v>
      </c>
      <c r="HM65">
        <v>9999</v>
      </c>
      <c r="HN65">
        <v>999.9</v>
      </c>
      <c r="HO65">
        <v>4.97024</v>
      </c>
      <c r="HP65">
        <v>1.87519</v>
      </c>
      <c r="HQ65">
        <v>1.87395</v>
      </c>
      <c r="HR65">
        <v>1.87315</v>
      </c>
      <c r="HS65">
        <v>1.87463</v>
      </c>
      <c r="HT65">
        <v>1.86954</v>
      </c>
      <c r="HU65">
        <v>1.87374</v>
      </c>
      <c r="HV65">
        <v>1.87881</v>
      </c>
      <c r="HW65">
        <v>0</v>
      </c>
      <c r="HX65">
        <v>0</v>
      </c>
      <c r="HY65">
        <v>0</v>
      </c>
      <c r="HZ65">
        <v>0</v>
      </c>
      <c r="IA65" t="s">
        <v>421</v>
      </c>
      <c r="IB65" t="s">
        <v>422</v>
      </c>
      <c r="IC65" t="s">
        <v>423</v>
      </c>
      <c r="ID65" t="s">
        <v>423</v>
      </c>
      <c r="IE65" t="s">
        <v>423</v>
      </c>
      <c r="IF65" t="s">
        <v>423</v>
      </c>
      <c r="IG65">
        <v>0</v>
      </c>
      <c r="IH65">
        <v>100</v>
      </c>
      <c r="II65">
        <v>100</v>
      </c>
      <c r="IJ65">
        <v>1.16</v>
      </c>
      <c r="IK65">
        <v>0.335</v>
      </c>
      <c r="IL65">
        <v>1.177879558720567</v>
      </c>
      <c r="IM65">
        <v>0.0007502269904989051</v>
      </c>
      <c r="IN65">
        <v>-1.907541437940456E-06</v>
      </c>
      <c r="IO65">
        <v>4.87577687351772E-10</v>
      </c>
      <c r="IP65">
        <v>0.3339350000000003</v>
      </c>
      <c r="IQ65">
        <v>0</v>
      </c>
      <c r="IR65">
        <v>0</v>
      </c>
      <c r="IS65">
        <v>0</v>
      </c>
      <c r="IT65">
        <v>1</v>
      </c>
      <c r="IU65">
        <v>1943</v>
      </c>
      <c r="IV65">
        <v>1</v>
      </c>
      <c r="IW65">
        <v>21</v>
      </c>
      <c r="IX65">
        <v>3.5</v>
      </c>
      <c r="IY65">
        <v>3.5</v>
      </c>
      <c r="IZ65">
        <v>1.08765</v>
      </c>
      <c r="JA65">
        <v>2.41333</v>
      </c>
      <c r="JB65">
        <v>1.42578</v>
      </c>
      <c r="JC65">
        <v>2.27417</v>
      </c>
      <c r="JD65">
        <v>1.54785</v>
      </c>
      <c r="JE65">
        <v>2.37305</v>
      </c>
      <c r="JF65">
        <v>36.4814</v>
      </c>
      <c r="JG65">
        <v>14.5961</v>
      </c>
      <c r="JH65">
        <v>18</v>
      </c>
      <c r="JI65">
        <v>624.643</v>
      </c>
      <c r="JJ65">
        <v>436.748</v>
      </c>
      <c r="JK65">
        <v>28.8526</v>
      </c>
      <c r="JL65">
        <v>30.0585</v>
      </c>
      <c r="JM65">
        <v>29.9994</v>
      </c>
      <c r="JN65">
        <v>30.0036</v>
      </c>
      <c r="JO65">
        <v>29.9447</v>
      </c>
      <c r="JP65">
        <v>21.7931</v>
      </c>
      <c r="JQ65">
        <v>20.27</v>
      </c>
      <c r="JR65">
        <v>92.5372</v>
      </c>
      <c r="JS65">
        <v>-999.9</v>
      </c>
      <c r="JT65">
        <v>414.125</v>
      </c>
      <c r="JU65">
        <v>25</v>
      </c>
      <c r="JV65">
        <v>94.8036</v>
      </c>
      <c r="JW65">
        <v>100.949</v>
      </c>
    </row>
    <row r="66" spans="1:283">
      <c r="A66">
        <v>50</v>
      </c>
      <c r="B66">
        <v>1690387033</v>
      </c>
      <c r="C66">
        <v>8662.900000095367</v>
      </c>
      <c r="D66" t="s">
        <v>649</v>
      </c>
      <c r="E66" t="s">
        <v>650</v>
      </c>
      <c r="F66">
        <v>15</v>
      </c>
      <c r="P66">
        <v>1690387025.25</v>
      </c>
      <c r="Q66">
        <f>(R66)/1000</f>
        <v>0</v>
      </c>
      <c r="R66">
        <f>1000*DB66*AP66*(CX66-CY66)/(100*CQ66*(1000-AP66*CX66))</f>
        <v>0</v>
      </c>
      <c r="S66">
        <f>DB66*AP66*(CW66-CV66*(1000-AP66*CY66)/(1000-AP66*CX66))/(100*CQ66)</f>
        <v>0</v>
      </c>
      <c r="T66">
        <f>CV66 - IF(AP66&gt;1, S66*CQ66*100.0/(AR66*DJ66), 0)</f>
        <v>0</v>
      </c>
      <c r="U66">
        <f>((AA66-Q66/2)*T66-S66)/(AA66+Q66/2)</f>
        <v>0</v>
      </c>
      <c r="V66">
        <f>U66*(DC66+DD66)/1000.0</f>
        <v>0</v>
      </c>
      <c r="W66">
        <f>(CV66 - IF(AP66&gt;1, S66*CQ66*100.0/(AR66*DJ66), 0))*(DC66+DD66)/1000.0</f>
        <v>0</v>
      </c>
      <c r="X66">
        <f>2.0/((1/Z66-1/Y66)+SIGN(Z66)*SQRT((1/Z66-1/Y66)*(1/Z66-1/Y66) + 4*CR66/((CR66+1)*(CR66+1))*(2*1/Z66*1/Y66-1/Y66*1/Y66)))</f>
        <v>0</v>
      </c>
      <c r="Y66">
        <f>IF(LEFT(CS66,1)&lt;&gt;"0",IF(LEFT(CS66,1)="1",3.0,CT66),$D$5+$E$5*(DJ66*DC66/($K$5*1000))+$F$5*(DJ66*DC66/($K$5*1000))*MAX(MIN(CQ66,$J$5),$I$5)*MAX(MIN(CQ66,$J$5),$I$5)+$G$5*MAX(MIN(CQ66,$J$5),$I$5)*(DJ66*DC66/($K$5*1000))+$H$5*(DJ66*DC66/($K$5*1000))*(DJ66*DC66/($K$5*1000)))</f>
        <v>0</v>
      </c>
      <c r="Z66">
        <f>Q66*(1000-(1000*0.61365*exp(17.502*AD66/(240.97+AD66))/(DC66+DD66)+CX66)/2)/(1000*0.61365*exp(17.502*AD66/(240.97+AD66))/(DC66+DD66)-CX66)</f>
        <v>0</v>
      </c>
      <c r="AA66">
        <f>1/((CR66+1)/(X66/1.6)+1/(Y66/1.37)) + CR66/((CR66+1)/(X66/1.6) + CR66/(Y66/1.37))</f>
        <v>0</v>
      </c>
      <c r="AB66">
        <f>(CM66*CP66)</f>
        <v>0</v>
      </c>
      <c r="AC66">
        <f>(DE66+(AB66+2*0.95*5.67E-8*(((DE66+$B$7)+273)^4-(DE66+273)^4)-44100*Q66)/(1.84*29.3*Y66+8*0.95*5.67E-8*(DE66+273)^3))</f>
        <v>0</v>
      </c>
      <c r="AD66">
        <f>($C$7*DF66+$D$7*DG66+$E$7*AC66)</f>
        <v>0</v>
      </c>
      <c r="AE66">
        <f>0.61365*exp(17.502*AD66/(240.97+AD66))</f>
        <v>0</v>
      </c>
      <c r="AF66">
        <f>(AG66/AH66*100)</f>
        <v>0</v>
      </c>
      <c r="AG66">
        <f>CX66*(DC66+DD66)/1000</f>
        <v>0</v>
      </c>
      <c r="AH66">
        <f>0.61365*exp(17.502*DE66/(240.97+DE66))</f>
        <v>0</v>
      </c>
      <c r="AI66">
        <f>(AE66-CX66*(DC66+DD66)/1000)</f>
        <v>0</v>
      </c>
      <c r="AJ66">
        <f>(-Q66*44100)</f>
        <v>0</v>
      </c>
      <c r="AK66">
        <f>2*29.3*Y66*0.92*(DE66-AD66)</f>
        <v>0</v>
      </c>
      <c r="AL66">
        <f>2*0.95*5.67E-8*(((DE66+$B$7)+273)^4-(AD66+273)^4)</f>
        <v>0</v>
      </c>
      <c r="AM66">
        <f>AB66+AL66+AJ66+AK66</f>
        <v>0</v>
      </c>
      <c r="AN66">
        <v>0</v>
      </c>
      <c r="AO66">
        <v>0</v>
      </c>
      <c r="AP66">
        <f>IF(AN66*$H$13&gt;=AR66,1.0,(AR66/(AR66-AN66*$H$13)))</f>
        <v>0</v>
      </c>
      <c r="AQ66">
        <f>(AP66-1)*100</f>
        <v>0</v>
      </c>
      <c r="AR66">
        <f>MAX(0,($B$13+$C$13*DJ66)/(1+$D$13*DJ66)*DC66/(DE66+273)*$E$13)</f>
        <v>0</v>
      </c>
      <c r="AS66" t="s">
        <v>414</v>
      </c>
      <c r="AT66">
        <v>12558.6</v>
      </c>
      <c r="AU66">
        <v>607.068</v>
      </c>
      <c r="AV66">
        <v>2188.17</v>
      </c>
      <c r="AW66">
        <f>1-AU66/AV66</f>
        <v>0</v>
      </c>
      <c r="AX66">
        <v>-1.734461745173538</v>
      </c>
      <c r="AY66" t="s">
        <v>651</v>
      </c>
      <c r="AZ66">
        <v>12526.5</v>
      </c>
      <c r="BA66">
        <v>697.3793999999999</v>
      </c>
      <c r="BB66">
        <v>847.3440000000001</v>
      </c>
      <c r="BC66">
        <f>1-BA66/BB66</f>
        <v>0</v>
      </c>
      <c r="BD66">
        <v>0.5</v>
      </c>
      <c r="BE66">
        <f>CN66</f>
        <v>0</v>
      </c>
      <c r="BF66">
        <f>S66</f>
        <v>0</v>
      </c>
      <c r="BG66">
        <f>BC66*BD66*BE66</f>
        <v>0</v>
      </c>
      <c r="BH66">
        <f>(BF66-AX66)/BE66</f>
        <v>0</v>
      </c>
      <c r="BI66">
        <f>(AV66-BB66)/BB66</f>
        <v>0</v>
      </c>
      <c r="BJ66">
        <f>AU66/(AW66+AU66/BB66)</f>
        <v>0</v>
      </c>
      <c r="BK66" t="s">
        <v>652</v>
      </c>
      <c r="BL66">
        <v>1.24</v>
      </c>
      <c r="BM66">
        <f>IF(BL66&lt;&gt;0, BL66, BJ66)</f>
        <v>0</v>
      </c>
      <c r="BN66">
        <f>1-BM66/BB66</f>
        <v>0</v>
      </c>
      <c r="BO66">
        <f>(BB66-BA66)/(BB66-BM66)</f>
        <v>0</v>
      </c>
      <c r="BP66">
        <f>(AV66-BB66)/(AV66-BM66)</f>
        <v>0</v>
      </c>
      <c r="BQ66">
        <f>(BB66-BA66)/(BB66-AU66)</f>
        <v>0</v>
      </c>
      <c r="BR66">
        <f>(AV66-BB66)/(AV66-AU66)</f>
        <v>0</v>
      </c>
      <c r="BS66">
        <f>(BO66*BM66/BA66)</f>
        <v>0</v>
      </c>
      <c r="BT66">
        <f>(1-BS66)</f>
        <v>0</v>
      </c>
      <c r="BU66">
        <v>3218</v>
      </c>
      <c r="BV66">
        <v>300</v>
      </c>
      <c r="BW66">
        <v>300</v>
      </c>
      <c r="BX66">
        <v>300</v>
      </c>
      <c r="BY66">
        <v>12526.5</v>
      </c>
      <c r="BZ66">
        <v>824.39</v>
      </c>
      <c r="CA66">
        <v>-0.009075649999999999</v>
      </c>
      <c r="CB66">
        <v>-1.3</v>
      </c>
      <c r="CC66" t="s">
        <v>417</v>
      </c>
      <c r="CD66" t="s">
        <v>417</v>
      </c>
      <c r="CE66" t="s">
        <v>417</v>
      </c>
      <c r="CF66" t="s">
        <v>417</v>
      </c>
      <c r="CG66" t="s">
        <v>417</v>
      </c>
      <c r="CH66" t="s">
        <v>417</v>
      </c>
      <c r="CI66" t="s">
        <v>417</v>
      </c>
      <c r="CJ66" t="s">
        <v>417</v>
      </c>
      <c r="CK66" t="s">
        <v>417</v>
      </c>
      <c r="CL66" t="s">
        <v>417</v>
      </c>
      <c r="CM66">
        <f>$B$11*DK66+$C$11*DL66+$F$11*DW66*(1-DZ66)</f>
        <v>0</v>
      </c>
      <c r="CN66">
        <f>CM66*CO66</f>
        <v>0</v>
      </c>
      <c r="CO66">
        <f>($B$11*$D$9+$C$11*$D$9+$F$11*((EJ66+EB66)/MAX(EJ66+EB66+EK66, 0.1)*$I$9+EK66/MAX(EJ66+EB66+EK66, 0.1)*$J$9))/($B$11+$C$11+$F$11)</f>
        <v>0</v>
      </c>
      <c r="CP66">
        <f>($B$11*$K$9+$C$11*$K$9+$F$11*((EJ66+EB66)/MAX(EJ66+EB66+EK66, 0.1)*$P$9+EK66/MAX(EJ66+EB66+EK66, 0.1)*$Q$9))/($B$11+$C$11+$F$11)</f>
        <v>0</v>
      </c>
      <c r="CQ66">
        <v>6</v>
      </c>
      <c r="CR66">
        <v>0.5</v>
      </c>
      <c r="CS66" t="s">
        <v>418</v>
      </c>
      <c r="CT66">
        <v>2</v>
      </c>
      <c r="CU66">
        <v>1690387025.25</v>
      </c>
      <c r="CV66">
        <v>409.8531666666667</v>
      </c>
      <c r="CW66">
        <v>417.8114</v>
      </c>
      <c r="CX66">
        <v>25.71705333333333</v>
      </c>
      <c r="CY66">
        <v>24.93329</v>
      </c>
      <c r="CZ66">
        <v>408.7391666666667</v>
      </c>
      <c r="DA66">
        <v>25.38005333333333</v>
      </c>
      <c r="DB66">
        <v>600.2477666666667</v>
      </c>
      <c r="DC66">
        <v>101.499</v>
      </c>
      <c r="DD66">
        <v>0.1000169966666666</v>
      </c>
      <c r="DE66">
        <v>29.52175666666666</v>
      </c>
      <c r="DF66">
        <v>29.78163666666666</v>
      </c>
      <c r="DG66">
        <v>999.9000000000002</v>
      </c>
      <c r="DH66">
        <v>0</v>
      </c>
      <c r="DI66">
        <v>0</v>
      </c>
      <c r="DJ66">
        <v>9995</v>
      </c>
      <c r="DK66">
        <v>0</v>
      </c>
      <c r="DL66">
        <v>764.9896666666666</v>
      </c>
      <c r="DM66">
        <v>-7.909998333333334</v>
      </c>
      <c r="DN66">
        <v>420.7200999999999</v>
      </c>
      <c r="DO66">
        <v>428.4951333333333</v>
      </c>
      <c r="DP66">
        <v>0.7813424999999999</v>
      </c>
      <c r="DQ66">
        <v>417.8114</v>
      </c>
      <c r="DR66">
        <v>24.93329</v>
      </c>
      <c r="DS66">
        <v>2.610008000000001</v>
      </c>
      <c r="DT66">
        <v>2.530703333333333</v>
      </c>
      <c r="DU66">
        <v>21.72925333333333</v>
      </c>
      <c r="DV66">
        <v>21.22532666666666</v>
      </c>
      <c r="DW66">
        <v>1499.998333333333</v>
      </c>
      <c r="DX66">
        <v>0.9729983333333332</v>
      </c>
      <c r="DY66">
        <v>0.02700142000000001</v>
      </c>
      <c r="DZ66">
        <v>0</v>
      </c>
      <c r="EA66">
        <v>697.5415666666668</v>
      </c>
      <c r="EB66">
        <v>4.99931</v>
      </c>
      <c r="EC66">
        <v>12742.63333333334</v>
      </c>
      <c r="ED66">
        <v>13259.22</v>
      </c>
      <c r="EE66">
        <v>36.93699999999999</v>
      </c>
      <c r="EF66">
        <v>38.5</v>
      </c>
      <c r="EG66">
        <v>37.31199999999999</v>
      </c>
      <c r="EH66">
        <v>37.81619999999999</v>
      </c>
      <c r="EI66">
        <v>38.3874</v>
      </c>
      <c r="EJ66">
        <v>1454.629333333333</v>
      </c>
      <c r="EK66">
        <v>40.36966666666665</v>
      </c>
      <c r="EL66">
        <v>0</v>
      </c>
      <c r="EM66">
        <v>155.7999999523163</v>
      </c>
      <c r="EN66">
        <v>0</v>
      </c>
      <c r="EO66">
        <v>697.3793999999999</v>
      </c>
      <c r="EP66">
        <v>-19.72615385573924</v>
      </c>
      <c r="EQ66">
        <v>-1170.869233695893</v>
      </c>
      <c r="ER66">
        <v>12726.468</v>
      </c>
      <c r="ES66">
        <v>15</v>
      </c>
      <c r="ET66">
        <v>1690387052</v>
      </c>
      <c r="EU66" t="s">
        <v>653</v>
      </c>
      <c r="EV66">
        <v>1690387052</v>
      </c>
      <c r="EW66">
        <v>1690387052</v>
      </c>
      <c r="EX66">
        <v>34</v>
      </c>
      <c r="EY66">
        <v>-0.044</v>
      </c>
      <c r="EZ66">
        <v>0.002</v>
      </c>
      <c r="FA66">
        <v>1.114</v>
      </c>
      <c r="FB66">
        <v>0.337</v>
      </c>
      <c r="FC66">
        <v>418</v>
      </c>
      <c r="FD66">
        <v>25</v>
      </c>
      <c r="FE66">
        <v>0.18</v>
      </c>
      <c r="FF66">
        <v>0.13</v>
      </c>
      <c r="FG66">
        <v>7.587232210130099</v>
      </c>
      <c r="FH66">
        <v>0.02496191689297706</v>
      </c>
      <c r="FI66">
        <v>0.02768876224248872</v>
      </c>
      <c r="FJ66">
        <v>1</v>
      </c>
      <c r="FK66">
        <v>-7.91960275</v>
      </c>
      <c r="FL66">
        <v>0.1064932457786128</v>
      </c>
      <c r="FM66">
        <v>0.04061927338022555</v>
      </c>
      <c r="FN66">
        <v>1</v>
      </c>
      <c r="FO66">
        <v>409.8988666666666</v>
      </c>
      <c r="FP66">
        <v>0.2944605116799054</v>
      </c>
      <c r="FQ66">
        <v>0.02653140696524639</v>
      </c>
      <c r="FR66">
        <v>1</v>
      </c>
      <c r="FS66">
        <v>0.7578533750000001</v>
      </c>
      <c r="FT66">
        <v>0.4415388180112563</v>
      </c>
      <c r="FU66">
        <v>0.04331973970587052</v>
      </c>
      <c r="FV66">
        <v>1</v>
      </c>
      <c r="FW66">
        <v>25.71176666666667</v>
      </c>
      <c r="FX66">
        <v>0.3429890989989438</v>
      </c>
      <c r="FY66">
        <v>0.02477949869459766</v>
      </c>
      <c r="FZ66">
        <v>1</v>
      </c>
      <c r="GA66">
        <v>5</v>
      </c>
      <c r="GB66">
        <v>5</v>
      </c>
      <c r="GC66" t="s">
        <v>420</v>
      </c>
      <c r="GD66">
        <v>3.17495</v>
      </c>
      <c r="GE66">
        <v>2.79623</v>
      </c>
      <c r="GF66">
        <v>0.102613</v>
      </c>
      <c r="GG66">
        <v>0.104858</v>
      </c>
      <c r="GH66">
        <v>0.125788</v>
      </c>
      <c r="GI66">
        <v>0.124059</v>
      </c>
      <c r="GJ66">
        <v>27942.4</v>
      </c>
      <c r="GK66">
        <v>22222.2</v>
      </c>
      <c r="GL66">
        <v>29115.1</v>
      </c>
      <c r="GM66">
        <v>24330.2</v>
      </c>
      <c r="GN66">
        <v>32355.7</v>
      </c>
      <c r="GO66">
        <v>31085.7</v>
      </c>
      <c r="GP66">
        <v>40151.7</v>
      </c>
      <c r="GQ66">
        <v>39684.3</v>
      </c>
      <c r="GR66">
        <v>2.1273</v>
      </c>
      <c r="GS66">
        <v>1.8558</v>
      </c>
      <c r="GT66">
        <v>0.099726</v>
      </c>
      <c r="GU66">
        <v>0</v>
      </c>
      <c r="GV66">
        <v>28.186</v>
      </c>
      <c r="GW66">
        <v>999.9</v>
      </c>
      <c r="GX66">
        <v>63.6</v>
      </c>
      <c r="GY66">
        <v>32.6</v>
      </c>
      <c r="GZ66">
        <v>30.9498</v>
      </c>
      <c r="HA66">
        <v>62.4525</v>
      </c>
      <c r="HB66">
        <v>31.6546</v>
      </c>
      <c r="HC66">
        <v>1</v>
      </c>
      <c r="HD66">
        <v>0.187708</v>
      </c>
      <c r="HE66">
        <v>0</v>
      </c>
      <c r="HF66">
        <v>20.279</v>
      </c>
      <c r="HG66">
        <v>5.22747</v>
      </c>
      <c r="HH66">
        <v>11.9081</v>
      </c>
      <c r="HI66">
        <v>4.96375</v>
      </c>
      <c r="HJ66">
        <v>3.292</v>
      </c>
      <c r="HK66">
        <v>9999</v>
      </c>
      <c r="HL66">
        <v>9999</v>
      </c>
      <c r="HM66">
        <v>9999</v>
      </c>
      <c r="HN66">
        <v>999.9</v>
      </c>
      <c r="HO66">
        <v>4.97019</v>
      </c>
      <c r="HP66">
        <v>1.87515</v>
      </c>
      <c r="HQ66">
        <v>1.87393</v>
      </c>
      <c r="HR66">
        <v>1.87305</v>
      </c>
      <c r="HS66">
        <v>1.87454</v>
      </c>
      <c r="HT66">
        <v>1.86951</v>
      </c>
      <c r="HU66">
        <v>1.87365</v>
      </c>
      <c r="HV66">
        <v>1.87878</v>
      </c>
      <c r="HW66">
        <v>0</v>
      </c>
      <c r="HX66">
        <v>0</v>
      </c>
      <c r="HY66">
        <v>0</v>
      </c>
      <c r="HZ66">
        <v>0</v>
      </c>
      <c r="IA66" t="s">
        <v>421</v>
      </c>
      <c r="IB66" t="s">
        <v>422</v>
      </c>
      <c r="IC66" t="s">
        <v>423</v>
      </c>
      <c r="ID66" t="s">
        <v>423</v>
      </c>
      <c r="IE66" t="s">
        <v>423</v>
      </c>
      <c r="IF66" t="s">
        <v>423</v>
      </c>
      <c r="IG66">
        <v>0</v>
      </c>
      <c r="IH66">
        <v>100</v>
      </c>
      <c r="II66">
        <v>100</v>
      </c>
      <c r="IJ66">
        <v>1.114</v>
      </c>
      <c r="IK66">
        <v>0.337</v>
      </c>
      <c r="IL66">
        <v>1.141025610155121</v>
      </c>
      <c r="IM66">
        <v>0.0007502269904989051</v>
      </c>
      <c r="IN66">
        <v>-1.907541437940456E-06</v>
      </c>
      <c r="IO66">
        <v>4.87577687351772E-10</v>
      </c>
      <c r="IP66">
        <v>0.3345749999999974</v>
      </c>
      <c r="IQ66">
        <v>0</v>
      </c>
      <c r="IR66">
        <v>0</v>
      </c>
      <c r="IS66">
        <v>0</v>
      </c>
      <c r="IT66">
        <v>1</v>
      </c>
      <c r="IU66">
        <v>1943</v>
      </c>
      <c r="IV66">
        <v>1</v>
      </c>
      <c r="IW66">
        <v>21</v>
      </c>
      <c r="IX66">
        <v>2.3</v>
      </c>
      <c r="IY66">
        <v>2.3</v>
      </c>
      <c r="IZ66">
        <v>1.09619</v>
      </c>
      <c r="JA66">
        <v>2.40723</v>
      </c>
      <c r="JB66">
        <v>1.42578</v>
      </c>
      <c r="JC66">
        <v>2.27173</v>
      </c>
      <c r="JD66">
        <v>1.54785</v>
      </c>
      <c r="JE66">
        <v>2.48047</v>
      </c>
      <c r="JF66">
        <v>36.2929</v>
      </c>
      <c r="JG66">
        <v>14.5786</v>
      </c>
      <c r="JH66">
        <v>18</v>
      </c>
      <c r="JI66">
        <v>625.745</v>
      </c>
      <c r="JJ66">
        <v>433.237</v>
      </c>
      <c r="JK66">
        <v>28.9217</v>
      </c>
      <c r="JL66">
        <v>29.8825</v>
      </c>
      <c r="JM66">
        <v>30</v>
      </c>
      <c r="JN66">
        <v>29.8639</v>
      </c>
      <c r="JO66">
        <v>29.8114</v>
      </c>
      <c r="JP66">
        <v>21.9737</v>
      </c>
      <c r="JQ66">
        <v>19.9957</v>
      </c>
      <c r="JR66">
        <v>91.7852</v>
      </c>
      <c r="JS66">
        <v>-999.9</v>
      </c>
      <c r="JT66">
        <v>417.808</v>
      </c>
      <c r="JU66">
        <v>25</v>
      </c>
      <c r="JV66">
        <v>94.8514</v>
      </c>
      <c r="JW66">
        <v>100.975</v>
      </c>
    </row>
    <row r="67" spans="1:283">
      <c r="A67">
        <v>51</v>
      </c>
      <c r="B67">
        <v>1690387151</v>
      </c>
      <c r="C67">
        <v>8780.900000095367</v>
      </c>
      <c r="D67" t="s">
        <v>654</v>
      </c>
      <c r="E67" t="s">
        <v>655</v>
      </c>
      <c r="F67">
        <v>15</v>
      </c>
      <c r="P67">
        <v>1690387143</v>
      </c>
      <c r="Q67">
        <f>(R67)/1000</f>
        <v>0</v>
      </c>
      <c r="R67">
        <f>1000*DB67*AP67*(CX67-CY67)/(100*CQ67*(1000-AP67*CX67))</f>
        <v>0</v>
      </c>
      <c r="S67">
        <f>DB67*AP67*(CW67-CV67*(1000-AP67*CY67)/(1000-AP67*CX67))/(100*CQ67)</f>
        <v>0</v>
      </c>
      <c r="T67">
        <f>CV67 - IF(AP67&gt;1, S67*CQ67*100.0/(AR67*DJ67), 0)</f>
        <v>0</v>
      </c>
      <c r="U67">
        <f>((AA67-Q67/2)*T67-S67)/(AA67+Q67/2)</f>
        <v>0</v>
      </c>
      <c r="V67">
        <f>U67*(DC67+DD67)/1000.0</f>
        <v>0</v>
      </c>
      <c r="W67">
        <f>(CV67 - IF(AP67&gt;1, S67*CQ67*100.0/(AR67*DJ67), 0))*(DC67+DD67)/1000.0</f>
        <v>0</v>
      </c>
      <c r="X67">
        <f>2.0/((1/Z67-1/Y67)+SIGN(Z67)*SQRT((1/Z67-1/Y67)*(1/Z67-1/Y67) + 4*CR67/((CR67+1)*(CR67+1))*(2*1/Z67*1/Y67-1/Y67*1/Y67)))</f>
        <v>0</v>
      </c>
      <c r="Y67">
        <f>IF(LEFT(CS67,1)&lt;&gt;"0",IF(LEFT(CS67,1)="1",3.0,CT67),$D$5+$E$5*(DJ67*DC67/($K$5*1000))+$F$5*(DJ67*DC67/($K$5*1000))*MAX(MIN(CQ67,$J$5),$I$5)*MAX(MIN(CQ67,$J$5),$I$5)+$G$5*MAX(MIN(CQ67,$J$5),$I$5)*(DJ67*DC67/($K$5*1000))+$H$5*(DJ67*DC67/($K$5*1000))*(DJ67*DC67/($K$5*1000)))</f>
        <v>0</v>
      </c>
      <c r="Z67">
        <f>Q67*(1000-(1000*0.61365*exp(17.502*AD67/(240.97+AD67))/(DC67+DD67)+CX67)/2)/(1000*0.61365*exp(17.502*AD67/(240.97+AD67))/(DC67+DD67)-CX67)</f>
        <v>0</v>
      </c>
      <c r="AA67">
        <f>1/((CR67+1)/(X67/1.6)+1/(Y67/1.37)) + CR67/((CR67+1)/(X67/1.6) + CR67/(Y67/1.37))</f>
        <v>0</v>
      </c>
      <c r="AB67">
        <f>(CM67*CP67)</f>
        <v>0</v>
      </c>
      <c r="AC67">
        <f>(DE67+(AB67+2*0.95*5.67E-8*(((DE67+$B$7)+273)^4-(DE67+273)^4)-44100*Q67)/(1.84*29.3*Y67+8*0.95*5.67E-8*(DE67+273)^3))</f>
        <v>0</v>
      </c>
      <c r="AD67">
        <f>($C$7*DF67+$D$7*DG67+$E$7*AC67)</f>
        <v>0</v>
      </c>
      <c r="AE67">
        <f>0.61365*exp(17.502*AD67/(240.97+AD67))</f>
        <v>0</v>
      </c>
      <c r="AF67">
        <f>(AG67/AH67*100)</f>
        <v>0</v>
      </c>
      <c r="AG67">
        <f>CX67*(DC67+DD67)/1000</f>
        <v>0</v>
      </c>
      <c r="AH67">
        <f>0.61365*exp(17.502*DE67/(240.97+DE67))</f>
        <v>0</v>
      </c>
      <c r="AI67">
        <f>(AE67-CX67*(DC67+DD67)/1000)</f>
        <v>0</v>
      </c>
      <c r="AJ67">
        <f>(-Q67*44100)</f>
        <v>0</v>
      </c>
      <c r="AK67">
        <f>2*29.3*Y67*0.92*(DE67-AD67)</f>
        <v>0</v>
      </c>
      <c r="AL67">
        <f>2*0.95*5.67E-8*(((DE67+$B$7)+273)^4-(AD67+273)^4)</f>
        <v>0</v>
      </c>
      <c r="AM67">
        <f>AB67+AL67+AJ67+AK67</f>
        <v>0</v>
      </c>
      <c r="AN67">
        <v>0</v>
      </c>
      <c r="AO67">
        <v>0</v>
      </c>
      <c r="AP67">
        <f>IF(AN67*$H$13&gt;=AR67,1.0,(AR67/(AR67-AN67*$H$13)))</f>
        <v>0</v>
      </c>
      <c r="AQ67">
        <f>(AP67-1)*100</f>
        <v>0</v>
      </c>
      <c r="AR67">
        <f>MAX(0,($B$13+$C$13*DJ67)/(1+$D$13*DJ67)*DC67/(DE67+273)*$E$13)</f>
        <v>0</v>
      </c>
      <c r="AS67" t="s">
        <v>414</v>
      </c>
      <c r="AT67">
        <v>12558.6</v>
      </c>
      <c r="AU67">
        <v>607.068</v>
      </c>
      <c r="AV67">
        <v>2188.17</v>
      </c>
      <c r="AW67">
        <f>1-AU67/AV67</f>
        <v>0</v>
      </c>
      <c r="AX67">
        <v>-1.734461745173538</v>
      </c>
      <c r="AY67" t="s">
        <v>656</v>
      </c>
      <c r="AZ67">
        <v>12545.4</v>
      </c>
      <c r="BA67">
        <v>797.2276153846154</v>
      </c>
      <c r="BB67">
        <v>931.888</v>
      </c>
      <c r="BC67">
        <f>1-BA67/BB67</f>
        <v>0</v>
      </c>
      <c r="BD67">
        <v>0.5</v>
      </c>
      <c r="BE67">
        <f>CN67</f>
        <v>0</v>
      </c>
      <c r="BF67">
        <f>S67</f>
        <v>0</v>
      </c>
      <c r="BG67">
        <f>BC67*BD67*BE67</f>
        <v>0</v>
      </c>
      <c r="BH67">
        <f>(BF67-AX67)/BE67</f>
        <v>0</v>
      </c>
      <c r="BI67">
        <f>(AV67-BB67)/BB67</f>
        <v>0</v>
      </c>
      <c r="BJ67">
        <f>AU67/(AW67+AU67/BB67)</f>
        <v>0</v>
      </c>
      <c r="BK67" t="s">
        <v>657</v>
      </c>
      <c r="BL67">
        <v>-1744.53</v>
      </c>
      <c r="BM67">
        <f>IF(BL67&lt;&gt;0, BL67, BJ67)</f>
        <v>0</v>
      </c>
      <c r="BN67">
        <f>1-BM67/BB67</f>
        <v>0</v>
      </c>
      <c r="BO67">
        <f>(BB67-BA67)/(BB67-BM67)</f>
        <v>0</v>
      </c>
      <c r="BP67">
        <f>(AV67-BB67)/(AV67-BM67)</f>
        <v>0</v>
      </c>
      <c r="BQ67">
        <f>(BB67-BA67)/(BB67-AU67)</f>
        <v>0</v>
      </c>
      <c r="BR67">
        <f>(AV67-BB67)/(AV67-AU67)</f>
        <v>0</v>
      </c>
      <c r="BS67">
        <f>(BO67*BM67/BA67)</f>
        <v>0</v>
      </c>
      <c r="BT67">
        <f>(1-BS67)</f>
        <v>0</v>
      </c>
      <c r="BU67">
        <v>3220</v>
      </c>
      <c r="BV67">
        <v>300</v>
      </c>
      <c r="BW67">
        <v>300</v>
      </c>
      <c r="BX67">
        <v>300</v>
      </c>
      <c r="BY67">
        <v>12545.4</v>
      </c>
      <c r="BZ67">
        <v>916.14</v>
      </c>
      <c r="CA67">
        <v>-0.009090060000000001</v>
      </c>
      <c r="CB67">
        <v>2.84</v>
      </c>
      <c r="CC67" t="s">
        <v>417</v>
      </c>
      <c r="CD67" t="s">
        <v>417</v>
      </c>
      <c r="CE67" t="s">
        <v>417</v>
      </c>
      <c r="CF67" t="s">
        <v>417</v>
      </c>
      <c r="CG67" t="s">
        <v>417</v>
      </c>
      <c r="CH67" t="s">
        <v>417</v>
      </c>
      <c r="CI67" t="s">
        <v>417</v>
      </c>
      <c r="CJ67" t="s">
        <v>417</v>
      </c>
      <c r="CK67" t="s">
        <v>417</v>
      </c>
      <c r="CL67" t="s">
        <v>417</v>
      </c>
      <c r="CM67">
        <f>$B$11*DK67+$C$11*DL67+$F$11*DW67*(1-DZ67)</f>
        <v>0</v>
      </c>
      <c r="CN67">
        <f>CM67*CO67</f>
        <v>0</v>
      </c>
      <c r="CO67">
        <f>($B$11*$D$9+$C$11*$D$9+$F$11*((EJ67+EB67)/MAX(EJ67+EB67+EK67, 0.1)*$I$9+EK67/MAX(EJ67+EB67+EK67, 0.1)*$J$9))/($B$11+$C$11+$F$11)</f>
        <v>0</v>
      </c>
      <c r="CP67">
        <f>($B$11*$K$9+$C$11*$K$9+$F$11*((EJ67+EB67)/MAX(EJ67+EB67+EK67, 0.1)*$P$9+EK67/MAX(EJ67+EB67+EK67, 0.1)*$Q$9))/($B$11+$C$11+$F$11)</f>
        <v>0</v>
      </c>
      <c r="CQ67">
        <v>6</v>
      </c>
      <c r="CR67">
        <v>0.5</v>
      </c>
      <c r="CS67" t="s">
        <v>418</v>
      </c>
      <c r="CT67">
        <v>2</v>
      </c>
      <c r="CU67">
        <v>1690387143</v>
      </c>
      <c r="CV67">
        <v>410.0604838709679</v>
      </c>
      <c r="CW67">
        <v>419.2142903225806</v>
      </c>
      <c r="CX67">
        <v>26.04340967741936</v>
      </c>
      <c r="CY67">
        <v>24.97588064516129</v>
      </c>
      <c r="CZ67">
        <v>408.9194838709678</v>
      </c>
      <c r="DA67">
        <v>25.70656774193548</v>
      </c>
      <c r="DB67">
        <v>600.1757419354839</v>
      </c>
      <c r="DC67">
        <v>101.4903870967742</v>
      </c>
      <c r="DD67">
        <v>0.1000253129032258</v>
      </c>
      <c r="DE67">
        <v>29.74134193548387</v>
      </c>
      <c r="DF67">
        <v>29.73714193548388</v>
      </c>
      <c r="DG67">
        <v>999.9000000000003</v>
      </c>
      <c r="DH67">
        <v>0</v>
      </c>
      <c r="DI67">
        <v>0</v>
      </c>
      <c r="DJ67">
        <v>10004.08451612903</v>
      </c>
      <c r="DK67">
        <v>0</v>
      </c>
      <c r="DL67">
        <v>917.1177096774193</v>
      </c>
      <c r="DM67">
        <v>-9.176768387096773</v>
      </c>
      <c r="DN67">
        <v>421.0019032258064</v>
      </c>
      <c r="DO67">
        <v>429.9527741935484</v>
      </c>
      <c r="DP67">
        <v>1.067526129032258</v>
      </c>
      <c r="DQ67">
        <v>419.2142903225806</v>
      </c>
      <c r="DR67">
        <v>24.97588064516129</v>
      </c>
      <c r="DS67">
        <v>2.643157096774194</v>
      </c>
      <c r="DT67">
        <v>2.534813225806452</v>
      </c>
      <c r="DU67">
        <v>21.93592903225806</v>
      </c>
      <c r="DV67">
        <v>21.25176774193548</v>
      </c>
      <c r="DW67">
        <v>1499.996451612903</v>
      </c>
      <c r="DX67">
        <v>0.9729939677419354</v>
      </c>
      <c r="DY67">
        <v>0.02700581612903225</v>
      </c>
      <c r="DZ67">
        <v>0</v>
      </c>
      <c r="EA67">
        <v>797.9843870967743</v>
      </c>
      <c r="EB67">
        <v>4.999310000000001</v>
      </c>
      <c r="EC67">
        <v>18130.70322580645</v>
      </c>
      <c r="ED67">
        <v>13259.18387096774</v>
      </c>
      <c r="EE67">
        <v>36.93699999999998</v>
      </c>
      <c r="EF67">
        <v>38.31199999999998</v>
      </c>
      <c r="EG67">
        <v>37.18699999999998</v>
      </c>
      <c r="EH67">
        <v>37.90499999999999</v>
      </c>
      <c r="EI67">
        <v>38.42499999999998</v>
      </c>
      <c r="EJ67">
        <v>1454.623548387097</v>
      </c>
      <c r="EK67">
        <v>40.37290322580643</v>
      </c>
      <c r="EL67">
        <v>0</v>
      </c>
      <c r="EM67">
        <v>117.5</v>
      </c>
      <c r="EN67">
        <v>0</v>
      </c>
      <c r="EO67">
        <v>797.2276153846154</v>
      </c>
      <c r="EP67">
        <v>-109.8573673584442</v>
      </c>
      <c r="EQ67">
        <v>-14886.08202947005</v>
      </c>
      <c r="ER67">
        <v>18002.47307692308</v>
      </c>
      <c r="ES67">
        <v>15</v>
      </c>
      <c r="ET67">
        <v>1690387169.5</v>
      </c>
      <c r="EU67" t="s">
        <v>658</v>
      </c>
      <c r="EV67">
        <v>1690387169.5</v>
      </c>
      <c r="EW67">
        <v>1690387052</v>
      </c>
      <c r="EX67">
        <v>35</v>
      </c>
      <c r="EY67">
        <v>0.028</v>
      </c>
      <c r="EZ67">
        <v>0.002</v>
      </c>
      <c r="FA67">
        <v>1.141</v>
      </c>
      <c r="FB67">
        <v>0.337</v>
      </c>
      <c r="FC67">
        <v>419</v>
      </c>
      <c r="FD67">
        <v>25</v>
      </c>
      <c r="FE67">
        <v>0.22</v>
      </c>
      <c r="FF67">
        <v>0.13</v>
      </c>
      <c r="FG67">
        <v>8.728035913120717</v>
      </c>
      <c r="FH67">
        <v>0.1299120821654408</v>
      </c>
      <c r="FI67">
        <v>0.02801304420737661</v>
      </c>
      <c r="FJ67">
        <v>1</v>
      </c>
      <c r="FK67">
        <v>-9.173168780487806</v>
      </c>
      <c r="FL67">
        <v>-0.1801597212543484</v>
      </c>
      <c r="FM67">
        <v>0.03142381908409393</v>
      </c>
      <c r="FN67">
        <v>1</v>
      </c>
      <c r="FO67">
        <v>410.0375483870968</v>
      </c>
      <c r="FP67">
        <v>-0.2050645161302709</v>
      </c>
      <c r="FQ67">
        <v>0.02587418530389572</v>
      </c>
      <c r="FR67">
        <v>1</v>
      </c>
      <c r="FS67">
        <v>1.047011756097561</v>
      </c>
      <c r="FT67">
        <v>0.3969763484320562</v>
      </c>
      <c r="FU67">
        <v>0.04118182197771155</v>
      </c>
      <c r="FV67">
        <v>1</v>
      </c>
      <c r="FW67">
        <v>26.04340967741936</v>
      </c>
      <c r="FX67">
        <v>0.1671048387096538</v>
      </c>
      <c r="FY67">
        <v>0.01310204009819318</v>
      </c>
      <c r="FZ67">
        <v>1</v>
      </c>
      <c r="GA67">
        <v>5</v>
      </c>
      <c r="GB67">
        <v>5</v>
      </c>
      <c r="GC67" t="s">
        <v>420</v>
      </c>
      <c r="GD67">
        <v>3.17487</v>
      </c>
      <c r="GE67">
        <v>2.79693</v>
      </c>
      <c r="GF67">
        <v>0.102643</v>
      </c>
      <c r="GG67">
        <v>0.105138</v>
      </c>
      <c r="GH67">
        <v>0.126823</v>
      </c>
      <c r="GI67">
        <v>0.124152</v>
      </c>
      <c r="GJ67">
        <v>27933.3</v>
      </c>
      <c r="GK67">
        <v>22213.6</v>
      </c>
      <c r="GL67">
        <v>29106.4</v>
      </c>
      <c r="GM67">
        <v>24328.3</v>
      </c>
      <c r="GN67">
        <v>32306.9</v>
      </c>
      <c r="GO67">
        <v>31080.6</v>
      </c>
      <c r="GP67">
        <v>40139.6</v>
      </c>
      <c r="GQ67">
        <v>39682.1</v>
      </c>
      <c r="GR67">
        <v>2.12735</v>
      </c>
      <c r="GS67">
        <v>1.88325</v>
      </c>
      <c r="GT67">
        <v>0.0931323</v>
      </c>
      <c r="GU67">
        <v>0</v>
      </c>
      <c r="GV67">
        <v>28.2613</v>
      </c>
      <c r="GW67">
        <v>999.9</v>
      </c>
      <c r="GX67">
        <v>63.3</v>
      </c>
      <c r="GY67">
        <v>32.5</v>
      </c>
      <c r="GZ67">
        <v>30.637</v>
      </c>
      <c r="HA67">
        <v>62.5325</v>
      </c>
      <c r="HB67">
        <v>31.5905</v>
      </c>
      <c r="HC67">
        <v>1</v>
      </c>
      <c r="HD67">
        <v>0.188808</v>
      </c>
      <c r="HE67">
        <v>0</v>
      </c>
      <c r="HF67">
        <v>20.2792</v>
      </c>
      <c r="HG67">
        <v>5.22762</v>
      </c>
      <c r="HH67">
        <v>11.9081</v>
      </c>
      <c r="HI67">
        <v>4.96365</v>
      </c>
      <c r="HJ67">
        <v>3.292</v>
      </c>
      <c r="HK67">
        <v>9999</v>
      </c>
      <c r="HL67">
        <v>9999</v>
      </c>
      <c r="HM67">
        <v>9999</v>
      </c>
      <c r="HN67">
        <v>999.9</v>
      </c>
      <c r="HO67">
        <v>4.97019</v>
      </c>
      <c r="HP67">
        <v>1.87515</v>
      </c>
      <c r="HQ67">
        <v>1.87393</v>
      </c>
      <c r="HR67">
        <v>1.87306</v>
      </c>
      <c r="HS67">
        <v>1.87454</v>
      </c>
      <c r="HT67">
        <v>1.86951</v>
      </c>
      <c r="HU67">
        <v>1.87364</v>
      </c>
      <c r="HV67">
        <v>1.87874</v>
      </c>
      <c r="HW67">
        <v>0</v>
      </c>
      <c r="HX67">
        <v>0</v>
      </c>
      <c r="HY67">
        <v>0</v>
      </c>
      <c r="HZ67">
        <v>0</v>
      </c>
      <c r="IA67" t="s">
        <v>421</v>
      </c>
      <c r="IB67" t="s">
        <v>422</v>
      </c>
      <c r="IC67" t="s">
        <v>423</v>
      </c>
      <c r="ID67" t="s">
        <v>423</v>
      </c>
      <c r="IE67" t="s">
        <v>423</v>
      </c>
      <c r="IF67" t="s">
        <v>423</v>
      </c>
      <c r="IG67">
        <v>0</v>
      </c>
      <c r="IH67">
        <v>100</v>
      </c>
      <c r="II67">
        <v>100</v>
      </c>
      <c r="IJ67">
        <v>1.141</v>
      </c>
      <c r="IK67">
        <v>0.3369</v>
      </c>
      <c r="IL67">
        <v>1.096885752198524</v>
      </c>
      <c r="IM67">
        <v>0.0007502269904989051</v>
      </c>
      <c r="IN67">
        <v>-1.907541437940456E-06</v>
      </c>
      <c r="IO67">
        <v>4.87577687351772E-10</v>
      </c>
      <c r="IP67">
        <v>0.3368450000000038</v>
      </c>
      <c r="IQ67">
        <v>0</v>
      </c>
      <c r="IR67">
        <v>0</v>
      </c>
      <c r="IS67">
        <v>0</v>
      </c>
      <c r="IT67">
        <v>1</v>
      </c>
      <c r="IU67">
        <v>1943</v>
      </c>
      <c r="IV67">
        <v>1</v>
      </c>
      <c r="IW67">
        <v>21</v>
      </c>
      <c r="IX67">
        <v>1.6</v>
      </c>
      <c r="IY67">
        <v>1.6</v>
      </c>
      <c r="IZ67">
        <v>1.09985</v>
      </c>
      <c r="JA67">
        <v>2.42554</v>
      </c>
      <c r="JB67">
        <v>1.42578</v>
      </c>
      <c r="JC67">
        <v>2.27173</v>
      </c>
      <c r="JD67">
        <v>1.54785</v>
      </c>
      <c r="JE67">
        <v>2.37061</v>
      </c>
      <c r="JF67">
        <v>36.1285</v>
      </c>
      <c r="JG67">
        <v>14.5436</v>
      </c>
      <c r="JH67">
        <v>18</v>
      </c>
      <c r="JI67">
        <v>625.396</v>
      </c>
      <c r="JJ67">
        <v>449.223</v>
      </c>
      <c r="JK67">
        <v>28.9934</v>
      </c>
      <c r="JL67">
        <v>29.8541</v>
      </c>
      <c r="JM67">
        <v>30.0003</v>
      </c>
      <c r="JN67">
        <v>29.8256</v>
      </c>
      <c r="JO67">
        <v>29.7739</v>
      </c>
      <c r="JP67">
        <v>22.0392</v>
      </c>
      <c r="JQ67">
        <v>19.4268</v>
      </c>
      <c r="JR67">
        <v>91.40730000000001</v>
      </c>
      <c r="JS67">
        <v>-999.9</v>
      </c>
      <c r="JT67">
        <v>419.131</v>
      </c>
      <c r="JU67">
        <v>25</v>
      </c>
      <c r="JV67">
        <v>94.8229</v>
      </c>
      <c r="JW67">
        <v>100.969</v>
      </c>
    </row>
    <row r="68" spans="1:283">
      <c r="A68">
        <v>52</v>
      </c>
      <c r="B68">
        <v>1690387277.5</v>
      </c>
      <c r="C68">
        <v>8907.400000095367</v>
      </c>
      <c r="D68" t="s">
        <v>659</v>
      </c>
      <c r="E68" t="s">
        <v>660</v>
      </c>
      <c r="F68">
        <v>15</v>
      </c>
      <c r="P68">
        <v>1690387269.5</v>
      </c>
      <c r="Q68">
        <f>(R68)/1000</f>
        <v>0</v>
      </c>
      <c r="R68">
        <f>1000*DB68*AP68*(CX68-CY68)/(100*CQ68*(1000-AP68*CX68))</f>
        <v>0</v>
      </c>
      <c r="S68">
        <f>DB68*AP68*(CW68-CV68*(1000-AP68*CY68)/(1000-AP68*CX68))/(100*CQ68)</f>
        <v>0</v>
      </c>
      <c r="T68">
        <f>CV68 - IF(AP68&gt;1, S68*CQ68*100.0/(AR68*DJ68), 0)</f>
        <v>0</v>
      </c>
      <c r="U68">
        <f>((AA68-Q68/2)*T68-S68)/(AA68+Q68/2)</f>
        <v>0</v>
      </c>
      <c r="V68">
        <f>U68*(DC68+DD68)/1000.0</f>
        <v>0</v>
      </c>
      <c r="W68">
        <f>(CV68 - IF(AP68&gt;1, S68*CQ68*100.0/(AR68*DJ68), 0))*(DC68+DD68)/1000.0</f>
        <v>0</v>
      </c>
      <c r="X68">
        <f>2.0/((1/Z68-1/Y68)+SIGN(Z68)*SQRT((1/Z68-1/Y68)*(1/Z68-1/Y68) + 4*CR68/((CR68+1)*(CR68+1))*(2*1/Z68*1/Y68-1/Y68*1/Y68)))</f>
        <v>0</v>
      </c>
      <c r="Y68">
        <f>IF(LEFT(CS68,1)&lt;&gt;"0",IF(LEFT(CS68,1)="1",3.0,CT68),$D$5+$E$5*(DJ68*DC68/($K$5*1000))+$F$5*(DJ68*DC68/($K$5*1000))*MAX(MIN(CQ68,$J$5),$I$5)*MAX(MIN(CQ68,$J$5),$I$5)+$G$5*MAX(MIN(CQ68,$J$5),$I$5)*(DJ68*DC68/($K$5*1000))+$H$5*(DJ68*DC68/($K$5*1000))*(DJ68*DC68/($K$5*1000)))</f>
        <v>0</v>
      </c>
      <c r="Z68">
        <f>Q68*(1000-(1000*0.61365*exp(17.502*AD68/(240.97+AD68))/(DC68+DD68)+CX68)/2)/(1000*0.61365*exp(17.502*AD68/(240.97+AD68))/(DC68+DD68)-CX68)</f>
        <v>0</v>
      </c>
      <c r="AA68">
        <f>1/((CR68+1)/(X68/1.6)+1/(Y68/1.37)) + CR68/((CR68+1)/(X68/1.6) + CR68/(Y68/1.37))</f>
        <v>0</v>
      </c>
      <c r="AB68">
        <f>(CM68*CP68)</f>
        <v>0</v>
      </c>
      <c r="AC68">
        <f>(DE68+(AB68+2*0.95*5.67E-8*(((DE68+$B$7)+273)^4-(DE68+273)^4)-44100*Q68)/(1.84*29.3*Y68+8*0.95*5.67E-8*(DE68+273)^3))</f>
        <v>0</v>
      </c>
      <c r="AD68">
        <f>($C$7*DF68+$D$7*DG68+$E$7*AC68)</f>
        <v>0</v>
      </c>
      <c r="AE68">
        <f>0.61365*exp(17.502*AD68/(240.97+AD68))</f>
        <v>0</v>
      </c>
      <c r="AF68">
        <f>(AG68/AH68*100)</f>
        <v>0</v>
      </c>
      <c r="AG68">
        <f>CX68*(DC68+DD68)/1000</f>
        <v>0</v>
      </c>
      <c r="AH68">
        <f>0.61365*exp(17.502*DE68/(240.97+DE68))</f>
        <v>0</v>
      </c>
      <c r="AI68">
        <f>(AE68-CX68*(DC68+DD68)/1000)</f>
        <v>0</v>
      </c>
      <c r="AJ68">
        <f>(-Q68*44100)</f>
        <v>0</v>
      </c>
      <c r="AK68">
        <f>2*29.3*Y68*0.92*(DE68-AD68)</f>
        <v>0</v>
      </c>
      <c r="AL68">
        <f>2*0.95*5.67E-8*(((DE68+$B$7)+273)^4-(AD68+273)^4)</f>
        <v>0</v>
      </c>
      <c r="AM68">
        <f>AB68+AL68+AJ68+AK68</f>
        <v>0</v>
      </c>
      <c r="AN68">
        <v>0</v>
      </c>
      <c r="AO68">
        <v>0</v>
      </c>
      <c r="AP68">
        <f>IF(AN68*$H$13&gt;=AR68,1.0,(AR68/(AR68-AN68*$H$13)))</f>
        <v>0</v>
      </c>
      <c r="AQ68">
        <f>(AP68-1)*100</f>
        <v>0</v>
      </c>
      <c r="AR68">
        <f>MAX(0,($B$13+$C$13*DJ68)/(1+$D$13*DJ68)*DC68/(DE68+273)*$E$13)</f>
        <v>0</v>
      </c>
      <c r="AS68" t="s">
        <v>414</v>
      </c>
      <c r="AT68">
        <v>12558.6</v>
      </c>
      <c r="AU68">
        <v>607.068</v>
      </c>
      <c r="AV68">
        <v>2188.17</v>
      </c>
      <c r="AW68">
        <f>1-AU68/AV68</f>
        <v>0</v>
      </c>
      <c r="AX68">
        <v>-1.734461745173538</v>
      </c>
      <c r="AY68" t="s">
        <v>661</v>
      </c>
      <c r="AZ68">
        <v>12629.4</v>
      </c>
      <c r="BA68">
        <v>538.3739600000001</v>
      </c>
      <c r="BB68">
        <v>595.711</v>
      </c>
      <c r="BC68">
        <f>1-BA68/BB68</f>
        <v>0</v>
      </c>
      <c r="BD68">
        <v>0.5</v>
      </c>
      <c r="BE68">
        <f>CN68</f>
        <v>0</v>
      </c>
      <c r="BF68">
        <f>S68</f>
        <v>0</v>
      </c>
      <c r="BG68">
        <f>BC68*BD68*BE68</f>
        <v>0</v>
      </c>
      <c r="BH68">
        <f>(BF68-AX68)/BE68</f>
        <v>0</v>
      </c>
      <c r="BI68">
        <f>(AV68-BB68)/BB68</f>
        <v>0</v>
      </c>
      <c r="BJ68">
        <f>AU68/(AW68+AU68/BB68)</f>
        <v>0</v>
      </c>
      <c r="BK68" t="s">
        <v>662</v>
      </c>
      <c r="BL68">
        <v>418.89</v>
      </c>
      <c r="BM68">
        <f>IF(BL68&lt;&gt;0, BL68, BJ68)</f>
        <v>0</v>
      </c>
      <c r="BN68">
        <f>1-BM68/BB68</f>
        <v>0</v>
      </c>
      <c r="BO68">
        <f>(BB68-BA68)/(BB68-BM68)</f>
        <v>0</v>
      </c>
      <c r="BP68">
        <f>(AV68-BB68)/(AV68-BM68)</f>
        <v>0</v>
      </c>
      <c r="BQ68">
        <f>(BB68-BA68)/(BB68-AU68)</f>
        <v>0</v>
      </c>
      <c r="BR68">
        <f>(AV68-BB68)/(AV68-AU68)</f>
        <v>0</v>
      </c>
      <c r="BS68">
        <f>(BO68*BM68/BA68)</f>
        <v>0</v>
      </c>
      <c r="BT68">
        <f>(1-BS68)</f>
        <v>0</v>
      </c>
      <c r="BU68">
        <v>3222</v>
      </c>
      <c r="BV68">
        <v>300</v>
      </c>
      <c r="BW68">
        <v>300</v>
      </c>
      <c r="BX68">
        <v>300</v>
      </c>
      <c r="BY68">
        <v>12629.4</v>
      </c>
      <c r="BZ68">
        <v>592.15</v>
      </c>
      <c r="CA68">
        <v>-0.009149340000000001</v>
      </c>
      <c r="CB68">
        <v>2.37</v>
      </c>
      <c r="CC68" t="s">
        <v>417</v>
      </c>
      <c r="CD68" t="s">
        <v>417</v>
      </c>
      <c r="CE68" t="s">
        <v>417</v>
      </c>
      <c r="CF68" t="s">
        <v>417</v>
      </c>
      <c r="CG68" t="s">
        <v>417</v>
      </c>
      <c r="CH68" t="s">
        <v>417</v>
      </c>
      <c r="CI68" t="s">
        <v>417</v>
      </c>
      <c r="CJ68" t="s">
        <v>417</v>
      </c>
      <c r="CK68" t="s">
        <v>417</v>
      </c>
      <c r="CL68" t="s">
        <v>417</v>
      </c>
      <c r="CM68">
        <f>$B$11*DK68+$C$11*DL68+$F$11*DW68*(1-DZ68)</f>
        <v>0</v>
      </c>
      <c r="CN68">
        <f>CM68*CO68</f>
        <v>0</v>
      </c>
      <c r="CO68">
        <f>($B$11*$D$9+$C$11*$D$9+$F$11*((EJ68+EB68)/MAX(EJ68+EB68+EK68, 0.1)*$I$9+EK68/MAX(EJ68+EB68+EK68, 0.1)*$J$9))/($B$11+$C$11+$F$11)</f>
        <v>0</v>
      </c>
      <c r="CP68">
        <f>($B$11*$K$9+$C$11*$K$9+$F$11*((EJ68+EB68)/MAX(EJ68+EB68+EK68, 0.1)*$P$9+EK68/MAX(EJ68+EB68+EK68, 0.1)*$Q$9))/($B$11+$C$11+$F$11)</f>
        <v>0</v>
      </c>
      <c r="CQ68">
        <v>6</v>
      </c>
      <c r="CR68">
        <v>0.5</v>
      </c>
      <c r="CS68" t="s">
        <v>418</v>
      </c>
      <c r="CT68">
        <v>2</v>
      </c>
      <c r="CU68">
        <v>1690387269.5</v>
      </c>
      <c r="CV68">
        <v>409.9649677419354</v>
      </c>
      <c r="CW68">
        <v>411.5871612903225</v>
      </c>
      <c r="CX68">
        <v>25.097</v>
      </c>
      <c r="CY68">
        <v>25.03501935483871</v>
      </c>
      <c r="CZ68">
        <v>408.8089677419354</v>
      </c>
      <c r="DA68">
        <v>24.752</v>
      </c>
      <c r="DB68">
        <v>600.2490967741935</v>
      </c>
      <c r="DC68">
        <v>101.4918064516129</v>
      </c>
      <c r="DD68">
        <v>0.1001298193548387</v>
      </c>
      <c r="DE68">
        <v>30.19000322580645</v>
      </c>
      <c r="DF68">
        <v>30.50659354838709</v>
      </c>
      <c r="DG68">
        <v>999.9000000000003</v>
      </c>
      <c r="DH68">
        <v>0</v>
      </c>
      <c r="DI68">
        <v>0</v>
      </c>
      <c r="DJ68">
        <v>10001.16838709678</v>
      </c>
      <c r="DK68">
        <v>0</v>
      </c>
      <c r="DL68">
        <v>159.8746774193548</v>
      </c>
      <c r="DM68">
        <v>-1.632443870967742</v>
      </c>
      <c r="DN68">
        <v>420.5047741935483</v>
      </c>
      <c r="DO68">
        <v>422.1559354838709</v>
      </c>
      <c r="DP68">
        <v>0.05382180645161289</v>
      </c>
      <c r="DQ68">
        <v>411.5871612903225</v>
      </c>
      <c r="DR68">
        <v>25.03501935483871</v>
      </c>
      <c r="DS68">
        <v>2.546314838709677</v>
      </c>
      <c r="DT68">
        <v>2.540850967741935</v>
      </c>
      <c r="DU68">
        <v>21.3256</v>
      </c>
      <c r="DV68">
        <v>21.29057419354839</v>
      </c>
      <c r="DW68">
        <v>1499.981935483871</v>
      </c>
      <c r="DX68">
        <v>0.9729992580645161</v>
      </c>
      <c r="DY68">
        <v>0.02700065806451613</v>
      </c>
      <c r="DZ68">
        <v>0</v>
      </c>
      <c r="EA68">
        <v>538.6691612903226</v>
      </c>
      <c r="EB68">
        <v>4.999310000000001</v>
      </c>
      <c r="EC68">
        <v>15046.23548387097</v>
      </c>
      <c r="ED68">
        <v>13259.07419354839</v>
      </c>
      <c r="EE68">
        <v>37.06199999999998</v>
      </c>
      <c r="EF68">
        <v>38.375</v>
      </c>
      <c r="EG68">
        <v>37.48374193548388</v>
      </c>
      <c r="EH68">
        <v>37.782</v>
      </c>
      <c r="EI68">
        <v>38.57012903225805</v>
      </c>
      <c r="EJ68">
        <v>1454.617419354839</v>
      </c>
      <c r="EK68">
        <v>40.36483870967741</v>
      </c>
      <c r="EL68">
        <v>0</v>
      </c>
      <c r="EM68">
        <v>126.2000000476837</v>
      </c>
      <c r="EN68">
        <v>0</v>
      </c>
      <c r="EO68">
        <v>538.3739600000001</v>
      </c>
      <c r="EP68">
        <v>-13.80338463132149</v>
      </c>
      <c r="EQ68">
        <v>-2044.084624015375</v>
      </c>
      <c r="ER68">
        <v>15175.836</v>
      </c>
      <c r="ES68">
        <v>15</v>
      </c>
      <c r="ET68">
        <v>1690387296.5</v>
      </c>
      <c r="EU68" t="s">
        <v>663</v>
      </c>
      <c r="EV68">
        <v>1690387296.5</v>
      </c>
      <c r="EW68">
        <v>1690387293.5</v>
      </c>
      <c r="EX68">
        <v>36</v>
      </c>
      <c r="EY68">
        <v>0.011</v>
      </c>
      <c r="EZ68">
        <v>0.008</v>
      </c>
      <c r="FA68">
        <v>1.156</v>
      </c>
      <c r="FB68">
        <v>0.345</v>
      </c>
      <c r="FC68">
        <v>412</v>
      </c>
      <c r="FD68">
        <v>25</v>
      </c>
      <c r="FE68">
        <v>0.36</v>
      </c>
      <c r="FF68">
        <v>0.31</v>
      </c>
      <c r="FG68">
        <v>1.62027521368376</v>
      </c>
      <c r="FH68">
        <v>-0.4312714101703879</v>
      </c>
      <c r="FI68">
        <v>0.03998455356666869</v>
      </c>
      <c r="FJ68">
        <v>1</v>
      </c>
      <c r="FK68">
        <v>-1.6738525</v>
      </c>
      <c r="FL68">
        <v>0.7082726454033803</v>
      </c>
      <c r="FM68">
        <v>0.07458191720350181</v>
      </c>
      <c r="FN68">
        <v>1</v>
      </c>
      <c r="FO68">
        <v>409.955</v>
      </c>
      <c r="FP68">
        <v>-0.1645027808669431</v>
      </c>
      <c r="FQ68">
        <v>0.03257504157070878</v>
      </c>
      <c r="FR68">
        <v>1</v>
      </c>
      <c r="FS68">
        <v>0.05213703900000001</v>
      </c>
      <c r="FT68">
        <v>-0.01488694919324584</v>
      </c>
      <c r="FU68">
        <v>0.01867991909172304</v>
      </c>
      <c r="FV68">
        <v>1</v>
      </c>
      <c r="FW68">
        <v>25.08882333333333</v>
      </c>
      <c r="FX68">
        <v>-0.02395995550604393</v>
      </c>
      <c r="FY68">
        <v>0.002962283278523811</v>
      </c>
      <c r="FZ68">
        <v>1</v>
      </c>
      <c r="GA68">
        <v>5</v>
      </c>
      <c r="GB68">
        <v>5</v>
      </c>
      <c r="GC68" t="s">
        <v>420</v>
      </c>
      <c r="GD68">
        <v>3.17475</v>
      </c>
      <c r="GE68">
        <v>2.7967</v>
      </c>
      <c r="GF68">
        <v>0.102596</v>
      </c>
      <c r="GG68">
        <v>0.103656</v>
      </c>
      <c r="GH68">
        <v>0.123472</v>
      </c>
      <c r="GI68">
        <v>0.124463</v>
      </c>
      <c r="GJ68">
        <v>27936.1</v>
      </c>
      <c r="GK68">
        <v>22245.4</v>
      </c>
      <c r="GL68">
        <v>29108.3</v>
      </c>
      <c r="GM68">
        <v>24323.2</v>
      </c>
      <c r="GN68">
        <v>32435.7</v>
      </c>
      <c r="GO68">
        <v>31063.2</v>
      </c>
      <c r="GP68">
        <v>40142.5</v>
      </c>
      <c r="GQ68">
        <v>39673.9</v>
      </c>
      <c r="GR68">
        <v>2.12462</v>
      </c>
      <c r="GS68">
        <v>1.83913</v>
      </c>
      <c r="GT68">
        <v>0.095889</v>
      </c>
      <c r="GU68">
        <v>0</v>
      </c>
      <c r="GV68">
        <v>28.8443</v>
      </c>
      <c r="GW68">
        <v>999.9</v>
      </c>
      <c r="GX68">
        <v>63.6</v>
      </c>
      <c r="GY68">
        <v>32.5</v>
      </c>
      <c r="GZ68">
        <v>30.7795</v>
      </c>
      <c r="HA68">
        <v>62.0825</v>
      </c>
      <c r="HB68">
        <v>31.3542</v>
      </c>
      <c r="HC68">
        <v>1</v>
      </c>
      <c r="HD68">
        <v>0.196057</v>
      </c>
      <c r="HE68">
        <v>0</v>
      </c>
      <c r="HF68">
        <v>20.2789</v>
      </c>
      <c r="HG68">
        <v>5.22523</v>
      </c>
      <c r="HH68">
        <v>11.9081</v>
      </c>
      <c r="HI68">
        <v>4.9638</v>
      </c>
      <c r="HJ68">
        <v>3.292</v>
      </c>
      <c r="HK68">
        <v>9999</v>
      </c>
      <c r="HL68">
        <v>9999</v>
      </c>
      <c r="HM68">
        <v>9999</v>
      </c>
      <c r="HN68">
        <v>999.9</v>
      </c>
      <c r="HO68">
        <v>4.97023</v>
      </c>
      <c r="HP68">
        <v>1.87515</v>
      </c>
      <c r="HQ68">
        <v>1.87393</v>
      </c>
      <c r="HR68">
        <v>1.87313</v>
      </c>
      <c r="HS68">
        <v>1.87456</v>
      </c>
      <c r="HT68">
        <v>1.86952</v>
      </c>
      <c r="HU68">
        <v>1.87371</v>
      </c>
      <c r="HV68">
        <v>1.8788</v>
      </c>
      <c r="HW68">
        <v>0</v>
      </c>
      <c r="HX68">
        <v>0</v>
      </c>
      <c r="HY68">
        <v>0</v>
      </c>
      <c r="HZ68">
        <v>0</v>
      </c>
      <c r="IA68" t="s">
        <v>421</v>
      </c>
      <c r="IB68" t="s">
        <v>422</v>
      </c>
      <c r="IC68" t="s">
        <v>423</v>
      </c>
      <c r="ID68" t="s">
        <v>423</v>
      </c>
      <c r="IE68" t="s">
        <v>423</v>
      </c>
      <c r="IF68" t="s">
        <v>423</v>
      </c>
      <c r="IG68">
        <v>0</v>
      </c>
      <c r="IH68">
        <v>100</v>
      </c>
      <c r="II68">
        <v>100</v>
      </c>
      <c r="IJ68">
        <v>1.156</v>
      </c>
      <c r="IK68">
        <v>0.345</v>
      </c>
      <c r="IL68">
        <v>1.124688860330019</v>
      </c>
      <c r="IM68">
        <v>0.0007502269904989051</v>
      </c>
      <c r="IN68">
        <v>-1.907541437940456E-06</v>
      </c>
      <c r="IO68">
        <v>4.87577687351772E-10</v>
      </c>
      <c r="IP68">
        <v>0.3368450000000038</v>
      </c>
      <c r="IQ68">
        <v>0</v>
      </c>
      <c r="IR68">
        <v>0</v>
      </c>
      <c r="IS68">
        <v>0</v>
      </c>
      <c r="IT68">
        <v>1</v>
      </c>
      <c r="IU68">
        <v>1943</v>
      </c>
      <c r="IV68">
        <v>1</v>
      </c>
      <c r="IW68">
        <v>21</v>
      </c>
      <c r="IX68">
        <v>1.8</v>
      </c>
      <c r="IY68">
        <v>3.8</v>
      </c>
      <c r="IZ68">
        <v>1.08521</v>
      </c>
      <c r="JA68">
        <v>2.41577</v>
      </c>
      <c r="JB68">
        <v>1.42578</v>
      </c>
      <c r="JC68">
        <v>2.27173</v>
      </c>
      <c r="JD68">
        <v>1.54785</v>
      </c>
      <c r="JE68">
        <v>2.37549</v>
      </c>
      <c r="JF68">
        <v>36.0816</v>
      </c>
      <c r="JG68">
        <v>14.5261</v>
      </c>
      <c r="JH68">
        <v>18</v>
      </c>
      <c r="JI68">
        <v>623.847</v>
      </c>
      <c r="JJ68">
        <v>423.653</v>
      </c>
      <c r="JK68">
        <v>29.2413</v>
      </c>
      <c r="JL68">
        <v>29.9464</v>
      </c>
      <c r="JM68">
        <v>30.0004</v>
      </c>
      <c r="JN68">
        <v>29.873</v>
      </c>
      <c r="JO68">
        <v>29.8221</v>
      </c>
      <c r="JP68">
        <v>21.7349</v>
      </c>
      <c r="JQ68">
        <v>20.2545</v>
      </c>
      <c r="JR68">
        <v>91.0363</v>
      </c>
      <c r="JS68">
        <v>-999.9</v>
      </c>
      <c r="JT68">
        <v>411.621</v>
      </c>
      <c r="JU68">
        <v>25</v>
      </c>
      <c r="JV68">
        <v>94.8295</v>
      </c>
      <c r="JW68">
        <v>100.947</v>
      </c>
    </row>
    <row r="69" spans="1:283">
      <c r="A69">
        <v>53</v>
      </c>
      <c r="B69">
        <v>1690387427</v>
      </c>
      <c r="C69">
        <v>9056.900000095367</v>
      </c>
      <c r="D69" t="s">
        <v>664</v>
      </c>
      <c r="E69" t="s">
        <v>665</v>
      </c>
      <c r="F69">
        <v>15</v>
      </c>
      <c r="P69">
        <v>1690387419.25</v>
      </c>
      <c r="Q69">
        <f>(R69)/1000</f>
        <v>0</v>
      </c>
      <c r="R69">
        <f>1000*DB69*AP69*(CX69-CY69)/(100*CQ69*(1000-AP69*CX69))</f>
        <v>0</v>
      </c>
      <c r="S69">
        <f>DB69*AP69*(CW69-CV69*(1000-AP69*CY69)/(1000-AP69*CX69))/(100*CQ69)</f>
        <v>0</v>
      </c>
      <c r="T69">
        <f>CV69 - IF(AP69&gt;1, S69*CQ69*100.0/(AR69*DJ69), 0)</f>
        <v>0</v>
      </c>
      <c r="U69">
        <f>((AA69-Q69/2)*T69-S69)/(AA69+Q69/2)</f>
        <v>0</v>
      </c>
      <c r="V69">
        <f>U69*(DC69+DD69)/1000.0</f>
        <v>0</v>
      </c>
      <c r="W69">
        <f>(CV69 - IF(AP69&gt;1, S69*CQ69*100.0/(AR69*DJ69), 0))*(DC69+DD69)/1000.0</f>
        <v>0</v>
      </c>
      <c r="X69">
        <f>2.0/((1/Z69-1/Y69)+SIGN(Z69)*SQRT((1/Z69-1/Y69)*(1/Z69-1/Y69) + 4*CR69/((CR69+1)*(CR69+1))*(2*1/Z69*1/Y69-1/Y69*1/Y69)))</f>
        <v>0</v>
      </c>
      <c r="Y69">
        <f>IF(LEFT(CS69,1)&lt;&gt;"0",IF(LEFT(CS69,1)="1",3.0,CT69),$D$5+$E$5*(DJ69*DC69/($K$5*1000))+$F$5*(DJ69*DC69/($K$5*1000))*MAX(MIN(CQ69,$J$5),$I$5)*MAX(MIN(CQ69,$J$5),$I$5)+$G$5*MAX(MIN(CQ69,$J$5),$I$5)*(DJ69*DC69/($K$5*1000))+$H$5*(DJ69*DC69/($K$5*1000))*(DJ69*DC69/($K$5*1000)))</f>
        <v>0</v>
      </c>
      <c r="Z69">
        <f>Q69*(1000-(1000*0.61365*exp(17.502*AD69/(240.97+AD69))/(DC69+DD69)+CX69)/2)/(1000*0.61365*exp(17.502*AD69/(240.97+AD69))/(DC69+DD69)-CX69)</f>
        <v>0</v>
      </c>
      <c r="AA69">
        <f>1/((CR69+1)/(X69/1.6)+1/(Y69/1.37)) + CR69/((CR69+1)/(X69/1.6) + CR69/(Y69/1.37))</f>
        <v>0</v>
      </c>
      <c r="AB69">
        <f>(CM69*CP69)</f>
        <v>0</v>
      </c>
      <c r="AC69">
        <f>(DE69+(AB69+2*0.95*5.67E-8*(((DE69+$B$7)+273)^4-(DE69+273)^4)-44100*Q69)/(1.84*29.3*Y69+8*0.95*5.67E-8*(DE69+273)^3))</f>
        <v>0</v>
      </c>
      <c r="AD69">
        <f>($C$7*DF69+$D$7*DG69+$E$7*AC69)</f>
        <v>0</v>
      </c>
      <c r="AE69">
        <f>0.61365*exp(17.502*AD69/(240.97+AD69))</f>
        <v>0</v>
      </c>
      <c r="AF69">
        <f>(AG69/AH69*100)</f>
        <v>0</v>
      </c>
      <c r="AG69">
        <f>CX69*(DC69+DD69)/1000</f>
        <v>0</v>
      </c>
      <c r="AH69">
        <f>0.61365*exp(17.502*DE69/(240.97+DE69))</f>
        <v>0</v>
      </c>
      <c r="AI69">
        <f>(AE69-CX69*(DC69+DD69)/1000)</f>
        <v>0</v>
      </c>
      <c r="AJ69">
        <f>(-Q69*44100)</f>
        <v>0</v>
      </c>
      <c r="AK69">
        <f>2*29.3*Y69*0.92*(DE69-AD69)</f>
        <v>0</v>
      </c>
      <c r="AL69">
        <f>2*0.95*5.67E-8*(((DE69+$B$7)+273)^4-(AD69+273)^4)</f>
        <v>0</v>
      </c>
      <c r="AM69">
        <f>AB69+AL69+AJ69+AK69</f>
        <v>0</v>
      </c>
      <c r="AN69">
        <v>0</v>
      </c>
      <c r="AO69">
        <v>0</v>
      </c>
      <c r="AP69">
        <f>IF(AN69*$H$13&gt;=AR69,1.0,(AR69/(AR69-AN69*$H$13)))</f>
        <v>0</v>
      </c>
      <c r="AQ69">
        <f>(AP69-1)*100</f>
        <v>0</v>
      </c>
      <c r="AR69">
        <f>MAX(0,($B$13+$C$13*DJ69)/(1+$D$13*DJ69)*DC69/(DE69+273)*$E$13)</f>
        <v>0</v>
      </c>
      <c r="AS69" t="s">
        <v>414</v>
      </c>
      <c r="AT69">
        <v>12558.6</v>
      </c>
      <c r="AU69">
        <v>607.068</v>
      </c>
      <c r="AV69">
        <v>2188.17</v>
      </c>
      <c r="AW69">
        <f>1-AU69/AV69</f>
        <v>0</v>
      </c>
      <c r="AX69">
        <v>-1.734461745173538</v>
      </c>
      <c r="AY69" t="s">
        <v>666</v>
      </c>
      <c r="AZ69">
        <v>12534.1</v>
      </c>
      <c r="BA69">
        <v>554.4313076923077</v>
      </c>
      <c r="BB69">
        <v>731.505</v>
      </c>
      <c r="BC69">
        <f>1-BA69/BB69</f>
        <v>0</v>
      </c>
      <c r="BD69">
        <v>0.5</v>
      </c>
      <c r="BE69">
        <f>CN69</f>
        <v>0</v>
      </c>
      <c r="BF69">
        <f>S69</f>
        <v>0</v>
      </c>
      <c r="BG69">
        <f>BC69*BD69*BE69</f>
        <v>0</v>
      </c>
      <c r="BH69">
        <f>(BF69-AX69)/BE69</f>
        <v>0</v>
      </c>
      <c r="BI69">
        <f>(AV69-BB69)/BB69</f>
        <v>0</v>
      </c>
      <c r="BJ69">
        <f>AU69/(AW69+AU69/BB69)</f>
        <v>0</v>
      </c>
      <c r="BK69" t="s">
        <v>667</v>
      </c>
      <c r="BL69">
        <v>-11.38</v>
      </c>
      <c r="BM69">
        <f>IF(BL69&lt;&gt;0, BL69, BJ69)</f>
        <v>0</v>
      </c>
      <c r="BN69">
        <f>1-BM69/BB69</f>
        <v>0</v>
      </c>
      <c r="BO69">
        <f>(BB69-BA69)/(BB69-BM69)</f>
        <v>0</v>
      </c>
      <c r="BP69">
        <f>(AV69-BB69)/(AV69-BM69)</f>
        <v>0</v>
      </c>
      <c r="BQ69">
        <f>(BB69-BA69)/(BB69-AU69)</f>
        <v>0</v>
      </c>
      <c r="BR69">
        <f>(AV69-BB69)/(AV69-AU69)</f>
        <v>0</v>
      </c>
      <c r="BS69">
        <f>(BO69*BM69/BA69)</f>
        <v>0</v>
      </c>
      <c r="BT69">
        <f>(1-BS69)</f>
        <v>0</v>
      </c>
      <c r="BU69">
        <v>3224</v>
      </c>
      <c r="BV69">
        <v>300</v>
      </c>
      <c r="BW69">
        <v>300</v>
      </c>
      <c r="BX69">
        <v>300</v>
      </c>
      <c r="BY69">
        <v>12534.1</v>
      </c>
      <c r="BZ69">
        <v>683.98</v>
      </c>
      <c r="CA69">
        <v>-0.009081469999999999</v>
      </c>
      <c r="CB69">
        <v>-8.15</v>
      </c>
      <c r="CC69" t="s">
        <v>417</v>
      </c>
      <c r="CD69" t="s">
        <v>417</v>
      </c>
      <c r="CE69" t="s">
        <v>417</v>
      </c>
      <c r="CF69" t="s">
        <v>417</v>
      </c>
      <c r="CG69" t="s">
        <v>417</v>
      </c>
      <c r="CH69" t="s">
        <v>417</v>
      </c>
      <c r="CI69" t="s">
        <v>417</v>
      </c>
      <c r="CJ69" t="s">
        <v>417</v>
      </c>
      <c r="CK69" t="s">
        <v>417</v>
      </c>
      <c r="CL69" t="s">
        <v>417</v>
      </c>
      <c r="CM69">
        <f>$B$11*DK69+$C$11*DL69+$F$11*DW69*(1-DZ69)</f>
        <v>0</v>
      </c>
      <c r="CN69">
        <f>CM69*CO69</f>
        <v>0</v>
      </c>
      <c r="CO69">
        <f>($B$11*$D$9+$C$11*$D$9+$F$11*((EJ69+EB69)/MAX(EJ69+EB69+EK69, 0.1)*$I$9+EK69/MAX(EJ69+EB69+EK69, 0.1)*$J$9))/($B$11+$C$11+$F$11)</f>
        <v>0</v>
      </c>
      <c r="CP69">
        <f>($B$11*$K$9+$C$11*$K$9+$F$11*((EJ69+EB69)/MAX(EJ69+EB69+EK69, 0.1)*$P$9+EK69/MAX(EJ69+EB69+EK69, 0.1)*$Q$9))/($B$11+$C$11+$F$11)</f>
        <v>0</v>
      </c>
      <c r="CQ69">
        <v>6</v>
      </c>
      <c r="CR69">
        <v>0.5</v>
      </c>
      <c r="CS69" t="s">
        <v>418</v>
      </c>
      <c r="CT69">
        <v>2</v>
      </c>
      <c r="CU69">
        <v>1690387419.25</v>
      </c>
      <c r="CV69">
        <v>409.7358333333332</v>
      </c>
      <c r="CW69">
        <v>417.828</v>
      </c>
      <c r="CX69">
        <v>25.81243</v>
      </c>
      <c r="CY69">
        <v>25.06478</v>
      </c>
      <c r="CZ69">
        <v>408.6048333333333</v>
      </c>
      <c r="DA69">
        <v>25.47243</v>
      </c>
      <c r="DB69">
        <v>600.1994333333333</v>
      </c>
      <c r="DC69">
        <v>101.4933</v>
      </c>
      <c r="DD69">
        <v>0.09993487000000001</v>
      </c>
      <c r="DE69">
        <v>29.69353333333333</v>
      </c>
      <c r="DF69">
        <v>29.7129</v>
      </c>
      <c r="DG69">
        <v>999.9000000000002</v>
      </c>
      <c r="DH69">
        <v>0</v>
      </c>
      <c r="DI69">
        <v>0</v>
      </c>
      <c r="DJ69">
        <v>9999.607666666669</v>
      </c>
      <c r="DK69">
        <v>0</v>
      </c>
      <c r="DL69">
        <v>1403.071</v>
      </c>
      <c r="DM69">
        <v>-8.066625999999999</v>
      </c>
      <c r="DN69">
        <v>420.6206333333333</v>
      </c>
      <c r="DO69">
        <v>428.5699666666667</v>
      </c>
      <c r="DP69">
        <v>0.7522485333333334</v>
      </c>
      <c r="DQ69">
        <v>417.828</v>
      </c>
      <c r="DR69">
        <v>25.06478</v>
      </c>
      <c r="DS69">
        <v>2.620254333333334</v>
      </c>
      <c r="DT69">
        <v>2.543906333333333</v>
      </c>
      <c r="DU69">
        <v>21.79336666666667</v>
      </c>
      <c r="DV69">
        <v>21.31016666666666</v>
      </c>
      <c r="DW69">
        <v>1500.013</v>
      </c>
      <c r="DX69">
        <v>0.9730018333333333</v>
      </c>
      <c r="DY69">
        <v>0.02699785</v>
      </c>
      <c r="DZ69">
        <v>0</v>
      </c>
      <c r="EA69">
        <v>554.4797</v>
      </c>
      <c r="EB69">
        <v>4.99931</v>
      </c>
      <c r="EC69">
        <v>11410.99</v>
      </c>
      <c r="ED69">
        <v>13259.36333333333</v>
      </c>
      <c r="EE69">
        <v>37</v>
      </c>
      <c r="EF69">
        <v>38.31199999999999</v>
      </c>
      <c r="EG69">
        <v>37.375</v>
      </c>
      <c r="EH69">
        <v>37.68699999999999</v>
      </c>
      <c r="EI69">
        <v>38.43699999999999</v>
      </c>
      <c r="EJ69">
        <v>1454.651333333333</v>
      </c>
      <c r="EK69">
        <v>40.36166666666666</v>
      </c>
      <c r="EL69">
        <v>0</v>
      </c>
      <c r="EM69">
        <v>149.2000000476837</v>
      </c>
      <c r="EN69">
        <v>0</v>
      </c>
      <c r="EO69">
        <v>554.4313076923077</v>
      </c>
      <c r="EP69">
        <v>-4.273777785672173</v>
      </c>
      <c r="EQ69">
        <v>49.0119733128365</v>
      </c>
      <c r="ER69">
        <v>11392.20769230769</v>
      </c>
      <c r="ES69">
        <v>15</v>
      </c>
      <c r="ET69">
        <v>1690387446</v>
      </c>
      <c r="EU69" t="s">
        <v>668</v>
      </c>
      <c r="EV69">
        <v>1690387444.5</v>
      </c>
      <c r="EW69">
        <v>1690387446</v>
      </c>
      <c r="EX69">
        <v>37</v>
      </c>
      <c r="EY69">
        <v>-0.021</v>
      </c>
      <c r="EZ69">
        <v>-0.004</v>
      </c>
      <c r="FA69">
        <v>1.131</v>
      </c>
      <c r="FB69">
        <v>0.34</v>
      </c>
      <c r="FC69">
        <v>418</v>
      </c>
      <c r="FD69">
        <v>25</v>
      </c>
      <c r="FE69">
        <v>0.19</v>
      </c>
      <c r="FF69">
        <v>0.18</v>
      </c>
      <c r="FG69">
        <v>7.756129852585586</v>
      </c>
      <c r="FH69">
        <v>0.07717265540920543</v>
      </c>
      <c r="FI69">
        <v>0.03300126012958875</v>
      </c>
      <c r="FJ69">
        <v>1</v>
      </c>
      <c r="FK69">
        <v>-8.089320000000001</v>
      </c>
      <c r="FL69">
        <v>0.1927415331010269</v>
      </c>
      <c r="FM69">
        <v>0.05038971086417952</v>
      </c>
      <c r="FN69">
        <v>1</v>
      </c>
      <c r="FO69">
        <v>409.7594838709677</v>
      </c>
      <c r="FP69">
        <v>0.4412903225802439</v>
      </c>
      <c r="FQ69">
        <v>0.03792596435309399</v>
      </c>
      <c r="FR69">
        <v>1</v>
      </c>
      <c r="FS69">
        <v>0.7298482195121951</v>
      </c>
      <c r="FT69">
        <v>0.4468384181184666</v>
      </c>
      <c r="FU69">
        <v>0.04455640316991059</v>
      </c>
      <c r="FV69">
        <v>1</v>
      </c>
      <c r="FW69">
        <v>25.81464193548387</v>
      </c>
      <c r="FX69">
        <v>0.5319580645161768</v>
      </c>
      <c r="FY69">
        <v>0.0396873082352984</v>
      </c>
      <c r="FZ69">
        <v>1</v>
      </c>
      <c r="GA69">
        <v>5</v>
      </c>
      <c r="GB69">
        <v>5</v>
      </c>
      <c r="GC69" t="s">
        <v>420</v>
      </c>
      <c r="GD69">
        <v>3.17511</v>
      </c>
      <c r="GE69">
        <v>2.79709</v>
      </c>
      <c r="GF69">
        <v>0.102593</v>
      </c>
      <c r="GG69">
        <v>0.104885</v>
      </c>
      <c r="GH69">
        <v>0.126193</v>
      </c>
      <c r="GI69">
        <v>0.124564</v>
      </c>
      <c r="GJ69">
        <v>27937.3</v>
      </c>
      <c r="GK69">
        <v>22216.6</v>
      </c>
      <c r="GL69">
        <v>29109.2</v>
      </c>
      <c r="GM69">
        <v>24324.9</v>
      </c>
      <c r="GN69">
        <v>32334.6</v>
      </c>
      <c r="GO69">
        <v>31061.9</v>
      </c>
      <c r="GP69">
        <v>40144.3</v>
      </c>
      <c r="GQ69">
        <v>39676.9</v>
      </c>
      <c r="GR69">
        <v>2.12875</v>
      </c>
      <c r="GS69">
        <v>1.8374</v>
      </c>
      <c r="GT69">
        <v>0.0905618</v>
      </c>
      <c r="GU69">
        <v>0</v>
      </c>
      <c r="GV69">
        <v>28.2691</v>
      </c>
      <c r="GW69">
        <v>999.9</v>
      </c>
      <c r="GX69">
        <v>64.59999999999999</v>
      </c>
      <c r="GY69">
        <v>32.5</v>
      </c>
      <c r="GZ69">
        <v>31.2643</v>
      </c>
      <c r="HA69">
        <v>61.9024</v>
      </c>
      <c r="HB69">
        <v>30.4888</v>
      </c>
      <c r="HC69">
        <v>1</v>
      </c>
      <c r="HD69">
        <v>0.192284</v>
      </c>
      <c r="HE69">
        <v>0</v>
      </c>
      <c r="HF69">
        <v>20.2788</v>
      </c>
      <c r="HG69">
        <v>5.22732</v>
      </c>
      <c r="HH69">
        <v>11.9081</v>
      </c>
      <c r="HI69">
        <v>4.9637</v>
      </c>
      <c r="HJ69">
        <v>3.292</v>
      </c>
      <c r="HK69">
        <v>9999</v>
      </c>
      <c r="HL69">
        <v>9999</v>
      </c>
      <c r="HM69">
        <v>9999</v>
      </c>
      <c r="HN69">
        <v>999.9</v>
      </c>
      <c r="HO69">
        <v>4.97021</v>
      </c>
      <c r="HP69">
        <v>1.87515</v>
      </c>
      <c r="HQ69">
        <v>1.87393</v>
      </c>
      <c r="HR69">
        <v>1.87302</v>
      </c>
      <c r="HS69">
        <v>1.87454</v>
      </c>
      <c r="HT69">
        <v>1.86951</v>
      </c>
      <c r="HU69">
        <v>1.87364</v>
      </c>
      <c r="HV69">
        <v>1.87874</v>
      </c>
      <c r="HW69">
        <v>0</v>
      </c>
      <c r="HX69">
        <v>0</v>
      </c>
      <c r="HY69">
        <v>0</v>
      </c>
      <c r="HZ69">
        <v>0</v>
      </c>
      <c r="IA69" t="s">
        <v>421</v>
      </c>
      <c r="IB69" t="s">
        <v>422</v>
      </c>
      <c r="IC69" t="s">
        <v>423</v>
      </c>
      <c r="ID69" t="s">
        <v>423</v>
      </c>
      <c r="IE69" t="s">
        <v>423</v>
      </c>
      <c r="IF69" t="s">
        <v>423</v>
      </c>
      <c r="IG69">
        <v>0</v>
      </c>
      <c r="IH69">
        <v>100</v>
      </c>
      <c r="II69">
        <v>100</v>
      </c>
      <c r="IJ69">
        <v>1.131</v>
      </c>
      <c r="IK69">
        <v>0.34</v>
      </c>
      <c r="IL69">
        <v>1.135228611667295</v>
      </c>
      <c r="IM69">
        <v>0.0007502269904989051</v>
      </c>
      <c r="IN69">
        <v>-1.907541437940456E-06</v>
      </c>
      <c r="IO69">
        <v>4.87577687351772E-10</v>
      </c>
      <c r="IP69">
        <v>0.3445950000000018</v>
      </c>
      <c r="IQ69">
        <v>0</v>
      </c>
      <c r="IR69">
        <v>0</v>
      </c>
      <c r="IS69">
        <v>0</v>
      </c>
      <c r="IT69">
        <v>1</v>
      </c>
      <c r="IU69">
        <v>1943</v>
      </c>
      <c r="IV69">
        <v>1</v>
      </c>
      <c r="IW69">
        <v>21</v>
      </c>
      <c r="IX69">
        <v>2.2</v>
      </c>
      <c r="IY69">
        <v>2.2</v>
      </c>
      <c r="IZ69">
        <v>1.09863</v>
      </c>
      <c r="JA69">
        <v>2.41333</v>
      </c>
      <c r="JB69">
        <v>1.42578</v>
      </c>
      <c r="JC69">
        <v>2.27295</v>
      </c>
      <c r="JD69">
        <v>1.54785</v>
      </c>
      <c r="JE69">
        <v>2.45605</v>
      </c>
      <c r="JF69">
        <v>36.0113</v>
      </c>
      <c r="JG69">
        <v>14.5085</v>
      </c>
      <c r="JH69">
        <v>18</v>
      </c>
      <c r="JI69">
        <v>626.6180000000001</v>
      </c>
      <c r="JJ69">
        <v>422.41</v>
      </c>
      <c r="JK69">
        <v>29.1111</v>
      </c>
      <c r="JL69">
        <v>29.9006</v>
      </c>
      <c r="JM69">
        <v>29.9998</v>
      </c>
      <c r="JN69">
        <v>29.8436</v>
      </c>
      <c r="JO69">
        <v>29.786</v>
      </c>
      <c r="JP69">
        <v>22.0015</v>
      </c>
      <c r="JQ69">
        <v>22.8028</v>
      </c>
      <c r="JR69">
        <v>89.9209</v>
      </c>
      <c r="JS69">
        <v>-999.9</v>
      </c>
      <c r="JT69">
        <v>417.856</v>
      </c>
      <c r="JU69">
        <v>25</v>
      </c>
      <c r="JV69">
        <v>94.83320000000001</v>
      </c>
      <c r="JW69">
        <v>100.955</v>
      </c>
    </row>
    <row r="70" spans="1:283">
      <c r="A70">
        <v>54</v>
      </c>
      <c r="B70">
        <v>1690387535</v>
      </c>
      <c r="C70">
        <v>9164.900000095367</v>
      </c>
      <c r="D70" t="s">
        <v>669</v>
      </c>
      <c r="E70" t="s">
        <v>670</v>
      </c>
      <c r="F70">
        <v>15</v>
      </c>
      <c r="P70">
        <v>1690387527</v>
      </c>
      <c r="Q70">
        <f>(R70)/1000</f>
        <v>0</v>
      </c>
      <c r="R70">
        <f>1000*DB70*AP70*(CX70-CY70)/(100*CQ70*(1000-AP70*CX70))</f>
        <v>0</v>
      </c>
      <c r="S70">
        <f>DB70*AP70*(CW70-CV70*(1000-AP70*CY70)/(1000-AP70*CX70))/(100*CQ70)</f>
        <v>0</v>
      </c>
      <c r="T70">
        <f>CV70 - IF(AP70&gt;1, S70*CQ70*100.0/(AR70*DJ70), 0)</f>
        <v>0</v>
      </c>
      <c r="U70">
        <f>((AA70-Q70/2)*T70-S70)/(AA70+Q70/2)</f>
        <v>0</v>
      </c>
      <c r="V70">
        <f>U70*(DC70+DD70)/1000.0</f>
        <v>0</v>
      </c>
      <c r="W70">
        <f>(CV70 - IF(AP70&gt;1, S70*CQ70*100.0/(AR70*DJ70), 0))*(DC70+DD70)/1000.0</f>
        <v>0</v>
      </c>
      <c r="X70">
        <f>2.0/((1/Z70-1/Y70)+SIGN(Z70)*SQRT((1/Z70-1/Y70)*(1/Z70-1/Y70) + 4*CR70/((CR70+1)*(CR70+1))*(2*1/Z70*1/Y70-1/Y70*1/Y70)))</f>
        <v>0</v>
      </c>
      <c r="Y70">
        <f>IF(LEFT(CS70,1)&lt;&gt;"0",IF(LEFT(CS70,1)="1",3.0,CT70),$D$5+$E$5*(DJ70*DC70/($K$5*1000))+$F$5*(DJ70*DC70/($K$5*1000))*MAX(MIN(CQ70,$J$5),$I$5)*MAX(MIN(CQ70,$J$5),$I$5)+$G$5*MAX(MIN(CQ70,$J$5),$I$5)*(DJ70*DC70/($K$5*1000))+$H$5*(DJ70*DC70/($K$5*1000))*(DJ70*DC70/($K$5*1000)))</f>
        <v>0</v>
      </c>
      <c r="Z70">
        <f>Q70*(1000-(1000*0.61365*exp(17.502*AD70/(240.97+AD70))/(DC70+DD70)+CX70)/2)/(1000*0.61365*exp(17.502*AD70/(240.97+AD70))/(DC70+DD70)-CX70)</f>
        <v>0</v>
      </c>
      <c r="AA70">
        <f>1/((CR70+1)/(X70/1.6)+1/(Y70/1.37)) + CR70/((CR70+1)/(X70/1.6) + CR70/(Y70/1.37))</f>
        <v>0</v>
      </c>
      <c r="AB70">
        <f>(CM70*CP70)</f>
        <v>0</v>
      </c>
      <c r="AC70">
        <f>(DE70+(AB70+2*0.95*5.67E-8*(((DE70+$B$7)+273)^4-(DE70+273)^4)-44100*Q70)/(1.84*29.3*Y70+8*0.95*5.67E-8*(DE70+273)^3))</f>
        <v>0</v>
      </c>
      <c r="AD70">
        <f>($C$7*DF70+$D$7*DG70+$E$7*AC70)</f>
        <v>0</v>
      </c>
      <c r="AE70">
        <f>0.61365*exp(17.502*AD70/(240.97+AD70))</f>
        <v>0</v>
      </c>
      <c r="AF70">
        <f>(AG70/AH70*100)</f>
        <v>0</v>
      </c>
      <c r="AG70">
        <f>CX70*(DC70+DD70)/1000</f>
        <v>0</v>
      </c>
      <c r="AH70">
        <f>0.61365*exp(17.502*DE70/(240.97+DE70))</f>
        <v>0</v>
      </c>
      <c r="AI70">
        <f>(AE70-CX70*(DC70+DD70)/1000)</f>
        <v>0</v>
      </c>
      <c r="AJ70">
        <f>(-Q70*44100)</f>
        <v>0</v>
      </c>
      <c r="AK70">
        <f>2*29.3*Y70*0.92*(DE70-AD70)</f>
        <v>0</v>
      </c>
      <c r="AL70">
        <f>2*0.95*5.67E-8*(((DE70+$B$7)+273)^4-(AD70+273)^4)</f>
        <v>0</v>
      </c>
      <c r="AM70">
        <f>AB70+AL70+AJ70+AK70</f>
        <v>0</v>
      </c>
      <c r="AN70">
        <v>0</v>
      </c>
      <c r="AO70">
        <v>0</v>
      </c>
      <c r="AP70">
        <f>IF(AN70*$H$13&gt;=AR70,1.0,(AR70/(AR70-AN70*$H$13)))</f>
        <v>0</v>
      </c>
      <c r="AQ70">
        <f>(AP70-1)*100</f>
        <v>0</v>
      </c>
      <c r="AR70">
        <f>MAX(0,($B$13+$C$13*DJ70)/(1+$D$13*DJ70)*DC70/(DE70+273)*$E$13)</f>
        <v>0</v>
      </c>
      <c r="AS70" t="s">
        <v>414</v>
      </c>
      <c r="AT70">
        <v>12558.6</v>
      </c>
      <c r="AU70">
        <v>607.068</v>
      </c>
      <c r="AV70">
        <v>2188.17</v>
      </c>
      <c r="AW70">
        <f>1-AU70/AV70</f>
        <v>0</v>
      </c>
      <c r="AX70">
        <v>-1.734461745173538</v>
      </c>
      <c r="AY70" t="s">
        <v>671</v>
      </c>
      <c r="AZ70">
        <v>12546.7</v>
      </c>
      <c r="BA70">
        <v>645.3327307692307</v>
      </c>
      <c r="BB70">
        <v>769.967</v>
      </c>
      <c r="BC70">
        <f>1-BA70/BB70</f>
        <v>0</v>
      </c>
      <c r="BD70">
        <v>0.5</v>
      </c>
      <c r="BE70">
        <f>CN70</f>
        <v>0</v>
      </c>
      <c r="BF70">
        <f>S70</f>
        <v>0</v>
      </c>
      <c r="BG70">
        <f>BC70*BD70*BE70</f>
        <v>0</v>
      </c>
      <c r="BH70">
        <f>(BF70-AX70)/BE70</f>
        <v>0</v>
      </c>
      <c r="BI70">
        <f>(AV70-BB70)/BB70</f>
        <v>0</v>
      </c>
      <c r="BJ70">
        <f>AU70/(AW70+AU70/BB70)</f>
        <v>0</v>
      </c>
      <c r="BK70" t="s">
        <v>672</v>
      </c>
      <c r="BL70">
        <v>-1612.34</v>
      </c>
      <c r="BM70">
        <f>IF(BL70&lt;&gt;0, BL70, BJ70)</f>
        <v>0</v>
      </c>
      <c r="BN70">
        <f>1-BM70/BB70</f>
        <v>0</v>
      </c>
      <c r="BO70">
        <f>(BB70-BA70)/(BB70-BM70)</f>
        <v>0</v>
      </c>
      <c r="BP70">
        <f>(AV70-BB70)/(AV70-BM70)</f>
        <v>0</v>
      </c>
      <c r="BQ70">
        <f>(BB70-BA70)/(BB70-AU70)</f>
        <v>0</v>
      </c>
      <c r="BR70">
        <f>(AV70-BB70)/(AV70-AU70)</f>
        <v>0</v>
      </c>
      <c r="BS70">
        <f>(BO70*BM70/BA70)</f>
        <v>0</v>
      </c>
      <c r="BT70">
        <f>(1-BS70)</f>
        <v>0</v>
      </c>
      <c r="BU70">
        <v>3226</v>
      </c>
      <c r="BV70">
        <v>300</v>
      </c>
      <c r="BW70">
        <v>300</v>
      </c>
      <c r="BX70">
        <v>300</v>
      </c>
      <c r="BY70">
        <v>12546.7</v>
      </c>
      <c r="BZ70">
        <v>750.38</v>
      </c>
      <c r="CA70">
        <v>-0.00909073</v>
      </c>
      <c r="CB70">
        <v>-0.79</v>
      </c>
      <c r="CC70" t="s">
        <v>417</v>
      </c>
      <c r="CD70" t="s">
        <v>417</v>
      </c>
      <c r="CE70" t="s">
        <v>417</v>
      </c>
      <c r="CF70" t="s">
        <v>417</v>
      </c>
      <c r="CG70" t="s">
        <v>417</v>
      </c>
      <c r="CH70" t="s">
        <v>417</v>
      </c>
      <c r="CI70" t="s">
        <v>417</v>
      </c>
      <c r="CJ70" t="s">
        <v>417</v>
      </c>
      <c r="CK70" t="s">
        <v>417</v>
      </c>
      <c r="CL70" t="s">
        <v>417</v>
      </c>
      <c r="CM70">
        <f>$B$11*DK70+$C$11*DL70+$F$11*DW70*(1-DZ70)</f>
        <v>0</v>
      </c>
      <c r="CN70">
        <f>CM70*CO70</f>
        <v>0</v>
      </c>
      <c r="CO70">
        <f>($B$11*$D$9+$C$11*$D$9+$F$11*((EJ70+EB70)/MAX(EJ70+EB70+EK70, 0.1)*$I$9+EK70/MAX(EJ70+EB70+EK70, 0.1)*$J$9))/($B$11+$C$11+$F$11)</f>
        <v>0</v>
      </c>
      <c r="CP70">
        <f>($B$11*$K$9+$C$11*$K$9+$F$11*((EJ70+EB70)/MAX(EJ70+EB70+EK70, 0.1)*$P$9+EK70/MAX(EJ70+EB70+EK70, 0.1)*$Q$9))/($B$11+$C$11+$F$11)</f>
        <v>0</v>
      </c>
      <c r="CQ70">
        <v>6</v>
      </c>
      <c r="CR70">
        <v>0.5</v>
      </c>
      <c r="CS70" t="s">
        <v>418</v>
      </c>
      <c r="CT70">
        <v>2</v>
      </c>
      <c r="CU70">
        <v>1690387527</v>
      </c>
      <c r="CV70">
        <v>409.9995806451614</v>
      </c>
      <c r="CW70">
        <v>412.2330967741935</v>
      </c>
      <c r="CX70">
        <v>25.13909677419355</v>
      </c>
      <c r="CY70">
        <v>24.92534193548387</v>
      </c>
      <c r="CZ70">
        <v>408.9135806451613</v>
      </c>
      <c r="DA70">
        <v>24.79909677419355</v>
      </c>
      <c r="DB70">
        <v>600.2260322580645</v>
      </c>
      <c r="DC70">
        <v>101.5018064516129</v>
      </c>
      <c r="DD70">
        <v>0.09994341612903225</v>
      </c>
      <c r="DE70">
        <v>29.75944838709677</v>
      </c>
      <c r="DF70">
        <v>29.94675483870967</v>
      </c>
      <c r="DG70">
        <v>999.9000000000003</v>
      </c>
      <c r="DH70">
        <v>0</v>
      </c>
      <c r="DI70">
        <v>0</v>
      </c>
      <c r="DJ70">
        <v>9997.778387096772</v>
      </c>
      <c r="DK70">
        <v>0</v>
      </c>
      <c r="DL70">
        <v>1245.208709677419</v>
      </c>
      <c r="DM70">
        <v>-2.184056129032258</v>
      </c>
      <c r="DN70">
        <v>420.6234838709678</v>
      </c>
      <c r="DO70">
        <v>422.7709032258065</v>
      </c>
      <c r="DP70">
        <v>0.2140949032258064</v>
      </c>
      <c r="DQ70">
        <v>412.2330967741935</v>
      </c>
      <c r="DR70">
        <v>24.92534193548387</v>
      </c>
      <c r="DS70">
        <v>2.551698709677419</v>
      </c>
      <c r="DT70">
        <v>2.529969032258065</v>
      </c>
      <c r="DU70">
        <v>21.36006774193549</v>
      </c>
      <c r="DV70">
        <v>21.22057741935484</v>
      </c>
      <c r="DW70">
        <v>1499.978709677419</v>
      </c>
      <c r="DX70">
        <v>0.9730024838709678</v>
      </c>
      <c r="DY70">
        <v>0.02699773870967741</v>
      </c>
      <c r="DZ70">
        <v>0</v>
      </c>
      <c r="EA70">
        <v>645.4433870967742</v>
      </c>
      <c r="EB70">
        <v>4.999310000000001</v>
      </c>
      <c r="EC70">
        <v>15289.33870967742</v>
      </c>
      <c r="ED70">
        <v>13259.06129032258</v>
      </c>
      <c r="EE70">
        <v>37.05399999999999</v>
      </c>
      <c r="EF70">
        <v>38.5</v>
      </c>
      <c r="EG70">
        <v>37.375</v>
      </c>
      <c r="EH70">
        <v>37.875</v>
      </c>
      <c r="EI70">
        <v>38.43699999999998</v>
      </c>
      <c r="EJ70">
        <v>1454.616774193548</v>
      </c>
      <c r="EK70">
        <v>40.36193548387096</v>
      </c>
      <c r="EL70">
        <v>0</v>
      </c>
      <c r="EM70">
        <v>107.2000000476837</v>
      </c>
      <c r="EN70">
        <v>0</v>
      </c>
      <c r="EO70">
        <v>645.3327307692307</v>
      </c>
      <c r="EP70">
        <v>-33.27675215091399</v>
      </c>
      <c r="EQ70">
        <v>1009.264959515752</v>
      </c>
      <c r="ER70">
        <v>15318.01538461538</v>
      </c>
      <c r="ES70">
        <v>15</v>
      </c>
      <c r="ET70">
        <v>1690387554</v>
      </c>
      <c r="EU70" t="s">
        <v>673</v>
      </c>
      <c r="EV70">
        <v>1690387554</v>
      </c>
      <c r="EW70">
        <v>1690387553</v>
      </c>
      <c r="EX70">
        <v>38</v>
      </c>
      <c r="EY70">
        <v>-0.049</v>
      </c>
      <c r="EZ70">
        <v>-0</v>
      </c>
      <c r="FA70">
        <v>1.086</v>
      </c>
      <c r="FB70">
        <v>0.34</v>
      </c>
      <c r="FC70">
        <v>412</v>
      </c>
      <c r="FD70">
        <v>25</v>
      </c>
      <c r="FE70">
        <v>0.43</v>
      </c>
      <c r="FF70">
        <v>0.17</v>
      </c>
      <c r="FG70">
        <v>2.089543769606626</v>
      </c>
      <c r="FH70">
        <v>0.3657478269627465</v>
      </c>
      <c r="FI70">
        <v>0.03411272460930605</v>
      </c>
      <c r="FJ70">
        <v>1</v>
      </c>
      <c r="FK70">
        <v>-2.17125725</v>
      </c>
      <c r="FL70">
        <v>-0.3500761350844238</v>
      </c>
      <c r="FM70">
        <v>0.04012370801580407</v>
      </c>
      <c r="FN70">
        <v>1</v>
      </c>
      <c r="FO70">
        <v>410.0496333333334</v>
      </c>
      <c r="FP70">
        <v>-0.6237063403783488</v>
      </c>
      <c r="FQ70">
        <v>0.04705562901738931</v>
      </c>
      <c r="FR70">
        <v>1</v>
      </c>
      <c r="FS70">
        <v>0.195170975</v>
      </c>
      <c r="FT70">
        <v>0.3475291519699805</v>
      </c>
      <c r="FU70">
        <v>0.03671823655793365</v>
      </c>
      <c r="FV70">
        <v>1</v>
      </c>
      <c r="FW70">
        <v>25.13833333333333</v>
      </c>
      <c r="FX70">
        <v>0.2406300333704214</v>
      </c>
      <c r="FY70">
        <v>0.0174990539426818</v>
      </c>
      <c r="FZ70">
        <v>1</v>
      </c>
      <c r="GA70">
        <v>5</v>
      </c>
      <c r="GB70">
        <v>5</v>
      </c>
      <c r="GC70" t="s">
        <v>420</v>
      </c>
      <c r="GD70">
        <v>3.17515</v>
      </c>
      <c r="GE70">
        <v>2.79655</v>
      </c>
      <c r="GF70">
        <v>0.102638</v>
      </c>
      <c r="GG70">
        <v>0.103803</v>
      </c>
      <c r="GH70">
        <v>0.123788</v>
      </c>
      <c r="GI70">
        <v>0.124106</v>
      </c>
      <c r="GJ70">
        <v>27936.7</v>
      </c>
      <c r="GK70">
        <v>22245.6</v>
      </c>
      <c r="GL70">
        <v>29109.9</v>
      </c>
      <c r="GM70">
        <v>24327.1</v>
      </c>
      <c r="GN70">
        <v>32426</v>
      </c>
      <c r="GO70">
        <v>31080.8</v>
      </c>
      <c r="GP70">
        <v>40145.4</v>
      </c>
      <c r="GQ70">
        <v>39680.2</v>
      </c>
      <c r="GR70">
        <v>2.12735</v>
      </c>
      <c r="GS70">
        <v>1.85835</v>
      </c>
      <c r="GT70">
        <v>0.09477140000000001</v>
      </c>
      <c r="GU70">
        <v>0</v>
      </c>
      <c r="GV70">
        <v>28.4281</v>
      </c>
      <c r="GW70">
        <v>999.9</v>
      </c>
      <c r="GX70">
        <v>64.40000000000001</v>
      </c>
      <c r="GY70">
        <v>32.5</v>
      </c>
      <c r="GZ70">
        <v>31.1624</v>
      </c>
      <c r="HA70">
        <v>62.0824</v>
      </c>
      <c r="HB70">
        <v>30.9135</v>
      </c>
      <c r="HC70">
        <v>1</v>
      </c>
      <c r="HD70">
        <v>0.1892</v>
      </c>
      <c r="HE70">
        <v>0</v>
      </c>
      <c r="HF70">
        <v>20.279</v>
      </c>
      <c r="HG70">
        <v>5.22403</v>
      </c>
      <c r="HH70">
        <v>11.9081</v>
      </c>
      <c r="HI70">
        <v>4.9638</v>
      </c>
      <c r="HJ70">
        <v>3.292</v>
      </c>
      <c r="HK70">
        <v>9999</v>
      </c>
      <c r="HL70">
        <v>9999</v>
      </c>
      <c r="HM70">
        <v>9999</v>
      </c>
      <c r="HN70">
        <v>999.9</v>
      </c>
      <c r="HO70">
        <v>4.9702</v>
      </c>
      <c r="HP70">
        <v>1.87515</v>
      </c>
      <c r="HQ70">
        <v>1.87393</v>
      </c>
      <c r="HR70">
        <v>1.87306</v>
      </c>
      <c r="HS70">
        <v>1.87455</v>
      </c>
      <c r="HT70">
        <v>1.86951</v>
      </c>
      <c r="HU70">
        <v>1.87366</v>
      </c>
      <c r="HV70">
        <v>1.87873</v>
      </c>
      <c r="HW70">
        <v>0</v>
      </c>
      <c r="HX70">
        <v>0</v>
      </c>
      <c r="HY70">
        <v>0</v>
      </c>
      <c r="HZ70">
        <v>0</v>
      </c>
      <c r="IA70" t="s">
        <v>421</v>
      </c>
      <c r="IB70" t="s">
        <v>422</v>
      </c>
      <c r="IC70" t="s">
        <v>423</v>
      </c>
      <c r="ID70" t="s">
        <v>423</v>
      </c>
      <c r="IE70" t="s">
        <v>423</v>
      </c>
      <c r="IF70" t="s">
        <v>423</v>
      </c>
      <c r="IG70">
        <v>0</v>
      </c>
      <c r="IH70">
        <v>100</v>
      </c>
      <c r="II70">
        <v>100</v>
      </c>
      <c r="IJ70">
        <v>1.086</v>
      </c>
      <c r="IK70">
        <v>0.34</v>
      </c>
      <c r="IL70">
        <v>1.114456129894002</v>
      </c>
      <c r="IM70">
        <v>0.0007502269904989051</v>
      </c>
      <c r="IN70">
        <v>-1.907541437940456E-06</v>
      </c>
      <c r="IO70">
        <v>4.87577687351772E-10</v>
      </c>
      <c r="IP70">
        <v>0.3403399999999976</v>
      </c>
      <c r="IQ70">
        <v>0</v>
      </c>
      <c r="IR70">
        <v>0</v>
      </c>
      <c r="IS70">
        <v>0</v>
      </c>
      <c r="IT70">
        <v>1</v>
      </c>
      <c r="IU70">
        <v>1943</v>
      </c>
      <c r="IV70">
        <v>1</v>
      </c>
      <c r="IW70">
        <v>21</v>
      </c>
      <c r="IX70">
        <v>1.5</v>
      </c>
      <c r="IY70">
        <v>1.5</v>
      </c>
      <c r="IZ70">
        <v>1.08521</v>
      </c>
      <c r="JA70">
        <v>2.41699</v>
      </c>
      <c r="JB70">
        <v>1.42578</v>
      </c>
      <c r="JC70">
        <v>2.27173</v>
      </c>
      <c r="JD70">
        <v>1.54785</v>
      </c>
      <c r="JE70">
        <v>2.40356</v>
      </c>
      <c r="JF70">
        <v>35.9879</v>
      </c>
      <c r="JG70">
        <v>14.4823</v>
      </c>
      <c r="JH70">
        <v>18</v>
      </c>
      <c r="JI70">
        <v>625.471</v>
      </c>
      <c r="JJ70">
        <v>434.511</v>
      </c>
      <c r="JK70">
        <v>29.0975</v>
      </c>
      <c r="JL70">
        <v>29.8877</v>
      </c>
      <c r="JM70">
        <v>30</v>
      </c>
      <c r="JN70">
        <v>29.8333</v>
      </c>
      <c r="JO70">
        <v>29.7815</v>
      </c>
      <c r="JP70">
        <v>21.7511</v>
      </c>
      <c r="JQ70">
        <v>21.1398</v>
      </c>
      <c r="JR70">
        <v>89.17659999999999</v>
      </c>
      <c r="JS70">
        <v>-999.9</v>
      </c>
      <c r="JT70">
        <v>412.186</v>
      </c>
      <c r="JU70">
        <v>25</v>
      </c>
      <c r="JV70">
        <v>94.83580000000001</v>
      </c>
      <c r="JW70">
        <v>100.964</v>
      </c>
    </row>
    <row r="71" spans="1:283">
      <c r="A71">
        <v>55</v>
      </c>
      <c r="B71">
        <v>1690387705.5</v>
      </c>
      <c r="C71">
        <v>9335.400000095367</v>
      </c>
      <c r="D71" t="s">
        <v>674</v>
      </c>
      <c r="E71" t="s">
        <v>675</v>
      </c>
      <c r="F71">
        <v>15</v>
      </c>
      <c r="P71">
        <v>1690387697.75</v>
      </c>
      <c r="Q71">
        <f>(R71)/1000</f>
        <v>0</v>
      </c>
      <c r="R71">
        <f>1000*DB71*AP71*(CX71-CY71)/(100*CQ71*(1000-AP71*CX71))</f>
        <v>0</v>
      </c>
      <c r="S71">
        <f>DB71*AP71*(CW71-CV71*(1000-AP71*CY71)/(1000-AP71*CX71))/(100*CQ71)</f>
        <v>0</v>
      </c>
      <c r="T71">
        <f>CV71 - IF(AP71&gt;1, S71*CQ71*100.0/(AR71*DJ71), 0)</f>
        <v>0</v>
      </c>
      <c r="U71">
        <f>((AA71-Q71/2)*T71-S71)/(AA71+Q71/2)</f>
        <v>0</v>
      </c>
      <c r="V71">
        <f>U71*(DC71+DD71)/1000.0</f>
        <v>0</v>
      </c>
      <c r="W71">
        <f>(CV71 - IF(AP71&gt;1, S71*CQ71*100.0/(AR71*DJ71), 0))*(DC71+DD71)/1000.0</f>
        <v>0</v>
      </c>
      <c r="X71">
        <f>2.0/((1/Z71-1/Y71)+SIGN(Z71)*SQRT((1/Z71-1/Y71)*(1/Z71-1/Y71) + 4*CR71/((CR71+1)*(CR71+1))*(2*1/Z71*1/Y71-1/Y71*1/Y71)))</f>
        <v>0</v>
      </c>
      <c r="Y71">
        <f>IF(LEFT(CS71,1)&lt;&gt;"0",IF(LEFT(CS71,1)="1",3.0,CT71),$D$5+$E$5*(DJ71*DC71/($K$5*1000))+$F$5*(DJ71*DC71/($K$5*1000))*MAX(MIN(CQ71,$J$5),$I$5)*MAX(MIN(CQ71,$J$5),$I$5)+$G$5*MAX(MIN(CQ71,$J$5),$I$5)*(DJ71*DC71/($K$5*1000))+$H$5*(DJ71*DC71/($K$5*1000))*(DJ71*DC71/($K$5*1000)))</f>
        <v>0</v>
      </c>
      <c r="Z71">
        <f>Q71*(1000-(1000*0.61365*exp(17.502*AD71/(240.97+AD71))/(DC71+DD71)+CX71)/2)/(1000*0.61365*exp(17.502*AD71/(240.97+AD71))/(DC71+DD71)-CX71)</f>
        <v>0</v>
      </c>
      <c r="AA71">
        <f>1/((CR71+1)/(X71/1.6)+1/(Y71/1.37)) + CR71/((CR71+1)/(X71/1.6) + CR71/(Y71/1.37))</f>
        <v>0</v>
      </c>
      <c r="AB71">
        <f>(CM71*CP71)</f>
        <v>0</v>
      </c>
      <c r="AC71">
        <f>(DE71+(AB71+2*0.95*5.67E-8*(((DE71+$B$7)+273)^4-(DE71+273)^4)-44100*Q71)/(1.84*29.3*Y71+8*0.95*5.67E-8*(DE71+273)^3))</f>
        <v>0</v>
      </c>
      <c r="AD71">
        <f>($C$7*DF71+$D$7*DG71+$E$7*AC71)</f>
        <v>0</v>
      </c>
      <c r="AE71">
        <f>0.61365*exp(17.502*AD71/(240.97+AD71))</f>
        <v>0</v>
      </c>
      <c r="AF71">
        <f>(AG71/AH71*100)</f>
        <v>0</v>
      </c>
      <c r="AG71">
        <f>CX71*(DC71+DD71)/1000</f>
        <v>0</v>
      </c>
      <c r="AH71">
        <f>0.61365*exp(17.502*DE71/(240.97+DE71))</f>
        <v>0</v>
      </c>
      <c r="AI71">
        <f>(AE71-CX71*(DC71+DD71)/1000)</f>
        <v>0</v>
      </c>
      <c r="AJ71">
        <f>(-Q71*44100)</f>
        <v>0</v>
      </c>
      <c r="AK71">
        <f>2*29.3*Y71*0.92*(DE71-AD71)</f>
        <v>0</v>
      </c>
      <c r="AL71">
        <f>2*0.95*5.67E-8*(((DE71+$B$7)+273)^4-(AD71+273)^4)</f>
        <v>0</v>
      </c>
      <c r="AM71">
        <f>AB71+AL71+AJ71+AK71</f>
        <v>0</v>
      </c>
      <c r="AN71">
        <v>0</v>
      </c>
      <c r="AO71">
        <v>0</v>
      </c>
      <c r="AP71">
        <f>IF(AN71*$H$13&gt;=AR71,1.0,(AR71/(AR71-AN71*$H$13)))</f>
        <v>0</v>
      </c>
      <c r="AQ71">
        <f>(AP71-1)*100</f>
        <v>0</v>
      </c>
      <c r="AR71">
        <f>MAX(0,($B$13+$C$13*DJ71)/(1+$D$13*DJ71)*DC71/(DE71+273)*$E$13)</f>
        <v>0</v>
      </c>
      <c r="AS71" t="s">
        <v>414</v>
      </c>
      <c r="AT71">
        <v>12558.6</v>
      </c>
      <c r="AU71">
        <v>607.068</v>
      </c>
      <c r="AV71">
        <v>2188.17</v>
      </c>
      <c r="AW71">
        <f>1-AU71/AV71</f>
        <v>0</v>
      </c>
      <c r="AX71">
        <v>-1.734461745173538</v>
      </c>
      <c r="AY71" t="s">
        <v>676</v>
      </c>
      <c r="AZ71">
        <v>12530.1</v>
      </c>
      <c r="BA71">
        <v>880.52284</v>
      </c>
      <c r="BB71">
        <v>1314.6</v>
      </c>
      <c r="BC71">
        <f>1-BA71/BB71</f>
        <v>0</v>
      </c>
      <c r="BD71">
        <v>0.5</v>
      </c>
      <c r="BE71">
        <f>CN71</f>
        <v>0</v>
      </c>
      <c r="BF71">
        <f>S71</f>
        <v>0</v>
      </c>
      <c r="BG71">
        <f>BC71*BD71*BE71</f>
        <v>0</v>
      </c>
      <c r="BH71">
        <f>(BF71-AX71)/BE71</f>
        <v>0</v>
      </c>
      <c r="BI71">
        <f>(AV71-BB71)/BB71</f>
        <v>0</v>
      </c>
      <c r="BJ71">
        <f>AU71/(AW71+AU71/BB71)</f>
        <v>0</v>
      </c>
      <c r="BK71" t="s">
        <v>677</v>
      </c>
      <c r="BL71">
        <v>-2459.76</v>
      </c>
      <c r="BM71">
        <f>IF(BL71&lt;&gt;0, BL71, BJ71)</f>
        <v>0</v>
      </c>
      <c r="BN71">
        <f>1-BM71/BB71</f>
        <v>0</v>
      </c>
      <c r="BO71">
        <f>(BB71-BA71)/(BB71-BM71)</f>
        <v>0</v>
      </c>
      <c r="BP71">
        <f>(AV71-BB71)/(AV71-BM71)</f>
        <v>0</v>
      </c>
      <c r="BQ71">
        <f>(BB71-BA71)/(BB71-AU71)</f>
        <v>0</v>
      </c>
      <c r="BR71">
        <f>(AV71-BB71)/(AV71-AU71)</f>
        <v>0</v>
      </c>
      <c r="BS71">
        <f>(BO71*BM71/BA71)</f>
        <v>0</v>
      </c>
      <c r="BT71">
        <f>(1-BS71)</f>
        <v>0</v>
      </c>
      <c r="BU71">
        <v>3228</v>
      </c>
      <c r="BV71">
        <v>300</v>
      </c>
      <c r="BW71">
        <v>300</v>
      </c>
      <c r="BX71">
        <v>300</v>
      </c>
      <c r="BY71">
        <v>12530.1</v>
      </c>
      <c r="BZ71">
        <v>1240.36</v>
      </c>
      <c r="CA71">
        <v>-0.009080120000000001</v>
      </c>
      <c r="CB71">
        <v>-5.76</v>
      </c>
      <c r="CC71" t="s">
        <v>417</v>
      </c>
      <c r="CD71" t="s">
        <v>417</v>
      </c>
      <c r="CE71" t="s">
        <v>417</v>
      </c>
      <c r="CF71" t="s">
        <v>417</v>
      </c>
      <c r="CG71" t="s">
        <v>417</v>
      </c>
      <c r="CH71" t="s">
        <v>417</v>
      </c>
      <c r="CI71" t="s">
        <v>417</v>
      </c>
      <c r="CJ71" t="s">
        <v>417</v>
      </c>
      <c r="CK71" t="s">
        <v>417</v>
      </c>
      <c r="CL71" t="s">
        <v>417</v>
      </c>
      <c r="CM71">
        <f>$B$11*DK71+$C$11*DL71+$F$11*DW71*(1-DZ71)</f>
        <v>0</v>
      </c>
      <c r="CN71">
        <f>CM71*CO71</f>
        <v>0</v>
      </c>
      <c r="CO71">
        <f>($B$11*$D$9+$C$11*$D$9+$F$11*((EJ71+EB71)/MAX(EJ71+EB71+EK71, 0.1)*$I$9+EK71/MAX(EJ71+EB71+EK71, 0.1)*$J$9))/($B$11+$C$11+$F$11)</f>
        <v>0</v>
      </c>
      <c r="CP71">
        <f>($B$11*$K$9+$C$11*$K$9+$F$11*((EJ71+EB71)/MAX(EJ71+EB71+EK71, 0.1)*$P$9+EK71/MAX(EJ71+EB71+EK71, 0.1)*$Q$9))/($B$11+$C$11+$F$11)</f>
        <v>0</v>
      </c>
      <c r="CQ71">
        <v>6</v>
      </c>
      <c r="CR71">
        <v>0.5</v>
      </c>
      <c r="CS71" t="s">
        <v>418</v>
      </c>
      <c r="CT71">
        <v>2</v>
      </c>
      <c r="CU71">
        <v>1690387697.75</v>
      </c>
      <c r="CV71">
        <v>409.5760333333334</v>
      </c>
      <c r="CW71">
        <v>430.8269666666667</v>
      </c>
      <c r="CX71">
        <v>27.72870333333334</v>
      </c>
      <c r="CY71">
        <v>24.95837</v>
      </c>
      <c r="CZ71">
        <v>408.4886666666667</v>
      </c>
      <c r="DA71">
        <v>27.38834333333333</v>
      </c>
      <c r="DB71">
        <v>600.1992666666667</v>
      </c>
      <c r="DC71">
        <v>101.5091</v>
      </c>
      <c r="DD71">
        <v>0.09997507333333333</v>
      </c>
      <c r="DE71">
        <v>29.45512333333333</v>
      </c>
      <c r="DF71">
        <v>29.37623666666667</v>
      </c>
      <c r="DG71">
        <v>999.9000000000002</v>
      </c>
      <c r="DH71">
        <v>0</v>
      </c>
      <c r="DI71">
        <v>0</v>
      </c>
      <c r="DJ71">
        <v>9994.479333333333</v>
      </c>
      <c r="DK71">
        <v>0</v>
      </c>
      <c r="DL71">
        <v>1682.948666666666</v>
      </c>
      <c r="DM71">
        <v>-21.25076666666666</v>
      </c>
      <c r="DN71">
        <v>421.2570333333333</v>
      </c>
      <c r="DO71">
        <v>441.8548000000001</v>
      </c>
      <c r="DP71">
        <v>2.770327333333333</v>
      </c>
      <c r="DQ71">
        <v>430.8269666666667</v>
      </c>
      <c r="DR71">
        <v>24.95837</v>
      </c>
      <c r="DS71">
        <v>2.814713666666667</v>
      </c>
      <c r="DT71">
        <v>2.533500333333334</v>
      </c>
      <c r="DU71">
        <v>22.97061333333333</v>
      </c>
      <c r="DV71">
        <v>21.24332</v>
      </c>
      <c r="DW71">
        <v>1499.991</v>
      </c>
      <c r="DX71">
        <v>0.9729946666666665</v>
      </c>
      <c r="DY71">
        <v>0.02700516</v>
      </c>
      <c r="DZ71">
        <v>0</v>
      </c>
      <c r="EA71">
        <v>882.2393666666666</v>
      </c>
      <c r="EB71">
        <v>4.99931</v>
      </c>
      <c r="EC71">
        <v>15077.81333333333</v>
      </c>
      <c r="ED71">
        <v>13259.14333333334</v>
      </c>
      <c r="EE71">
        <v>37.06199999999999</v>
      </c>
      <c r="EF71">
        <v>38.68699999999999</v>
      </c>
      <c r="EG71">
        <v>37.45590000000001</v>
      </c>
      <c r="EH71">
        <v>37.875</v>
      </c>
      <c r="EI71">
        <v>38.5</v>
      </c>
      <c r="EJ71">
        <v>1454.621</v>
      </c>
      <c r="EK71">
        <v>40.36999999999998</v>
      </c>
      <c r="EL71">
        <v>0</v>
      </c>
      <c r="EM71">
        <v>170.2000000476837</v>
      </c>
      <c r="EN71">
        <v>0</v>
      </c>
      <c r="EO71">
        <v>880.52284</v>
      </c>
      <c r="EP71">
        <v>-130.7471538487765</v>
      </c>
      <c r="EQ71">
        <v>-2342.076921411046</v>
      </c>
      <c r="ER71">
        <v>15040.808</v>
      </c>
      <c r="ES71">
        <v>15</v>
      </c>
      <c r="ET71">
        <v>1690387554</v>
      </c>
      <c r="EU71" t="s">
        <v>673</v>
      </c>
      <c r="EV71">
        <v>1690387554</v>
      </c>
      <c r="EW71">
        <v>1690387553</v>
      </c>
      <c r="EX71">
        <v>38</v>
      </c>
      <c r="EY71">
        <v>-0.049</v>
      </c>
      <c r="EZ71">
        <v>-0</v>
      </c>
      <c r="FA71">
        <v>1.086</v>
      </c>
      <c r="FB71">
        <v>0.34</v>
      </c>
      <c r="FC71">
        <v>412</v>
      </c>
      <c r="FD71">
        <v>25</v>
      </c>
      <c r="FE71">
        <v>0.43</v>
      </c>
      <c r="FF71">
        <v>0.17</v>
      </c>
      <c r="FG71">
        <v>20.09721487474717</v>
      </c>
      <c r="FH71">
        <v>-0.7597279397665635</v>
      </c>
      <c r="FI71">
        <v>0.07719268194341124</v>
      </c>
      <c r="FJ71">
        <v>1</v>
      </c>
      <c r="FK71">
        <v>-21.256165</v>
      </c>
      <c r="FL71">
        <v>0.3927242026266531</v>
      </c>
      <c r="FM71">
        <v>0.06416739651100083</v>
      </c>
      <c r="FN71">
        <v>1</v>
      </c>
      <c r="FO71">
        <v>409.5760333333334</v>
      </c>
      <c r="FP71">
        <v>1.749757508341953</v>
      </c>
      <c r="FQ71">
        <v>0.1276828057683908</v>
      </c>
      <c r="FR71">
        <v>1</v>
      </c>
      <c r="FS71">
        <v>2.76644425</v>
      </c>
      <c r="FT71">
        <v>0.1806212757973725</v>
      </c>
      <c r="FU71">
        <v>0.02337469207150119</v>
      </c>
      <c r="FV71">
        <v>1</v>
      </c>
      <c r="FW71">
        <v>27.72870333333334</v>
      </c>
      <c r="FX71">
        <v>0.6213757508342431</v>
      </c>
      <c r="FY71">
        <v>0.04484380658339421</v>
      </c>
      <c r="FZ71">
        <v>1</v>
      </c>
      <c r="GA71">
        <v>5</v>
      </c>
      <c r="GB71">
        <v>5</v>
      </c>
      <c r="GC71" t="s">
        <v>420</v>
      </c>
      <c r="GD71">
        <v>3.17503</v>
      </c>
      <c r="GE71">
        <v>2.79674</v>
      </c>
      <c r="GF71">
        <v>0.102623</v>
      </c>
      <c r="GG71">
        <v>0.107355</v>
      </c>
      <c r="GH71">
        <v>0.13274</v>
      </c>
      <c r="GI71">
        <v>0.124223</v>
      </c>
      <c r="GJ71">
        <v>27936.8</v>
      </c>
      <c r="GK71">
        <v>22156.4</v>
      </c>
      <c r="GL71">
        <v>29109.4</v>
      </c>
      <c r="GM71">
        <v>24325.9</v>
      </c>
      <c r="GN71">
        <v>32086.5</v>
      </c>
      <c r="GO71">
        <v>31075.4</v>
      </c>
      <c r="GP71">
        <v>40142.9</v>
      </c>
      <c r="GQ71">
        <v>39678.6</v>
      </c>
      <c r="GR71">
        <v>2.1299</v>
      </c>
      <c r="GS71">
        <v>1.87375</v>
      </c>
      <c r="GT71">
        <v>0.0864267</v>
      </c>
      <c r="GU71">
        <v>0</v>
      </c>
      <c r="GV71">
        <v>28.001</v>
      </c>
      <c r="GW71">
        <v>999.9</v>
      </c>
      <c r="GX71">
        <v>64.40000000000001</v>
      </c>
      <c r="GY71">
        <v>32.5</v>
      </c>
      <c r="GZ71">
        <v>31.1613</v>
      </c>
      <c r="HA71">
        <v>61.4024</v>
      </c>
      <c r="HB71">
        <v>31.9752</v>
      </c>
      <c r="HC71">
        <v>1</v>
      </c>
      <c r="HD71">
        <v>0.1881</v>
      </c>
      <c r="HE71">
        <v>0</v>
      </c>
      <c r="HF71">
        <v>20.2787</v>
      </c>
      <c r="HG71">
        <v>5.22627</v>
      </c>
      <c r="HH71">
        <v>11.9081</v>
      </c>
      <c r="HI71">
        <v>4.96375</v>
      </c>
      <c r="HJ71">
        <v>3.292</v>
      </c>
      <c r="HK71">
        <v>9999</v>
      </c>
      <c r="HL71">
        <v>9999</v>
      </c>
      <c r="HM71">
        <v>9999</v>
      </c>
      <c r="HN71">
        <v>999.9</v>
      </c>
      <c r="HO71">
        <v>4.97019</v>
      </c>
      <c r="HP71">
        <v>1.87515</v>
      </c>
      <c r="HQ71">
        <v>1.87393</v>
      </c>
      <c r="HR71">
        <v>1.87302</v>
      </c>
      <c r="HS71">
        <v>1.87454</v>
      </c>
      <c r="HT71">
        <v>1.86951</v>
      </c>
      <c r="HU71">
        <v>1.87363</v>
      </c>
      <c r="HV71">
        <v>1.87874</v>
      </c>
      <c r="HW71">
        <v>0</v>
      </c>
      <c r="HX71">
        <v>0</v>
      </c>
      <c r="HY71">
        <v>0</v>
      </c>
      <c r="HZ71">
        <v>0</v>
      </c>
      <c r="IA71" t="s">
        <v>421</v>
      </c>
      <c r="IB71" t="s">
        <v>422</v>
      </c>
      <c r="IC71" t="s">
        <v>423</v>
      </c>
      <c r="ID71" t="s">
        <v>423</v>
      </c>
      <c r="IE71" t="s">
        <v>423</v>
      </c>
      <c r="IF71" t="s">
        <v>423</v>
      </c>
      <c r="IG71">
        <v>0</v>
      </c>
      <c r="IH71">
        <v>100</v>
      </c>
      <c r="II71">
        <v>100</v>
      </c>
      <c r="IJ71">
        <v>1.087</v>
      </c>
      <c r="IK71">
        <v>0.3404</v>
      </c>
      <c r="IL71">
        <v>1.065978654344331</v>
      </c>
      <c r="IM71">
        <v>0.0007502269904989051</v>
      </c>
      <c r="IN71">
        <v>-1.907541437940456E-06</v>
      </c>
      <c r="IO71">
        <v>4.87577687351772E-10</v>
      </c>
      <c r="IP71">
        <v>0.3403449999999957</v>
      </c>
      <c r="IQ71">
        <v>0</v>
      </c>
      <c r="IR71">
        <v>0</v>
      </c>
      <c r="IS71">
        <v>0</v>
      </c>
      <c r="IT71">
        <v>1</v>
      </c>
      <c r="IU71">
        <v>1943</v>
      </c>
      <c r="IV71">
        <v>1</v>
      </c>
      <c r="IW71">
        <v>21</v>
      </c>
      <c r="IX71">
        <v>2.5</v>
      </c>
      <c r="IY71">
        <v>2.5</v>
      </c>
      <c r="IZ71">
        <v>1.12549</v>
      </c>
      <c r="JA71">
        <v>2.43042</v>
      </c>
      <c r="JB71">
        <v>1.42578</v>
      </c>
      <c r="JC71">
        <v>2.26929</v>
      </c>
      <c r="JD71">
        <v>1.54785</v>
      </c>
      <c r="JE71">
        <v>2.31201</v>
      </c>
      <c r="JF71">
        <v>35.9879</v>
      </c>
      <c r="JG71">
        <v>14.456</v>
      </c>
      <c r="JH71">
        <v>18</v>
      </c>
      <c r="JI71">
        <v>627.2859999999999</v>
      </c>
      <c r="JJ71">
        <v>443.566</v>
      </c>
      <c r="JK71">
        <v>28.9677</v>
      </c>
      <c r="JL71">
        <v>29.8426</v>
      </c>
      <c r="JM71">
        <v>30.0003</v>
      </c>
      <c r="JN71">
        <v>29.8248</v>
      </c>
      <c r="JO71">
        <v>29.7768</v>
      </c>
      <c r="JP71">
        <v>22.5398</v>
      </c>
      <c r="JQ71">
        <v>21.4249</v>
      </c>
      <c r="JR71">
        <v>88.0611</v>
      </c>
      <c r="JS71">
        <v>-999.9</v>
      </c>
      <c r="JT71">
        <v>431.074</v>
      </c>
      <c r="JU71">
        <v>25</v>
      </c>
      <c r="JV71">
        <v>94.83159999999999</v>
      </c>
      <c r="JW71">
        <v>100.959</v>
      </c>
    </row>
    <row r="72" spans="1:283">
      <c r="A72">
        <v>56</v>
      </c>
      <c r="B72">
        <v>1690387874</v>
      </c>
      <c r="C72">
        <v>9503.900000095367</v>
      </c>
      <c r="D72" t="s">
        <v>678</v>
      </c>
      <c r="E72" t="s">
        <v>679</v>
      </c>
      <c r="F72">
        <v>15</v>
      </c>
      <c r="P72">
        <v>1690387866.25</v>
      </c>
      <c r="Q72">
        <f>(R72)/1000</f>
        <v>0</v>
      </c>
      <c r="R72">
        <f>1000*DB72*AP72*(CX72-CY72)/(100*CQ72*(1000-AP72*CX72))</f>
        <v>0</v>
      </c>
      <c r="S72">
        <f>DB72*AP72*(CW72-CV72*(1000-AP72*CY72)/(1000-AP72*CX72))/(100*CQ72)</f>
        <v>0</v>
      </c>
      <c r="T72">
        <f>CV72 - IF(AP72&gt;1, S72*CQ72*100.0/(AR72*DJ72), 0)</f>
        <v>0</v>
      </c>
      <c r="U72">
        <f>((AA72-Q72/2)*T72-S72)/(AA72+Q72/2)</f>
        <v>0</v>
      </c>
      <c r="V72">
        <f>U72*(DC72+DD72)/1000.0</f>
        <v>0</v>
      </c>
      <c r="W72">
        <f>(CV72 - IF(AP72&gt;1, S72*CQ72*100.0/(AR72*DJ72), 0))*(DC72+DD72)/1000.0</f>
        <v>0</v>
      </c>
      <c r="X72">
        <f>2.0/((1/Z72-1/Y72)+SIGN(Z72)*SQRT((1/Z72-1/Y72)*(1/Z72-1/Y72) + 4*CR72/((CR72+1)*(CR72+1))*(2*1/Z72*1/Y72-1/Y72*1/Y72)))</f>
        <v>0</v>
      </c>
      <c r="Y72">
        <f>IF(LEFT(CS72,1)&lt;&gt;"0",IF(LEFT(CS72,1)="1",3.0,CT72),$D$5+$E$5*(DJ72*DC72/($K$5*1000))+$F$5*(DJ72*DC72/($K$5*1000))*MAX(MIN(CQ72,$J$5),$I$5)*MAX(MIN(CQ72,$J$5),$I$5)+$G$5*MAX(MIN(CQ72,$J$5),$I$5)*(DJ72*DC72/($K$5*1000))+$H$5*(DJ72*DC72/($K$5*1000))*(DJ72*DC72/($K$5*1000)))</f>
        <v>0</v>
      </c>
      <c r="Z72">
        <f>Q72*(1000-(1000*0.61365*exp(17.502*AD72/(240.97+AD72))/(DC72+DD72)+CX72)/2)/(1000*0.61365*exp(17.502*AD72/(240.97+AD72))/(DC72+DD72)-CX72)</f>
        <v>0</v>
      </c>
      <c r="AA72">
        <f>1/((CR72+1)/(X72/1.6)+1/(Y72/1.37)) + CR72/((CR72+1)/(X72/1.6) + CR72/(Y72/1.37))</f>
        <v>0</v>
      </c>
      <c r="AB72">
        <f>(CM72*CP72)</f>
        <v>0</v>
      </c>
      <c r="AC72">
        <f>(DE72+(AB72+2*0.95*5.67E-8*(((DE72+$B$7)+273)^4-(DE72+273)^4)-44100*Q72)/(1.84*29.3*Y72+8*0.95*5.67E-8*(DE72+273)^3))</f>
        <v>0</v>
      </c>
      <c r="AD72">
        <f>($C$7*DF72+$D$7*DG72+$E$7*AC72)</f>
        <v>0</v>
      </c>
      <c r="AE72">
        <f>0.61365*exp(17.502*AD72/(240.97+AD72))</f>
        <v>0</v>
      </c>
      <c r="AF72">
        <f>(AG72/AH72*100)</f>
        <v>0</v>
      </c>
      <c r="AG72">
        <f>CX72*(DC72+DD72)/1000</f>
        <v>0</v>
      </c>
      <c r="AH72">
        <f>0.61365*exp(17.502*DE72/(240.97+DE72))</f>
        <v>0</v>
      </c>
      <c r="AI72">
        <f>(AE72-CX72*(DC72+DD72)/1000)</f>
        <v>0</v>
      </c>
      <c r="AJ72">
        <f>(-Q72*44100)</f>
        <v>0</v>
      </c>
      <c r="AK72">
        <f>2*29.3*Y72*0.92*(DE72-AD72)</f>
        <v>0</v>
      </c>
      <c r="AL72">
        <f>2*0.95*5.67E-8*(((DE72+$B$7)+273)^4-(AD72+273)^4)</f>
        <v>0</v>
      </c>
      <c r="AM72">
        <f>AB72+AL72+AJ72+AK72</f>
        <v>0</v>
      </c>
      <c r="AN72">
        <v>0</v>
      </c>
      <c r="AO72">
        <v>0</v>
      </c>
      <c r="AP72">
        <f>IF(AN72*$H$13&gt;=AR72,1.0,(AR72/(AR72-AN72*$H$13)))</f>
        <v>0</v>
      </c>
      <c r="AQ72">
        <f>(AP72-1)*100</f>
        <v>0</v>
      </c>
      <c r="AR72">
        <f>MAX(0,($B$13+$C$13*DJ72)/(1+$D$13*DJ72)*DC72/(DE72+273)*$E$13)</f>
        <v>0</v>
      </c>
      <c r="AS72" t="s">
        <v>414</v>
      </c>
      <c r="AT72">
        <v>12558.6</v>
      </c>
      <c r="AU72">
        <v>607.068</v>
      </c>
      <c r="AV72">
        <v>2188.17</v>
      </c>
      <c r="AW72">
        <f>1-AU72/AV72</f>
        <v>0</v>
      </c>
      <c r="AX72">
        <v>-1.734461745173538</v>
      </c>
      <c r="AY72" t="s">
        <v>680</v>
      </c>
      <c r="AZ72">
        <v>12568.4</v>
      </c>
      <c r="BA72">
        <v>927.06936</v>
      </c>
      <c r="BB72">
        <v>1175.3</v>
      </c>
      <c r="BC72">
        <f>1-BA72/BB72</f>
        <v>0</v>
      </c>
      <c r="BD72">
        <v>0.5</v>
      </c>
      <c r="BE72">
        <f>CN72</f>
        <v>0</v>
      </c>
      <c r="BF72">
        <f>S72</f>
        <v>0</v>
      </c>
      <c r="BG72">
        <f>BC72*BD72*BE72</f>
        <v>0</v>
      </c>
      <c r="BH72">
        <f>(BF72-AX72)/BE72</f>
        <v>0</v>
      </c>
      <c r="BI72">
        <f>(AV72-BB72)/BB72</f>
        <v>0</v>
      </c>
      <c r="BJ72">
        <f>AU72/(AW72+AU72/BB72)</f>
        <v>0</v>
      </c>
      <c r="BK72" t="s">
        <v>681</v>
      </c>
      <c r="BL72">
        <v>1.13</v>
      </c>
      <c r="BM72">
        <f>IF(BL72&lt;&gt;0, BL72, BJ72)</f>
        <v>0</v>
      </c>
      <c r="BN72">
        <f>1-BM72/BB72</f>
        <v>0</v>
      </c>
      <c r="BO72">
        <f>(BB72-BA72)/(BB72-BM72)</f>
        <v>0</v>
      </c>
      <c r="BP72">
        <f>(AV72-BB72)/(AV72-BM72)</f>
        <v>0</v>
      </c>
      <c r="BQ72">
        <f>(BB72-BA72)/(BB72-AU72)</f>
        <v>0</v>
      </c>
      <c r="BR72">
        <f>(AV72-BB72)/(AV72-AU72)</f>
        <v>0</v>
      </c>
      <c r="BS72">
        <f>(BO72*BM72/BA72)</f>
        <v>0</v>
      </c>
      <c r="BT72">
        <f>(1-BS72)</f>
        <v>0</v>
      </c>
      <c r="BU72">
        <v>3230</v>
      </c>
      <c r="BV72">
        <v>300</v>
      </c>
      <c r="BW72">
        <v>300</v>
      </c>
      <c r="BX72">
        <v>300</v>
      </c>
      <c r="BY72">
        <v>12568.4</v>
      </c>
      <c r="BZ72">
        <v>1152.72</v>
      </c>
      <c r="CA72">
        <v>-0.009107199999999999</v>
      </c>
      <c r="CB72">
        <v>8.27</v>
      </c>
      <c r="CC72" t="s">
        <v>417</v>
      </c>
      <c r="CD72" t="s">
        <v>417</v>
      </c>
      <c r="CE72" t="s">
        <v>417</v>
      </c>
      <c r="CF72" t="s">
        <v>417</v>
      </c>
      <c r="CG72" t="s">
        <v>417</v>
      </c>
      <c r="CH72" t="s">
        <v>417</v>
      </c>
      <c r="CI72" t="s">
        <v>417</v>
      </c>
      <c r="CJ72" t="s">
        <v>417</v>
      </c>
      <c r="CK72" t="s">
        <v>417</v>
      </c>
      <c r="CL72" t="s">
        <v>417</v>
      </c>
      <c r="CM72">
        <f>$B$11*DK72+$C$11*DL72+$F$11*DW72*(1-DZ72)</f>
        <v>0</v>
      </c>
      <c r="CN72">
        <f>CM72*CO72</f>
        <v>0</v>
      </c>
      <c r="CO72">
        <f>($B$11*$D$9+$C$11*$D$9+$F$11*((EJ72+EB72)/MAX(EJ72+EB72+EK72, 0.1)*$I$9+EK72/MAX(EJ72+EB72+EK72, 0.1)*$J$9))/($B$11+$C$11+$F$11)</f>
        <v>0</v>
      </c>
      <c r="CP72">
        <f>($B$11*$K$9+$C$11*$K$9+$F$11*((EJ72+EB72)/MAX(EJ72+EB72+EK72, 0.1)*$P$9+EK72/MAX(EJ72+EB72+EK72, 0.1)*$Q$9))/($B$11+$C$11+$F$11)</f>
        <v>0</v>
      </c>
      <c r="CQ72">
        <v>6</v>
      </c>
      <c r="CR72">
        <v>0.5</v>
      </c>
      <c r="CS72" t="s">
        <v>418</v>
      </c>
      <c r="CT72">
        <v>2</v>
      </c>
      <c r="CU72">
        <v>1690387866.25</v>
      </c>
      <c r="CV72">
        <v>409.7721333333334</v>
      </c>
      <c r="CW72">
        <v>424.8798333333334</v>
      </c>
      <c r="CX72">
        <v>26.83538</v>
      </c>
      <c r="CY72">
        <v>24.94863</v>
      </c>
      <c r="CZ72">
        <v>408.6849</v>
      </c>
      <c r="DA72">
        <v>26.49503666666667</v>
      </c>
      <c r="DB72">
        <v>600.2062333333334</v>
      </c>
      <c r="DC72">
        <v>101.5060666666666</v>
      </c>
      <c r="DD72">
        <v>0.09968310333333334</v>
      </c>
      <c r="DE72">
        <v>29.6623</v>
      </c>
      <c r="DF72">
        <v>29.61736333333334</v>
      </c>
      <c r="DG72">
        <v>999.9000000000002</v>
      </c>
      <c r="DH72">
        <v>0</v>
      </c>
      <c r="DI72">
        <v>0</v>
      </c>
      <c r="DJ72">
        <v>10006.37166666667</v>
      </c>
      <c r="DK72">
        <v>0</v>
      </c>
      <c r="DL72">
        <v>350.7002333333333</v>
      </c>
      <c r="DM72">
        <v>-15.10781666666667</v>
      </c>
      <c r="DN72">
        <v>421.0717666666667</v>
      </c>
      <c r="DO72">
        <v>435.7513666666667</v>
      </c>
      <c r="DP72">
        <v>1.886748333333333</v>
      </c>
      <c r="DQ72">
        <v>424.8798333333334</v>
      </c>
      <c r="DR72">
        <v>24.94863</v>
      </c>
      <c r="DS72">
        <v>2.723954</v>
      </c>
      <c r="DT72">
        <v>2.532437666666667</v>
      </c>
      <c r="DU72">
        <v>22.43032333333333</v>
      </c>
      <c r="DV72">
        <v>21.23648666666666</v>
      </c>
      <c r="DW72">
        <v>1499.997</v>
      </c>
      <c r="DX72">
        <v>0.9729956666666663</v>
      </c>
      <c r="DY72">
        <v>0.02700403999999999</v>
      </c>
      <c r="DZ72">
        <v>0</v>
      </c>
      <c r="EA72">
        <v>928.5260666666668</v>
      </c>
      <c r="EB72">
        <v>4.99931</v>
      </c>
      <c r="EC72">
        <v>15773.98</v>
      </c>
      <c r="ED72">
        <v>13259.19</v>
      </c>
      <c r="EE72">
        <v>37.18699999999999</v>
      </c>
      <c r="EF72">
        <v>38.625</v>
      </c>
      <c r="EG72">
        <v>37.479</v>
      </c>
      <c r="EH72">
        <v>38.18286666666666</v>
      </c>
      <c r="EI72">
        <v>38.68699999999999</v>
      </c>
      <c r="EJ72">
        <v>1454.627</v>
      </c>
      <c r="EK72">
        <v>40.36999999999998</v>
      </c>
      <c r="EL72">
        <v>0</v>
      </c>
      <c r="EM72">
        <v>167.7999999523163</v>
      </c>
      <c r="EN72">
        <v>0</v>
      </c>
      <c r="EO72">
        <v>927.06936</v>
      </c>
      <c r="EP72">
        <v>-211.853538764102</v>
      </c>
      <c r="EQ72">
        <v>-3309.061544218627</v>
      </c>
      <c r="ER72">
        <v>15748.556</v>
      </c>
      <c r="ES72">
        <v>15</v>
      </c>
      <c r="ET72">
        <v>1690387554</v>
      </c>
      <c r="EU72" t="s">
        <v>673</v>
      </c>
      <c r="EV72">
        <v>1690387554</v>
      </c>
      <c r="EW72">
        <v>1690387553</v>
      </c>
      <c r="EX72">
        <v>38</v>
      </c>
      <c r="EY72">
        <v>-0.049</v>
      </c>
      <c r="EZ72">
        <v>-0</v>
      </c>
      <c r="FA72">
        <v>1.086</v>
      </c>
      <c r="FB72">
        <v>0.34</v>
      </c>
      <c r="FC72">
        <v>412</v>
      </c>
      <c r="FD72">
        <v>25</v>
      </c>
      <c r="FE72">
        <v>0.43</v>
      </c>
      <c r="FF72">
        <v>0.17</v>
      </c>
      <c r="FG72">
        <v>14.30986786374292</v>
      </c>
      <c r="FH72">
        <v>0.03151397299520711</v>
      </c>
      <c r="FI72">
        <v>0.03121661865825831</v>
      </c>
      <c r="FJ72">
        <v>1</v>
      </c>
      <c r="FK72">
        <v>-15.09738</v>
      </c>
      <c r="FL72">
        <v>-0.1291767354596466</v>
      </c>
      <c r="FM72">
        <v>0.03712246085592916</v>
      </c>
      <c r="FN72">
        <v>1</v>
      </c>
      <c r="FO72">
        <v>409.7708333333334</v>
      </c>
      <c r="FP72">
        <v>0.4555194660730545</v>
      </c>
      <c r="FQ72">
        <v>0.03952052912376867</v>
      </c>
      <c r="FR72">
        <v>1</v>
      </c>
      <c r="FS72">
        <v>1.859839</v>
      </c>
      <c r="FT72">
        <v>0.4586613883677277</v>
      </c>
      <c r="FU72">
        <v>0.04663674070944496</v>
      </c>
      <c r="FV72">
        <v>1</v>
      </c>
      <c r="FW72">
        <v>26.83122</v>
      </c>
      <c r="FX72">
        <v>0.5010046718575987</v>
      </c>
      <c r="FY72">
        <v>0.03658801625304855</v>
      </c>
      <c r="FZ72">
        <v>1</v>
      </c>
      <c r="GA72">
        <v>5</v>
      </c>
      <c r="GB72">
        <v>5</v>
      </c>
      <c r="GC72" t="s">
        <v>420</v>
      </c>
      <c r="GD72">
        <v>3.17485</v>
      </c>
      <c r="GE72">
        <v>2.79614</v>
      </c>
      <c r="GF72">
        <v>0.102598</v>
      </c>
      <c r="GG72">
        <v>0.106221</v>
      </c>
      <c r="GH72">
        <v>0.129607</v>
      </c>
      <c r="GI72">
        <v>0.12408</v>
      </c>
      <c r="GJ72">
        <v>27932.8</v>
      </c>
      <c r="GK72">
        <v>22177.6</v>
      </c>
      <c r="GL72">
        <v>29105.1</v>
      </c>
      <c r="GM72">
        <v>24318.9</v>
      </c>
      <c r="GN72">
        <v>32201.3</v>
      </c>
      <c r="GO72">
        <v>31071.4</v>
      </c>
      <c r="GP72">
        <v>40138.1</v>
      </c>
      <c r="GQ72">
        <v>39666.6</v>
      </c>
      <c r="GR72">
        <v>2.12762</v>
      </c>
      <c r="GS72">
        <v>1.84343</v>
      </c>
      <c r="GT72">
        <v>0.079155</v>
      </c>
      <c r="GU72">
        <v>0</v>
      </c>
      <c r="GV72">
        <v>28.3335</v>
      </c>
      <c r="GW72">
        <v>999.9</v>
      </c>
      <c r="GX72">
        <v>63.6</v>
      </c>
      <c r="GY72">
        <v>32.7</v>
      </c>
      <c r="GZ72">
        <v>31.1242</v>
      </c>
      <c r="HA72">
        <v>62.2324</v>
      </c>
      <c r="HB72">
        <v>31.7268</v>
      </c>
      <c r="HC72">
        <v>1</v>
      </c>
      <c r="HD72">
        <v>0.200851</v>
      </c>
      <c r="HE72">
        <v>0</v>
      </c>
      <c r="HF72">
        <v>20.2785</v>
      </c>
      <c r="HG72">
        <v>5.22463</v>
      </c>
      <c r="HH72">
        <v>11.9081</v>
      </c>
      <c r="HI72">
        <v>4.96375</v>
      </c>
      <c r="HJ72">
        <v>3.292</v>
      </c>
      <c r="HK72">
        <v>9999</v>
      </c>
      <c r="HL72">
        <v>9999</v>
      </c>
      <c r="HM72">
        <v>9999</v>
      </c>
      <c r="HN72">
        <v>999.9</v>
      </c>
      <c r="HO72">
        <v>4.97021</v>
      </c>
      <c r="HP72">
        <v>1.87515</v>
      </c>
      <c r="HQ72">
        <v>1.87393</v>
      </c>
      <c r="HR72">
        <v>1.87303</v>
      </c>
      <c r="HS72">
        <v>1.87454</v>
      </c>
      <c r="HT72">
        <v>1.86951</v>
      </c>
      <c r="HU72">
        <v>1.87368</v>
      </c>
      <c r="HV72">
        <v>1.87874</v>
      </c>
      <c r="HW72">
        <v>0</v>
      </c>
      <c r="HX72">
        <v>0</v>
      </c>
      <c r="HY72">
        <v>0</v>
      </c>
      <c r="HZ72">
        <v>0</v>
      </c>
      <c r="IA72" t="s">
        <v>421</v>
      </c>
      <c r="IB72" t="s">
        <v>422</v>
      </c>
      <c r="IC72" t="s">
        <v>423</v>
      </c>
      <c r="ID72" t="s">
        <v>423</v>
      </c>
      <c r="IE72" t="s">
        <v>423</v>
      </c>
      <c r="IF72" t="s">
        <v>423</v>
      </c>
      <c r="IG72">
        <v>0</v>
      </c>
      <c r="IH72">
        <v>100</v>
      </c>
      <c r="II72">
        <v>100</v>
      </c>
      <c r="IJ72">
        <v>1.087</v>
      </c>
      <c r="IK72">
        <v>0.3403</v>
      </c>
      <c r="IL72">
        <v>1.065978654344331</v>
      </c>
      <c r="IM72">
        <v>0.0007502269904989051</v>
      </c>
      <c r="IN72">
        <v>-1.907541437940456E-06</v>
      </c>
      <c r="IO72">
        <v>4.87577687351772E-10</v>
      </c>
      <c r="IP72">
        <v>0.3403449999999957</v>
      </c>
      <c r="IQ72">
        <v>0</v>
      </c>
      <c r="IR72">
        <v>0</v>
      </c>
      <c r="IS72">
        <v>0</v>
      </c>
      <c r="IT72">
        <v>1</v>
      </c>
      <c r="IU72">
        <v>1943</v>
      </c>
      <c r="IV72">
        <v>1</v>
      </c>
      <c r="IW72">
        <v>21</v>
      </c>
      <c r="IX72">
        <v>5.3</v>
      </c>
      <c r="IY72">
        <v>5.3</v>
      </c>
      <c r="IZ72">
        <v>1.11206</v>
      </c>
      <c r="JA72">
        <v>2.40234</v>
      </c>
      <c r="JB72">
        <v>1.42578</v>
      </c>
      <c r="JC72">
        <v>2.27051</v>
      </c>
      <c r="JD72">
        <v>1.54785</v>
      </c>
      <c r="JE72">
        <v>2.49268</v>
      </c>
      <c r="JF72">
        <v>36.152</v>
      </c>
      <c r="JG72">
        <v>14.4472</v>
      </c>
      <c r="JH72">
        <v>18</v>
      </c>
      <c r="JI72">
        <v>626.534</v>
      </c>
      <c r="JJ72">
        <v>426.383</v>
      </c>
      <c r="JK72">
        <v>29.0886</v>
      </c>
      <c r="JL72">
        <v>29.9859</v>
      </c>
      <c r="JM72">
        <v>30.0003</v>
      </c>
      <c r="JN72">
        <v>29.9182</v>
      </c>
      <c r="JO72">
        <v>29.8582</v>
      </c>
      <c r="JP72">
        <v>22.2933</v>
      </c>
      <c r="JQ72">
        <v>20.5915</v>
      </c>
      <c r="JR72">
        <v>86.5688</v>
      </c>
      <c r="JS72">
        <v>-999.9</v>
      </c>
      <c r="JT72">
        <v>425.256</v>
      </c>
      <c r="JU72">
        <v>25</v>
      </c>
      <c r="JV72">
        <v>94.81910000000001</v>
      </c>
      <c r="JW72">
        <v>100.929</v>
      </c>
    </row>
    <row r="73" spans="1:283">
      <c r="A73">
        <v>57</v>
      </c>
      <c r="B73">
        <v>1690387998</v>
      </c>
      <c r="C73">
        <v>9627.900000095367</v>
      </c>
      <c r="D73" t="s">
        <v>682</v>
      </c>
      <c r="E73" t="s">
        <v>683</v>
      </c>
      <c r="F73">
        <v>15</v>
      </c>
      <c r="P73">
        <v>1690387990</v>
      </c>
      <c r="Q73">
        <f>(R73)/1000</f>
        <v>0</v>
      </c>
      <c r="R73">
        <f>1000*DB73*AP73*(CX73-CY73)/(100*CQ73*(1000-AP73*CX73))</f>
        <v>0</v>
      </c>
      <c r="S73">
        <f>DB73*AP73*(CW73-CV73*(1000-AP73*CY73)/(1000-AP73*CX73))/(100*CQ73)</f>
        <v>0</v>
      </c>
      <c r="T73">
        <f>CV73 - IF(AP73&gt;1, S73*CQ73*100.0/(AR73*DJ73), 0)</f>
        <v>0</v>
      </c>
      <c r="U73">
        <f>((AA73-Q73/2)*T73-S73)/(AA73+Q73/2)</f>
        <v>0</v>
      </c>
      <c r="V73">
        <f>U73*(DC73+DD73)/1000.0</f>
        <v>0</v>
      </c>
      <c r="W73">
        <f>(CV73 - IF(AP73&gt;1, S73*CQ73*100.0/(AR73*DJ73), 0))*(DC73+DD73)/1000.0</f>
        <v>0</v>
      </c>
      <c r="X73">
        <f>2.0/((1/Z73-1/Y73)+SIGN(Z73)*SQRT((1/Z73-1/Y73)*(1/Z73-1/Y73) + 4*CR73/((CR73+1)*(CR73+1))*(2*1/Z73*1/Y73-1/Y73*1/Y73)))</f>
        <v>0</v>
      </c>
      <c r="Y73">
        <f>IF(LEFT(CS73,1)&lt;&gt;"0",IF(LEFT(CS73,1)="1",3.0,CT73),$D$5+$E$5*(DJ73*DC73/($K$5*1000))+$F$5*(DJ73*DC73/($K$5*1000))*MAX(MIN(CQ73,$J$5),$I$5)*MAX(MIN(CQ73,$J$5),$I$5)+$G$5*MAX(MIN(CQ73,$J$5),$I$5)*(DJ73*DC73/($K$5*1000))+$H$5*(DJ73*DC73/($K$5*1000))*(DJ73*DC73/($K$5*1000)))</f>
        <v>0</v>
      </c>
      <c r="Z73">
        <f>Q73*(1000-(1000*0.61365*exp(17.502*AD73/(240.97+AD73))/(DC73+DD73)+CX73)/2)/(1000*0.61365*exp(17.502*AD73/(240.97+AD73))/(DC73+DD73)-CX73)</f>
        <v>0</v>
      </c>
      <c r="AA73">
        <f>1/((CR73+1)/(X73/1.6)+1/(Y73/1.37)) + CR73/((CR73+1)/(X73/1.6) + CR73/(Y73/1.37))</f>
        <v>0</v>
      </c>
      <c r="AB73">
        <f>(CM73*CP73)</f>
        <v>0</v>
      </c>
      <c r="AC73">
        <f>(DE73+(AB73+2*0.95*5.67E-8*(((DE73+$B$7)+273)^4-(DE73+273)^4)-44100*Q73)/(1.84*29.3*Y73+8*0.95*5.67E-8*(DE73+273)^3))</f>
        <v>0</v>
      </c>
      <c r="AD73">
        <f>($C$7*DF73+$D$7*DG73+$E$7*AC73)</f>
        <v>0</v>
      </c>
      <c r="AE73">
        <f>0.61365*exp(17.502*AD73/(240.97+AD73))</f>
        <v>0</v>
      </c>
      <c r="AF73">
        <f>(AG73/AH73*100)</f>
        <v>0</v>
      </c>
      <c r="AG73">
        <f>CX73*(DC73+DD73)/1000</f>
        <v>0</v>
      </c>
      <c r="AH73">
        <f>0.61365*exp(17.502*DE73/(240.97+DE73))</f>
        <v>0</v>
      </c>
      <c r="AI73">
        <f>(AE73-CX73*(DC73+DD73)/1000)</f>
        <v>0</v>
      </c>
      <c r="AJ73">
        <f>(-Q73*44100)</f>
        <v>0</v>
      </c>
      <c r="AK73">
        <f>2*29.3*Y73*0.92*(DE73-AD73)</f>
        <v>0</v>
      </c>
      <c r="AL73">
        <f>2*0.95*5.67E-8*(((DE73+$B$7)+273)^4-(AD73+273)^4)</f>
        <v>0</v>
      </c>
      <c r="AM73">
        <f>AB73+AL73+AJ73+AK73</f>
        <v>0</v>
      </c>
      <c r="AN73">
        <v>0</v>
      </c>
      <c r="AO73">
        <v>0</v>
      </c>
      <c r="AP73">
        <f>IF(AN73*$H$13&gt;=AR73,1.0,(AR73/(AR73-AN73*$H$13)))</f>
        <v>0</v>
      </c>
      <c r="AQ73">
        <f>(AP73-1)*100</f>
        <v>0</v>
      </c>
      <c r="AR73">
        <f>MAX(0,($B$13+$C$13*DJ73)/(1+$D$13*DJ73)*DC73/(DE73+273)*$E$13)</f>
        <v>0</v>
      </c>
      <c r="AS73" t="s">
        <v>414</v>
      </c>
      <c r="AT73">
        <v>12558.6</v>
      </c>
      <c r="AU73">
        <v>607.068</v>
      </c>
      <c r="AV73">
        <v>2188.17</v>
      </c>
      <c r="AW73">
        <f>1-AU73/AV73</f>
        <v>0</v>
      </c>
      <c r="AX73">
        <v>-1.734461745173538</v>
      </c>
      <c r="AY73" t="s">
        <v>684</v>
      </c>
      <c r="AZ73">
        <v>12551.5</v>
      </c>
      <c r="BA73">
        <v>758.1682000000001</v>
      </c>
      <c r="BB73">
        <v>1225.34</v>
      </c>
      <c r="BC73">
        <f>1-BA73/BB73</f>
        <v>0</v>
      </c>
      <c r="BD73">
        <v>0.5</v>
      </c>
      <c r="BE73">
        <f>CN73</f>
        <v>0</v>
      </c>
      <c r="BF73">
        <f>S73</f>
        <v>0</v>
      </c>
      <c r="BG73">
        <f>BC73*BD73*BE73</f>
        <v>0</v>
      </c>
      <c r="BH73">
        <f>(BF73-AX73)/BE73</f>
        <v>0</v>
      </c>
      <c r="BI73">
        <f>(AV73-BB73)/BB73</f>
        <v>0</v>
      </c>
      <c r="BJ73">
        <f>AU73/(AW73+AU73/BB73)</f>
        <v>0</v>
      </c>
      <c r="BK73" t="s">
        <v>685</v>
      </c>
      <c r="BL73">
        <v>5.73</v>
      </c>
      <c r="BM73">
        <f>IF(BL73&lt;&gt;0, BL73, BJ73)</f>
        <v>0</v>
      </c>
      <c r="BN73">
        <f>1-BM73/BB73</f>
        <v>0</v>
      </c>
      <c r="BO73">
        <f>(BB73-BA73)/(BB73-BM73)</f>
        <v>0</v>
      </c>
      <c r="BP73">
        <f>(AV73-BB73)/(AV73-BM73)</f>
        <v>0</v>
      </c>
      <c r="BQ73">
        <f>(BB73-BA73)/(BB73-AU73)</f>
        <v>0</v>
      </c>
      <c r="BR73">
        <f>(AV73-BB73)/(AV73-AU73)</f>
        <v>0</v>
      </c>
      <c r="BS73">
        <f>(BO73*BM73/BA73)</f>
        <v>0</v>
      </c>
      <c r="BT73">
        <f>(1-BS73)</f>
        <v>0</v>
      </c>
      <c r="BU73">
        <v>3232</v>
      </c>
      <c r="BV73">
        <v>300</v>
      </c>
      <c r="BW73">
        <v>300</v>
      </c>
      <c r="BX73">
        <v>300</v>
      </c>
      <c r="BY73">
        <v>12551.5</v>
      </c>
      <c r="BZ73">
        <v>1097.33</v>
      </c>
      <c r="CA73">
        <v>-0.009096129999999999</v>
      </c>
      <c r="CB73">
        <v>-23.55</v>
      </c>
      <c r="CC73" t="s">
        <v>417</v>
      </c>
      <c r="CD73" t="s">
        <v>417</v>
      </c>
      <c r="CE73" t="s">
        <v>417</v>
      </c>
      <c r="CF73" t="s">
        <v>417</v>
      </c>
      <c r="CG73" t="s">
        <v>417</v>
      </c>
      <c r="CH73" t="s">
        <v>417</v>
      </c>
      <c r="CI73" t="s">
        <v>417</v>
      </c>
      <c r="CJ73" t="s">
        <v>417</v>
      </c>
      <c r="CK73" t="s">
        <v>417</v>
      </c>
      <c r="CL73" t="s">
        <v>417</v>
      </c>
      <c r="CM73">
        <f>$B$11*DK73+$C$11*DL73+$F$11*DW73*(1-DZ73)</f>
        <v>0</v>
      </c>
      <c r="CN73">
        <f>CM73*CO73</f>
        <v>0</v>
      </c>
      <c r="CO73">
        <f>($B$11*$D$9+$C$11*$D$9+$F$11*((EJ73+EB73)/MAX(EJ73+EB73+EK73, 0.1)*$I$9+EK73/MAX(EJ73+EB73+EK73, 0.1)*$J$9))/($B$11+$C$11+$F$11)</f>
        <v>0</v>
      </c>
      <c r="CP73">
        <f>($B$11*$K$9+$C$11*$K$9+$F$11*((EJ73+EB73)/MAX(EJ73+EB73+EK73, 0.1)*$P$9+EK73/MAX(EJ73+EB73+EK73, 0.1)*$Q$9))/($B$11+$C$11+$F$11)</f>
        <v>0</v>
      </c>
      <c r="CQ73">
        <v>6</v>
      </c>
      <c r="CR73">
        <v>0.5</v>
      </c>
      <c r="CS73" t="s">
        <v>418</v>
      </c>
      <c r="CT73">
        <v>2</v>
      </c>
      <c r="CU73">
        <v>1690387990</v>
      </c>
      <c r="CV73">
        <v>409.5448064516129</v>
      </c>
      <c r="CW73">
        <v>432.797</v>
      </c>
      <c r="CX73">
        <v>28.39806451612903</v>
      </c>
      <c r="CY73">
        <v>25.06330645161291</v>
      </c>
      <c r="CZ73">
        <v>408.4575483870968</v>
      </c>
      <c r="DA73">
        <v>28.05771612903225</v>
      </c>
      <c r="DB73">
        <v>600.2341290322581</v>
      </c>
      <c r="DC73">
        <v>101.5091290322581</v>
      </c>
      <c r="DD73">
        <v>0.100315064516129</v>
      </c>
      <c r="DE73">
        <v>30.09908709677419</v>
      </c>
      <c r="DF73">
        <v>30.10322258064516</v>
      </c>
      <c r="DG73">
        <v>999.9000000000003</v>
      </c>
      <c r="DH73">
        <v>0</v>
      </c>
      <c r="DI73">
        <v>0</v>
      </c>
      <c r="DJ73">
        <v>10003.28741935484</v>
      </c>
      <c r="DK73">
        <v>0</v>
      </c>
      <c r="DL73">
        <v>1364.746129032258</v>
      </c>
      <c r="DM73">
        <v>-23.25208709677419</v>
      </c>
      <c r="DN73">
        <v>421.5150645161291</v>
      </c>
      <c r="DO73">
        <v>443.9230967741935</v>
      </c>
      <c r="DP73">
        <v>3.334746774193548</v>
      </c>
      <c r="DQ73">
        <v>432.797</v>
      </c>
      <c r="DR73">
        <v>25.06330645161291</v>
      </c>
      <c r="DS73">
        <v>2.882665161290323</v>
      </c>
      <c r="DT73">
        <v>2.544158387096775</v>
      </c>
      <c r="DU73">
        <v>23.36524516129032</v>
      </c>
      <c r="DV73">
        <v>21.31177741935484</v>
      </c>
      <c r="DW73">
        <v>1500.032903225806</v>
      </c>
      <c r="DX73">
        <v>0.9729958709677422</v>
      </c>
      <c r="DY73">
        <v>0.02700404193548388</v>
      </c>
      <c r="DZ73">
        <v>0</v>
      </c>
      <c r="EA73">
        <v>758.3013548387097</v>
      </c>
      <c r="EB73">
        <v>4.999310000000001</v>
      </c>
      <c r="EC73">
        <v>14159.8935483871</v>
      </c>
      <c r="ED73">
        <v>13259.53225806451</v>
      </c>
      <c r="EE73">
        <v>37.42099999999999</v>
      </c>
      <c r="EF73">
        <v>38.87280645161289</v>
      </c>
      <c r="EG73">
        <v>37.76799999999999</v>
      </c>
      <c r="EH73">
        <v>38.26799999999999</v>
      </c>
      <c r="EI73">
        <v>38.83029032258064</v>
      </c>
      <c r="EJ73">
        <v>1454.66</v>
      </c>
      <c r="EK73">
        <v>40.3732258064516</v>
      </c>
      <c r="EL73">
        <v>0</v>
      </c>
      <c r="EM73">
        <v>123.4000000953674</v>
      </c>
      <c r="EN73">
        <v>0</v>
      </c>
      <c r="EO73">
        <v>758.1682000000001</v>
      </c>
      <c r="EP73">
        <v>-10.24069226982988</v>
      </c>
      <c r="EQ73">
        <v>670.3923024453283</v>
      </c>
      <c r="ER73">
        <v>14201.764</v>
      </c>
      <c r="ES73">
        <v>15</v>
      </c>
      <c r="ET73">
        <v>1690387554</v>
      </c>
      <c r="EU73" t="s">
        <v>673</v>
      </c>
      <c r="EV73">
        <v>1690387554</v>
      </c>
      <c r="EW73">
        <v>1690387553</v>
      </c>
      <c r="EX73">
        <v>38</v>
      </c>
      <c r="EY73">
        <v>-0.049</v>
      </c>
      <c r="EZ73">
        <v>-0</v>
      </c>
      <c r="FA73">
        <v>1.086</v>
      </c>
      <c r="FB73">
        <v>0.34</v>
      </c>
      <c r="FC73">
        <v>412</v>
      </c>
      <c r="FD73">
        <v>25</v>
      </c>
      <c r="FE73">
        <v>0.43</v>
      </c>
      <c r="FF73">
        <v>0.17</v>
      </c>
      <c r="FG73">
        <v>21.8722991267571</v>
      </c>
      <c r="FH73">
        <v>-0.957376714875052</v>
      </c>
      <c r="FI73">
        <v>0.07560673341911944</v>
      </c>
      <c r="FJ73">
        <v>1</v>
      </c>
      <c r="FK73">
        <v>-23.28188780487805</v>
      </c>
      <c r="FL73">
        <v>0.5651770034843341</v>
      </c>
      <c r="FM73">
        <v>0.06874637088469158</v>
      </c>
      <c r="FN73">
        <v>1</v>
      </c>
      <c r="FO73">
        <v>409.518064516129</v>
      </c>
      <c r="FP73">
        <v>1.511080645160533</v>
      </c>
      <c r="FQ73">
        <v>0.1193071221095222</v>
      </c>
      <c r="FR73">
        <v>1</v>
      </c>
      <c r="FS73">
        <v>3.30327</v>
      </c>
      <c r="FT73">
        <v>0.4881246689895505</v>
      </c>
      <c r="FU73">
        <v>0.05119294973371845</v>
      </c>
      <c r="FV73">
        <v>1</v>
      </c>
      <c r="FW73">
        <v>28.38767096774194</v>
      </c>
      <c r="FX73">
        <v>0.5886822580644632</v>
      </c>
      <c r="FY73">
        <v>0.04400878353346866</v>
      </c>
      <c r="FZ73">
        <v>1</v>
      </c>
      <c r="GA73">
        <v>5</v>
      </c>
      <c r="GB73">
        <v>5</v>
      </c>
      <c r="GC73" t="s">
        <v>420</v>
      </c>
      <c r="GD73">
        <v>3.17481</v>
      </c>
      <c r="GE73">
        <v>2.79707</v>
      </c>
      <c r="GF73">
        <v>0.102595</v>
      </c>
      <c r="GG73">
        <v>0.10771</v>
      </c>
      <c r="GH73">
        <v>0.134912</v>
      </c>
      <c r="GI73">
        <v>0.124614</v>
      </c>
      <c r="GJ73">
        <v>27927.1</v>
      </c>
      <c r="GK73">
        <v>22139.1</v>
      </c>
      <c r="GL73">
        <v>29099.3</v>
      </c>
      <c r="GM73">
        <v>24317.3</v>
      </c>
      <c r="GN73">
        <v>31993.7</v>
      </c>
      <c r="GO73">
        <v>31052.3</v>
      </c>
      <c r="GP73">
        <v>40128.2</v>
      </c>
      <c r="GQ73">
        <v>39666.5</v>
      </c>
      <c r="GR73">
        <v>2.12832</v>
      </c>
      <c r="GS73">
        <v>1.83162</v>
      </c>
      <c r="GT73">
        <v>0.0695065</v>
      </c>
      <c r="GU73">
        <v>0</v>
      </c>
      <c r="GV73">
        <v>29.0087</v>
      </c>
      <c r="GW73">
        <v>999.9</v>
      </c>
      <c r="GX73">
        <v>63.7</v>
      </c>
      <c r="GY73">
        <v>32.8</v>
      </c>
      <c r="GZ73">
        <v>31.3494</v>
      </c>
      <c r="HA73">
        <v>62.4024</v>
      </c>
      <c r="HB73">
        <v>31.3181</v>
      </c>
      <c r="HC73">
        <v>1</v>
      </c>
      <c r="HD73">
        <v>0.204075</v>
      </c>
      <c r="HE73">
        <v>0</v>
      </c>
      <c r="HF73">
        <v>20.2785</v>
      </c>
      <c r="HG73">
        <v>5.22657</v>
      </c>
      <c r="HH73">
        <v>11.9081</v>
      </c>
      <c r="HI73">
        <v>4.9639</v>
      </c>
      <c r="HJ73">
        <v>3.292</v>
      </c>
      <c r="HK73">
        <v>9999</v>
      </c>
      <c r="HL73">
        <v>9999</v>
      </c>
      <c r="HM73">
        <v>9999</v>
      </c>
      <c r="HN73">
        <v>999.9</v>
      </c>
      <c r="HO73">
        <v>4.97019</v>
      </c>
      <c r="HP73">
        <v>1.87515</v>
      </c>
      <c r="HQ73">
        <v>1.87393</v>
      </c>
      <c r="HR73">
        <v>1.87311</v>
      </c>
      <c r="HS73">
        <v>1.87454</v>
      </c>
      <c r="HT73">
        <v>1.86954</v>
      </c>
      <c r="HU73">
        <v>1.8737</v>
      </c>
      <c r="HV73">
        <v>1.87875</v>
      </c>
      <c r="HW73">
        <v>0</v>
      </c>
      <c r="HX73">
        <v>0</v>
      </c>
      <c r="HY73">
        <v>0</v>
      </c>
      <c r="HZ73">
        <v>0</v>
      </c>
      <c r="IA73" t="s">
        <v>421</v>
      </c>
      <c r="IB73" t="s">
        <v>422</v>
      </c>
      <c r="IC73" t="s">
        <v>423</v>
      </c>
      <c r="ID73" t="s">
        <v>423</v>
      </c>
      <c r="IE73" t="s">
        <v>423</v>
      </c>
      <c r="IF73" t="s">
        <v>423</v>
      </c>
      <c r="IG73">
        <v>0</v>
      </c>
      <c r="IH73">
        <v>100</v>
      </c>
      <c r="II73">
        <v>100</v>
      </c>
      <c r="IJ73">
        <v>1.087</v>
      </c>
      <c r="IK73">
        <v>0.3403</v>
      </c>
      <c r="IL73">
        <v>1.065978654344331</v>
      </c>
      <c r="IM73">
        <v>0.0007502269904989051</v>
      </c>
      <c r="IN73">
        <v>-1.907541437940456E-06</v>
      </c>
      <c r="IO73">
        <v>4.87577687351772E-10</v>
      </c>
      <c r="IP73">
        <v>0.3403449999999957</v>
      </c>
      <c r="IQ73">
        <v>0</v>
      </c>
      <c r="IR73">
        <v>0</v>
      </c>
      <c r="IS73">
        <v>0</v>
      </c>
      <c r="IT73">
        <v>1</v>
      </c>
      <c r="IU73">
        <v>1943</v>
      </c>
      <c r="IV73">
        <v>1</v>
      </c>
      <c r="IW73">
        <v>21</v>
      </c>
      <c r="IX73">
        <v>7.4</v>
      </c>
      <c r="IY73">
        <v>7.4</v>
      </c>
      <c r="IZ73">
        <v>1.12915</v>
      </c>
      <c r="JA73">
        <v>2.40479</v>
      </c>
      <c r="JB73">
        <v>1.42578</v>
      </c>
      <c r="JC73">
        <v>2.27051</v>
      </c>
      <c r="JD73">
        <v>1.54785</v>
      </c>
      <c r="JE73">
        <v>2.48901</v>
      </c>
      <c r="JF73">
        <v>36.2459</v>
      </c>
      <c r="JG73">
        <v>14.4297</v>
      </c>
      <c r="JH73">
        <v>18</v>
      </c>
      <c r="JI73">
        <v>627.253</v>
      </c>
      <c r="JJ73">
        <v>419.772</v>
      </c>
      <c r="JK73">
        <v>29.285</v>
      </c>
      <c r="JL73">
        <v>30.0162</v>
      </c>
      <c r="JM73">
        <v>30.0006</v>
      </c>
      <c r="JN73">
        <v>29.9376</v>
      </c>
      <c r="JO73">
        <v>29.8813</v>
      </c>
      <c r="JP73">
        <v>22.6311</v>
      </c>
      <c r="JQ73">
        <v>21.436</v>
      </c>
      <c r="JR73">
        <v>85.8271</v>
      </c>
      <c r="JS73">
        <v>-999.9</v>
      </c>
      <c r="JT73">
        <v>432.997</v>
      </c>
      <c r="JU73">
        <v>25</v>
      </c>
      <c r="JV73">
        <v>94.7976</v>
      </c>
      <c r="JW73">
        <v>100.927</v>
      </c>
    </row>
    <row r="74" spans="1:283">
      <c r="A74">
        <v>58</v>
      </c>
      <c r="B74">
        <v>1690388118.5</v>
      </c>
      <c r="C74">
        <v>9748.400000095367</v>
      </c>
      <c r="D74" t="s">
        <v>686</v>
      </c>
      <c r="E74" t="s">
        <v>687</v>
      </c>
      <c r="F74">
        <v>15</v>
      </c>
      <c r="P74">
        <v>1690388110.75</v>
      </c>
      <c r="Q74">
        <f>(R74)/1000</f>
        <v>0</v>
      </c>
      <c r="R74">
        <f>1000*DB74*AP74*(CX74-CY74)/(100*CQ74*(1000-AP74*CX74))</f>
        <v>0</v>
      </c>
      <c r="S74">
        <f>DB74*AP74*(CW74-CV74*(1000-AP74*CY74)/(1000-AP74*CX74))/(100*CQ74)</f>
        <v>0</v>
      </c>
      <c r="T74">
        <f>CV74 - IF(AP74&gt;1, S74*CQ74*100.0/(AR74*DJ74), 0)</f>
        <v>0</v>
      </c>
      <c r="U74">
        <f>((AA74-Q74/2)*T74-S74)/(AA74+Q74/2)</f>
        <v>0</v>
      </c>
      <c r="V74">
        <f>U74*(DC74+DD74)/1000.0</f>
        <v>0</v>
      </c>
      <c r="W74">
        <f>(CV74 - IF(AP74&gt;1, S74*CQ74*100.0/(AR74*DJ74), 0))*(DC74+DD74)/1000.0</f>
        <v>0</v>
      </c>
      <c r="X74">
        <f>2.0/((1/Z74-1/Y74)+SIGN(Z74)*SQRT((1/Z74-1/Y74)*(1/Z74-1/Y74) + 4*CR74/((CR74+1)*(CR74+1))*(2*1/Z74*1/Y74-1/Y74*1/Y74)))</f>
        <v>0</v>
      </c>
      <c r="Y74">
        <f>IF(LEFT(CS74,1)&lt;&gt;"0",IF(LEFT(CS74,1)="1",3.0,CT74),$D$5+$E$5*(DJ74*DC74/($K$5*1000))+$F$5*(DJ74*DC74/($K$5*1000))*MAX(MIN(CQ74,$J$5),$I$5)*MAX(MIN(CQ74,$J$5),$I$5)+$G$5*MAX(MIN(CQ74,$J$5),$I$5)*(DJ74*DC74/($K$5*1000))+$H$5*(DJ74*DC74/($K$5*1000))*(DJ74*DC74/($K$5*1000)))</f>
        <v>0</v>
      </c>
      <c r="Z74">
        <f>Q74*(1000-(1000*0.61365*exp(17.502*AD74/(240.97+AD74))/(DC74+DD74)+CX74)/2)/(1000*0.61365*exp(17.502*AD74/(240.97+AD74))/(DC74+DD74)-CX74)</f>
        <v>0</v>
      </c>
      <c r="AA74">
        <f>1/((CR74+1)/(X74/1.6)+1/(Y74/1.37)) + CR74/((CR74+1)/(X74/1.6) + CR74/(Y74/1.37))</f>
        <v>0</v>
      </c>
      <c r="AB74">
        <f>(CM74*CP74)</f>
        <v>0</v>
      </c>
      <c r="AC74">
        <f>(DE74+(AB74+2*0.95*5.67E-8*(((DE74+$B$7)+273)^4-(DE74+273)^4)-44100*Q74)/(1.84*29.3*Y74+8*0.95*5.67E-8*(DE74+273)^3))</f>
        <v>0</v>
      </c>
      <c r="AD74">
        <f>($C$7*DF74+$D$7*DG74+$E$7*AC74)</f>
        <v>0</v>
      </c>
      <c r="AE74">
        <f>0.61365*exp(17.502*AD74/(240.97+AD74))</f>
        <v>0</v>
      </c>
      <c r="AF74">
        <f>(AG74/AH74*100)</f>
        <v>0</v>
      </c>
      <c r="AG74">
        <f>CX74*(DC74+DD74)/1000</f>
        <v>0</v>
      </c>
      <c r="AH74">
        <f>0.61365*exp(17.502*DE74/(240.97+DE74))</f>
        <v>0</v>
      </c>
      <c r="AI74">
        <f>(AE74-CX74*(DC74+DD74)/1000)</f>
        <v>0</v>
      </c>
      <c r="AJ74">
        <f>(-Q74*44100)</f>
        <v>0</v>
      </c>
      <c r="AK74">
        <f>2*29.3*Y74*0.92*(DE74-AD74)</f>
        <v>0</v>
      </c>
      <c r="AL74">
        <f>2*0.95*5.67E-8*(((DE74+$B$7)+273)^4-(AD74+273)^4)</f>
        <v>0</v>
      </c>
      <c r="AM74">
        <f>AB74+AL74+AJ74+AK74</f>
        <v>0</v>
      </c>
      <c r="AN74">
        <v>0</v>
      </c>
      <c r="AO74">
        <v>0</v>
      </c>
      <c r="AP74">
        <f>IF(AN74*$H$13&gt;=AR74,1.0,(AR74/(AR74-AN74*$H$13)))</f>
        <v>0</v>
      </c>
      <c r="AQ74">
        <f>(AP74-1)*100</f>
        <v>0</v>
      </c>
      <c r="AR74">
        <f>MAX(0,($B$13+$C$13*DJ74)/(1+$D$13*DJ74)*DC74/(DE74+273)*$E$13)</f>
        <v>0</v>
      </c>
      <c r="AS74" t="s">
        <v>414</v>
      </c>
      <c r="AT74">
        <v>12558.6</v>
      </c>
      <c r="AU74">
        <v>607.068</v>
      </c>
      <c r="AV74">
        <v>2188.17</v>
      </c>
      <c r="AW74">
        <f>1-AU74/AV74</f>
        <v>0</v>
      </c>
      <c r="AX74">
        <v>-1.734461745173538</v>
      </c>
      <c r="AY74" t="s">
        <v>688</v>
      </c>
      <c r="AZ74">
        <v>12569.1</v>
      </c>
      <c r="BA74">
        <v>696.1113200000001</v>
      </c>
      <c r="BB74">
        <v>885.739</v>
      </c>
      <c r="BC74">
        <f>1-BA74/BB74</f>
        <v>0</v>
      </c>
      <c r="BD74">
        <v>0.5</v>
      </c>
      <c r="BE74">
        <f>CN74</f>
        <v>0</v>
      </c>
      <c r="BF74">
        <f>S74</f>
        <v>0</v>
      </c>
      <c r="BG74">
        <f>BC74*BD74*BE74</f>
        <v>0</v>
      </c>
      <c r="BH74">
        <f>(BF74-AX74)/BE74</f>
        <v>0</v>
      </c>
      <c r="BI74">
        <f>(AV74-BB74)/BB74</f>
        <v>0</v>
      </c>
      <c r="BJ74">
        <f>AU74/(AW74+AU74/BB74)</f>
        <v>0</v>
      </c>
      <c r="BK74" t="s">
        <v>689</v>
      </c>
      <c r="BL74">
        <v>-27.19</v>
      </c>
      <c r="BM74">
        <f>IF(BL74&lt;&gt;0, BL74, BJ74)</f>
        <v>0</v>
      </c>
      <c r="BN74">
        <f>1-BM74/BB74</f>
        <v>0</v>
      </c>
      <c r="BO74">
        <f>(BB74-BA74)/(BB74-BM74)</f>
        <v>0</v>
      </c>
      <c r="BP74">
        <f>(AV74-BB74)/(AV74-BM74)</f>
        <v>0</v>
      </c>
      <c r="BQ74">
        <f>(BB74-BA74)/(BB74-AU74)</f>
        <v>0</v>
      </c>
      <c r="BR74">
        <f>(AV74-BB74)/(AV74-AU74)</f>
        <v>0</v>
      </c>
      <c r="BS74">
        <f>(BO74*BM74/BA74)</f>
        <v>0</v>
      </c>
      <c r="BT74">
        <f>(1-BS74)</f>
        <v>0</v>
      </c>
      <c r="BU74">
        <v>3234</v>
      </c>
      <c r="BV74">
        <v>300</v>
      </c>
      <c r="BW74">
        <v>300</v>
      </c>
      <c r="BX74">
        <v>300</v>
      </c>
      <c r="BY74">
        <v>12569.1</v>
      </c>
      <c r="BZ74">
        <v>854.92</v>
      </c>
      <c r="CA74">
        <v>-0.009106090000000001</v>
      </c>
      <c r="CB74">
        <v>-2.37</v>
      </c>
      <c r="CC74" t="s">
        <v>417</v>
      </c>
      <c r="CD74" t="s">
        <v>417</v>
      </c>
      <c r="CE74" t="s">
        <v>417</v>
      </c>
      <c r="CF74" t="s">
        <v>417</v>
      </c>
      <c r="CG74" t="s">
        <v>417</v>
      </c>
      <c r="CH74" t="s">
        <v>417</v>
      </c>
      <c r="CI74" t="s">
        <v>417</v>
      </c>
      <c r="CJ74" t="s">
        <v>417</v>
      </c>
      <c r="CK74" t="s">
        <v>417</v>
      </c>
      <c r="CL74" t="s">
        <v>417</v>
      </c>
      <c r="CM74">
        <f>$B$11*DK74+$C$11*DL74+$F$11*DW74*(1-DZ74)</f>
        <v>0</v>
      </c>
      <c r="CN74">
        <f>CM74*CO74</f>
        <v>0</v>
      </c>
      <c r="CO74">
        <f>($B$11*$D$9+$C$11*$D$9+$F$11*((EJ74+EB74)/MAX(EJ74+EB74+EK74, 0.1)*$I$9+EK74/MAX(EJ74+EB74+EK74, 0.1)*$J$9))/($B$11+$C$11+$F$11)</f>
        <v>0</v>
      </c>
      <c r="CP74">
        <f>($B$11*$K$9+$C$11*$K$9+$F$11*((EJ74+EB74)/MAX(EJ74+EB74+EK74, 0.1)*$P$9+EK74/MAX(EJ74+EB74+EK74, 0.1)*$Q$9))/($B$11+$C$11+$F$11)</f>
        <v>0</v>
      </c>
      <c r="CQ74">
        <v>6</v>
      </c>
      <c r="CR74">
        <v>0.5</v>
      </c>
      <c r="CS74" t="s">
        <v>418</v>
      </c>
      <c r="CT74">
        <v>2</v>
      </c>
      <c r="CU74">
        <v>1690388110.75</v>
      </c>
      <c r="CV74">
        <v>410.36</v>
      </c>
      <c r="CW74">
        <v>422.2864</v>
      </c>
      <c r="CX74">
        <v>26.70989000000001</v>
      </c>
      <c r="CY74">
        <v>25.00677333333334</v>
      </c>
      <c r="CZ74">
        <v>409.2730333333334</v>
      </c>
      <c r="DA74">
        <v>26.36952</v>
      </c>
      <c r="DB74">
        <v>600.2456000000001</v>
      </c>
      <c r="DC74">
        <v>101.499</v>
      </c>
      <c r="DD74">
        <v>0.09993252333333334</v>
      </c>
      <c r="DE74">
        <v>30.03949333333333</v>
      </c>
      <c r="DF74">
        <v>29.67379999999999</v>
      </c>
      <c r="DG74">
        <v>999.9000000000002</v>
      </c>
      <c r="DH74">
        <v>0</v>
      </c>
      <c r="DI74">
        <v>0</v>
      </c>
      <c r="DJ74">
        <v>10000.033</v>
      </c>
      <c r="DK74">
        <v>0</v>
      </c>
      <c r="DL74">
        <v>1582.727666666667</v>
      </c>
      <c r="DM74">
        <v>-11.92638</v>
      </c>
      <c r="DN74">
        <v>421.6214</v>
      </c>
      <c r="DO74">
        <v>433.1171333333332</v>
      </c>
      <c r="DP74">
        <v>1.703104</v>
      </c>
      <c r="DQ74">
        <v>422.2864</v>
      </c>
      <c r="DR74">
        <v>25.00677333333334</v>
      </c>
      <c r="DS74">
        <v>2.711025</v>
      </c>
      <c r="DT74">
        <v>2.538162</v>
      </c>
      <c r="DU74">
        <v>22.35209333333334</v>
      </c>
      <c r="DV74">
        <v>21.2733</v>
      </c>
      <c r="DW74">
        <v>1499.993333333333</v>
      </c>
      <c r="DX74">
        <v>0.9729913333333334</v>
      </c>
      <c r="DY74">
        <v>0.02700845999999999</v>
      </c>
      <c r="DZ74">
        <v>0</v>
      </c>
      <c r="EA74">
        <v>696.348</v>
      </c>
      <c r="EB74">
        <v>4.99931</v>
      </c>
      <c r="EC74">
        <v>12647.11666666667</v>
      </c>
      <c r="ED74">
        <v>13259.13333333333</v>
      </c>
      <c r="EE74">
        <v>37.68699999999999</v>
      </c>
      <c r="EF74">
        <v>39.3393</v>
      </c>
      <c r="EG74">
        <v>38.1208</v>
      </c>
      <c r="EH74">
        <v>38.56199999999999</v>
      </c>
      <c r="EI74">
        <v>39.125</v>
      </c>
      <c r="EJ74">
        <v>1454.613333333334</v>
      </c>
      <c r="EK74">
        <v>40.38000000000002</v>
      </c>
      <c r="EL74">
        <v>0</v>
      </c>
      <c r="EM74">
        <v>120.2000000476837</v>
      </c>
      <c r="EN74">
        <v>0</v>
      </c>
      <c r="EO74">
        <v>696.1113200000001</v>
      </c>
      <c r="EP74">
        <v>-16.76599998584122</v>
      </c>
      <c r="EQ74">
        <v>-158.2461528288926</v>
      </c>
      <c r="ER74">
        <v>12650.364</v>
      </c>
      <c r="ES74">
        <v>15</v>
      </c>
      <c r="ET74">
        <v>1690387554</v>
      </c>
      <c r="EU74" t="s">
        <v>673</v>
      </c>
      <c r="EV74">
        <v>1690387554</v>
      </c>
      <c r="EW74">
        <v>1690387553</v>
      </c>
      <c r="EX74">
        <v>38</v>
      </c>
      <c r="EY74">
        <v>-0.049</v>
      </c>
      <c r="EZ74">
        <v>-0</v>
      </c>
      <c r="FA74">
        <v>1.086</v>
      </c>
      <c r="FB74">
        <v>0.34</v>
      </c>
      <c r="FC74">
        <v>412</v>
      </c>
      <c r="FD74">
        <v>25</v>
      </c>
      <c r="FE74">
        <v>0.43</v>
      </c>
      <c r="FF74">
        <v>0.17</v>
      </c>
      <c r="FG74">
        <v>11.20163460459881</v>
      </c>
      <c r="FH74">
        <v>0.7468281540407061</v>
      </c>
      <c r="FI74">
        <v>0.05830798204845449</v>
      </c>
      <c r="FJ74">
        <v>1</v>
      </c>
      <c r="FK74">
        <v>-11.86451707317073</v>
      </c>
      <c r="FL74">
        <v>-1.050242508710789</v>
      </c>
      <c r="FM74">
        <v>0.1079615489420668</v>
      </c>
      <c r="FN74">
        <v>1</v>
      </c>
      <c r="FO74">
        <v>410.3788064516129</v>
      </c>
      <c r="FP74">
        <v>-1.285548387097702</v>
      </c>
      <c r="FQ74">
        <v>0.0990866090216453</v>
      </c>
      <c r="FR74">
        <v>1</v>
      </c>
      <c r="FS74">
        <v>1.690008048780488</v>
      </c>
      <c r="FT74">
        <v>0.2135479442508684</v>
      </c>
      <c r="FU74">
        <v>0.02209082937633184</v>
      </c>
      <c r="FV74">
        <v>1</v>
      </c>
      <c r="FW74">
        <v>26.70552258064516</v>
      </c>
      <c r="FX74">
        <v>0.3271887096773594</v>
      </c>
      <c r="FY74">
        <v>0.02460457221707842</v>
      </c>
      <c r="FZ74">
        <v>1</v>
      </c>
      <c r="GA74">
        <v>5</v>
      </c>
      <c r="GB74">
        <v>5</v>
      </c>
      <c r="GC74" t="s">
        <v>420</v>
      </c>
      <c r="GD74">
        <v>3.17478</v>
      </c>
      <c r="GE74">
        <v>2.79658</v>
      </c>
      <c r="GF74">
        <v>0.102641</v>
      </c>
      <c r="GG74">
        <v>0.105658</v>
      </c>
      <c r="GH74">
        <v>0.129092</v>
      </c>
      <c r="GI74">
        <v>0.124326</v>
      </c>
      <c r="GJ74">
        <v>27910.9</v>
      </c>
      <c r="GK74">
        <v>22185.9</v>
      </c>
      <c r="GL74">
        <v>29084.7</v>
      </c>
      <c r="GM74">
        <v>24313.4</v>
      </c>
      <c r="GN74">
        <v>32199.6</v>
      </c>
      <c r="GO74">
        <v>31056.1</v>
      </c>
      <c r="GP74">
        <v>40110.8</v>
      </c>
      <c r="GQ74">
        <v>39657.7</v>
      </c>
      <c r="GR74">
        <v>2.12285</v>
      </c>
      <c r="GS74">
        <v>1.8397</v>
      </c>
      <c r="GT74">
        <v>0.0519417</v>
      </c>
      <c r="GU74">
        <v>0</v>
      </c>
      <c r="GV74">
        <v>28.7782</v>
      </c>
      <c r="GW74">
        <v>999.9</v>
      </c>
      <c r="GX74">
        <v>64</v>
      </c>
      <c r="GY74">
        <v>32.8</v>
      </c>
      <c r="GZ74">
        <v>31.4997</v>
      </c>
      <c r="HA74">
        <v>61.9824</v>
      </c>
      <c r="HB74">
        <v>32.3357</v>
      </c>
      <c r="HC74">
        <v>1</v>
      </c>
      <c r="HD74">
        <v>0.216806</v>
      </c>
      <c r="HE74">
        <v>0</v>
      </c>
      <c r="HF74">
        <v>20.2786</v>
      </c>
      <c r="HG74">
        <v>5.22523</v>
      </c>
      <c r="HH74">
        <v>11.9081</v>
      </c>
      <c r="HI74">
        <v>4.96375</v>
      </c>
      <c r="HJ74">
        <v>3.292</v>
      </c>
      <c r="HK74">
        <v>9999</v>
      </c>
      <c r="HL74">
        <v>9999</v>
      </c>
      <c r="HM74">
        <v>9999</v>
      </c>
      <c r="HN74">
        <v>999.9</v>
      </c>
      <c r="HO74">
        <v>4.97022</v>
      </c>
      <c r="HP74">
        <v>1.87515</v>
      </c>
      <c r="HQ74">
        <v>1.87393</v>
      </c>
      <c r="HR74">
        <v>1.87315</v>
      </c>
      <c r="HS74">
        <v>1.87456</v>
      </c>
      <c r="HT74">
        <v>1.86953</v>
      </c>
      <c r="HU74">
        <v>1.87374</v>
      </c>
      <c r="HV74">
        <v>1.87876</v>
      </c>
      <c r="HW74">
        <v>0</v>
      </c>
      <c r="HX74">
        <v>0</v>
      </c>
      <c r="HY74">
        <v>0</v>
      </c>
      <c r="HZ74">
        <v>0</v>
      </c>
      <c r="IA74" t="s">
        <v>421</v>
      </c>
      <c r="IB74" t="s">
        <v>422</v>
      </c>
      <c r="IC74" t="s">
        <v>423</v>
      </c>
      <c r="ID74" t="s">
        <v>423</v>
      </c>
      <c r="IE74" t="s">
        <v>423</v>
      </c>
      <c r="IF74" t="s">
        <v>423</v>
      </c>
      <c r="IG74">
        <v>0</v>
      </c>
      <c r="IH74">
        <v>100</v>
      </c>
      <c r="II74">
        <v>100</v>
      </c>
      <c r="IJ74">
        <v>1.087</v>
      </c>
      <c r="IK74">
        <v>0.3404</v>
      </c>
      <c r="IL74">
        <v>1.065978654344331</v>
      </c>
      <c r="IM74">
        <v>0.0007502269904989051</v>
      </c>
      <c r="IN74">
        <v>-1.907541437940456E-06</v>
      </c>
      <c r="IO74">
        <v>4.87577687351772E-10</v>
      </c>
      <c r="IP74">
        <v>0.3403449999999957</v>
      </c>
      <c r="IQ74">
        <v>0</v>
      </c>
      <c r="IR74">
        <v>0</v>
      </c>
      <c r="IS74">
        <v>0</v>
      </c>
      <c r="IT74">
        <v>1</v>
      </c>
      <c r="IU74">
        <v>1943</v>
      </c>
      <c r="IV74">
        <v>1</v>
      </c>
      <c r="IW74">
        <v>21</v>
      </c>
      <c r="IX74">
        <v>9.4</v>
      </c>
      <c r="IY74">
        <v>9.4</v>
      </c>
      <c r="IZ74">
        <v>1.10596</v>
      </c>
      <c r="JA74">
        <v>2.41333</v>
      </c>
      <c r="JB74">
        <v>1.42578</v>
      </c>
      <c r="JC74">
        <v>2.27051</v>
      </c>
      <c r="JD74">
        <v>1.54785</v>
      </c>
      <c r="JE74">
        <v>2.32056</v>
      </c>
      <c r="JF74">
        <v>36.4343</v>
      </c>
      <c r="JG74">
        <v>14.4035</v>
      </c>
      <c r="JH74">
        <v>18</v>
      </c>
      <c r="JI74">
        <v>624.361</v>
      </c>
      <c r="JJ74">
        <v>425.221</v>
      </c>
      <c r="JK74">
        <v>29.4619</v>
      </c>
      <c r="JL74">
        <v>30.1783</v>
      </c>
      <c r="JM74">
        <v>30.0006</v>
      </c>
      <c r="JN74">
        <v>30.0554</v>
      </c>
      <c r="JO74">
        <v>29.9985</v>
      </c>
      <c r="JP74">
        <v>22.1643</v>
      </c>
      <c r="JQ74">
        <v>23.0938</v>
      </c>
      <c r="JR74">
        <v>84.70099999999999</v>
      </c>
      <c r="JS74">
        <v>-999.9</v>
      </c>
      <c r="JT74">
        <v>422.169</v>
      </c>
      <c r="JU74">
        <v>25</v>
      </c>
      <c r="JV74">
        <v>94.7538</v>
      </c>
      <c r="JW74">
        <v>100.907</v>
      </c>
    </row>
    <row r="75" spans="1:283">
      <c r="A75">
        <v>59</v>
      </c>
      <c r="B75">
        <v>1690388221</v>
      </c>
      <c r="C75">
        <v>9850.900000095367</v>
      </c>
      <c r="D75" t="s">
        <v>690</v>
      </c>
      <c r="E75" t="s">
        <v>691</v>
      </c>
      <c r="F75">
        <v>15</v>
      </c>
      <c r="P75">
        <v>1690388213.25</v>
      </c>
      <c r="Q75">
        <f>(R75)/1000</f>
        <v>0</v>
      </c>
      <c r="R75">
        <f>1000*DB75*AP75*(CX75-CY75)/(100*CQ75*(1000-AP75*CX75))</f>
        <v>0</v>
      </c>
      <c r="S75">
        <f>DB75*AP75*(CW75-CV75*(1000-AP75*CY75)/(1000-AP75*CX75))/(100*CQ75)</f>
        <v>0</v>
      </c>
      <c r="T75">
        <f>CV75 - IF(AP75&gt;1, S75*CQ75*100.0/(AR75*DJ75), 0)</f>
        <v>0</v>
      </c>
      <c r="U75">
        <f>((AA75-Q75/2)*T75-S75)/(AA75+Q75/2)</f>
        <v>0</v>
      </c>
      <c r="V75">
        <f>U75*(DC75+DD75)/1000.0</f>
        <v>0</v>
      </c>
      <c r="W75">
        <f>(CV75 - IF(AP75&gt;1, S75*CQ75*100.0/(AR75*DJ75), 0))*(DC75+DD75)/1000.0</f>
        <v>0</v>
      </c>
      <c r="X75">
        <f>2.0/((1/Z75-1/Y75)+SIGN(Z75)*SQRT((1/Z75-1/Y75)*(1/Z75-1/Y75) + 4*CR75/((CR75+1)*(CR75+1))*(2*1/Z75*1/Y75-1/Y75*1/Y75)))</f>
        <v>0</v>
      </c>
      <c r="Y75">
        <f>IF(LEFT(CS75,1)&lt;&gt;"0",IF(LEFT(CS75,1)="1",3.0,CT75),$D$5+$E$5*(DJ75*DC75/($K$5*1000))+$F$5*(DJ75*DC75/($K$5*1000))*MAX(MIN(CQ75,$J$5),$I$5)*MAX(MIN(CQ75,$J$5),$I$5)+$G$5*MAX(MIN(CQ75,$J$5),$I$5)*(DJ75*DC75/($K$5*1000))+$H$5*(DJ75*DC75/($K$5*1000))*(DJ75*DC75/($K$5*1000)))</f>
        <v>0</v>
      </c>
      <c r="Z75">
        <f>Q75*(1000-(1000*0.61365*exp(17.502*AD75/(240.97+AD75))/(DC75+DD75)+CX75)/2)/(1000*0.61365*exp(17.502*AD75/(240.97+AD75))/(DC75+DD75)-CX75)</f>
        <v>0</v>
      </c>
      <c r="AA75">
        <f>1/((CR75+1)/(X75/1.6)+1/(Y75/1.37)) + CR75/((CR75+1)/(X75/1.6) + CR75/(Y75/1.37))</f>
        <v>0</v>
      </c>
      <c r="AB75">
        <f>(CM75*CP75)</f>
        <v>0</v>
      </c>
      <c r="AC75">
        <f>(DE75+(AB75+2*0.95*5.67E-8*(((DE75+$B$7)+273)^4-(DE75+273)^4)-44100*Q75)/(1.84*29.3*Y75+8*0.95*5.67E-8*(DE75+273)^3))</f>
        <v>0</v>
      </c>
      <c r="AD75">
        <f>($C$7*DF75+$D$7*DG75+$E$7*AC75)</f>
        <v>0</v>
      </c>
      <c r="AE75">
        <f>0.61365*exp(17.502*AD75/(240.97+AD75))</f>
        <v>0</v>
      </c>
      <c r="AF75">
        <f>(AG75/AH75*100)</f>
        <v>0</v>
      </c>
      <c r="AG75">
        <f>CX75*(DC75+DD75)/1000</f>
        <v>0</v>
      </c>
      <c r="AH75">
        <f>0.61365*exp(17.502*DE75/(240.97+DE75))</f>
        <v>0</v>
      </c>
      <c r="AI75">
        <f>(AE75-CX75*(DC75+DD75)/1000)</f>
        <v>0</v>
      </c>
      <c r="AJ75">
        <f>(-Q75*44100)</f>
        <v>0</v>
      </c>
      <c r="AK75">
        <f>2*29.3*Y75*0.92*(DE75-AD75)</f>
        <v>0</v>
      </c>
      <c r="AL75">
        <f>2*0.95*5.67E-8*(((DE75+$B$7)+273)^4-(AD75+273)^4)</f>
        <v>0</v>
      </c>
      <c r="AM75">
        <f>AB75+AL75+AJ75+AK75</f>
        <v>0</v>
      </c>
      <c r="AN75">
        <v>0</v>
      </c>
      <c r="AO75">
        <v>0</v>
      </c>
      <c r="AP75">
        <f>IF(AN75*$H$13&gt;=AR75,1.0,(AR75/(AR75-AN75*$H$13)))</f>
        <v>0</v>
      </c>
      <c r="AQ75">
        <f>(AP75-1)*100</f>
        <v>0</v>
      </c>
      <c r="AR75">
        <f>MAX(0,($B$13+$C$13*DJ75)/(1+$D$13*DJ75)*DC75/(DE75+273)*$E$13)</f>
        <v>0</v>
      </c>
      <c r="AS75" t="s">
        <v>414</v>
      </c>
      <c r="AT75">
        <v>12558.6</v>
      </c>
      <c r="AU75">
        <v>607.068</v>
      </c>
      <c r="AV75">
        <v>2188.17</v>
      </c>
      <c r="AW75">
        <f>1-AU75/AV75</f>
        <v>0</v>
      </c>
      <c r="AX75">
        <v>-1.734461745173538</v>
      </c>
      <c r="AY75" t="s">
        <v>692</v>
      </c>
      <c r="AZ75">
        <v>12586.7</v>
      </c>
      <c r="BA75">
        <v>1030.58684</v>
      </c>
      <c r="BB75">
        <v>1249.81</v>
      </c>
      <c r="BC75">
        <f>1-BA75/BB75</f>
        <v>0</v>
      </c>
      <c r="BD75">
        <v>0.5</v>
      </c>
      <c r="BE75">
        <f>CN75</f>
        <v>0</v>
      </c>
      <c r="BF75">
        <f>S75</f>
        <v>0</v>
      </c>
      <c r="BG75">
        <f>BC75*BD75*BE75</f>
        <v>0</v>
      </c>
      <c r="BH75">
        <f>(BF75-AX75)/BE75</f>
        <v>0</v>
      </c>
      <c r="BI75">
        <f>(AV75-BB75)/BB75</f>
        <v>0</v>
      </c>
      <c r="BJ75">
        <f>AU75/(AW75+AU75/BB75)</f>
        <v>0</v>
      </c>
      <c r="BK75" t="s">
        <v>693</v>
      </c>
      <c r="BL75">
        <v>-12.95</v>
      </c>
      <c r="BM75">
        <f>IF(BL75&lt;&gt;0, BL75, BJ75)</f>
        <v>0</v>
      </c>
      <c r="BN75">
        <f>1-BM75/BB75</f>
        <v>0</v>
      </c>
      <c r="BO75">
        <f>(BB75-BA75)/(BB75-BM75)</f>
        <v>0</v>
      </c>
      <c r="BP75">
        <f>(AV75-BB75)/(AV75-BM75)</f>
        <v>0</v>
      </c>
      <c r="BQ75">
        <f>(BB75-BA75)/(BB75-AU75)</f>
        <v>0</v>
      </c>
      <c r="BR75">
        <f>(AV75-BB75)/(AV75-AU75)</f>
        <v>0</v>
      </c>
      <c r="BS75">
        <f>(BO75*BM75/BA75)</f>
        <v>0</v>
      </c>
      <c r="BT75">
        <f>(1-BS75)</f>
        <v>0</v>
      </c>
      <c r="BU75">
        <v>3236</v>
      </c>
      <c r="BV75">
        <v>300</v>
      </c>
      <c r="BW75">
        <v>300</v>
      </c>
      <c r="BX75">
        <v>300</v>
      </c>
      <c r="BY75">
        <v>12586.7</v>
      </c>
      <c r="BZ75">
        <v>1229.63</v>
      </c>
      <c r="CA75">
        <v>-0.009119230000000001</v>
      </c>
      <c r="CB75">
        <v>10.21</v>
      </c>
      <c r="CC75" t="s">
        <v>417</v>
      </c>
      <c r="CD75" t="s">
        <v>417</v>
      </c>
      <c r="CE75" t="s">
        <v>417</v>
      </c>
      <c r="CF75" t="s">
        <v>417</v>
      </c>
      <c r="CG75" t="s">
        <v>417</v>
      </c>
      <c r="CH75" t="s">
        <v>417</v>
      </c>
      <c r="CI75" t="s">
        <v>417</v>
      </c>
      <c r="CJ75" t="s">
        <v>417</v>
      </c>
      <c r="CK75" t="s">
        <v>417</v>
      </c>
      <c r="CL75" t="s">
        <v>417</v>
      </c>
      <c r="CM75">
        <f>$B$11*DK75+$C$11*DL75+$F$11*DW75*(1-DZ75)</f>
        <v>0</v>
      </c>
      <c r="CN75">
        <f>CM75*CO75</f>
        <v>0</v>
      </c>
      <c r="CO75">
        <f>($B$11*$D$9+$C$11*$D$9+$F$11*((EJ75+EB75)/MAX(EJ75+EB75+EK75, 0.1)*$I$9+EK75/MAX(EJ75+EB75+EK75, 0.1)*$J$9))/($B$11+$C$11+$F$11)</f>
        <v>0</v>
      </c>
      <c r="CP75">
        <f>($B$11*$K$9+$C$11*$K$9+$F$11*((EJ75+EB75)/MAX(EJ75+EB75+EK75, 0.1)*$P$9+EK75/MAX(EJ75+EB75+EK75, 0.1)*$Q$9))/($B$11+$C$11+$F$11)</f>
        <v>0</v>
      </c>
      <c r="CQ75">
        <v>6</v>
      </c>
      <c r="CR75">
        <v>0.5</v>
      </c>
      <c r="CS75" t="s">
        <v>418</v>
      </c>
      <c r="CT75">
        <v>2</v>
      </c>
      <c r="CU75">
        <v>1690388213.25</v>
      </c>
      <c r="CV75">
        <v>409.8654999999999</v>
      </c>
      <c r="CW75">
        <v>423.3136666666667</v>
      </c>
      <c r="CX75">
        <v>26.82105</v>
      </c>
      <c r="CY75">
        <v>24.89444</v>
      </c>
      <c r="CZ75">
        <v>408.7783</v>
      </c>
      <c r="DA75">
        <v>26.48070000000001</v>
      </c>
      <c r="DB75">
        <v>600.2268</v>
      </c>
      <c r="DC75">
        <v>101.4944666666667</v>
      </c>
      <c r="DD75">
        <v>0.09996754666666668</v>
      </c>
      <c r="DE75">
        <v>30.09884333333333</v>
      </c>
      <c r="DF75">
        <v>30.2253</v>
      </c>
      <c r="DG75">
        <v>999.9000000000002</v>
      </c>
      <c r="DH75">
        <v>0</v>
      </c>
      <c r="DI75">
        <v>0</v>
      </c>
      <c r="DJ75">
        <v>9996.912666666667</v>
      </c>
      <c r="DK75">
        <v>0</v>
      </c>
      <c r="DL75">
        <v>1972.305666666667</v>
      </c>
      <c r="DM75">
        <v>-13.44812666666667</v>
      </c>
      <c r="DN75">
        <v>421.1615666666667</v>
      </c>
      <c r="DO75">
        <v>434.1208333333333</v>
      </c>
      <c r="DP75">
        <v>1.926608666666667</v>
      </c>
      <c r="DQ75">
        <v>423.3136666666667</v>
      </c>
      <c r="DR75">
        <v>24.89444</v>
      </c>
      <c r="DS75">
        <v>2.722187666666667</v>
      </c>
      <c r="DT75">
        <v>2.526647333333333</v>
      </c>
      <c r="DU75">
        <v>22.41966333333333</v>
      </c>
      <c r="DV75">
        <v>21.19918333333334</v>
      </c>
      <c r="DW75">
        <v>1500.025</v>
      </c>
      <c r="DX75">
        <v>0.972995333333333</v>
      </c>
      <c r="DY75">
        <v>0.02700428</v>
      </c>
      <c r="DZ75">
        <v>0</v>
      </c>
      <c r="EA75">
        <v>1032.773633333333</v>
      </c>
      <c r="EB75">
        <v>4.99931</v>
      </c>
      <c r="EC75">
        <v>17319.76</v>
      </c>
      <c r="ED75">
        <v>13259.44666666666</v>
      </c>
      <c r="EE75">
        <v>37.77893333333333</v>
      </c>
      <c r="EF75">
        <v>39.50413333333334</v>
      </c>
      <c r="EG75">
        <v>38.1208</v>
      </c>
      <c r="EH75">
        <v>38.875</v>
      </c>
      <c r="EI75">
        <v>39.30786666666666</v>
      </c>
      <c r="EJ75">
        <v>1454.654666666667</v>
      </c>
      <c r="EK75">
        <v>40.37033333333331</v>
      </c>
      <c r="EL75">
        <v>0</v>
      </c>
      <c r="EM75">
        <v>101.7999999523163</v>
      </c>
      <c r="EN75">
        <v>0</v>
      </c>
      <c r="EO75">
        <v>1030.58684</v>
      </c>
      <c r="EP75">
        <v>-324.7470004799758</v>
      </c>
      <c r="EQ75">
        <v>-4619.669236322166</v>
      </c>
      <c r="ER75">
        <v>17289.548</v>
      </c>
      <c r="ES75">
        <v>15</v>
      </c>
      <c r="ET75">
        <v>1690387554</v>
      </c>
      <c r="EU75" t="s">
        <v>673</v>
      </c>
      <c r="EV75">
        <v>1690387554</v>
      </c>
      <c r="EW75">
        <v>1690387553</v>
      </c>
      <c r="EX75">
        <v>38</v>
      </c>
      <c r="EY75">
        <v>-0.049</v>
      </c>
      <c r="EZ75">
        <v>-0</v>
      </c>
      <c r="FA75">
        <v>1.086</v>
      </c>
      <c r="FB75">
        <v>0.34</v>
      </c>
      <c r="FC75">
        <v>412</v>
      </c>
      <c r="FD75">
        <v>25</v>
      </c>
      <c r="FE75">
        <v>0.43</v>
      </c>
      <c r="FF75">
        <v>0.17</v>
      </c>
      <c r="FG75">
        <v>12.63884858630911</v>
      </c>
      <c r="FH75">
        <v>-0.05574982548883338</v>
      </c>
      <c r="FI75">
        <v>0.03191986996282479</v>
      </c>
      <c r="FJ75">
        <v>1</v>
      </c>
      <c r="FK75">
        <v>-13.413895</v>
      </c>
      <c r="FL75">
        <v>-0.4703797373357884</v>
      </c>
      <c r="FM75">
        <v>0.06344789574918916</v>
      </c>
      <c r="FN75">
        <v>1</v>
      </c>
      <c r="FO75">
        <v>409.8638333333333</v>
      </c>
      <c r="FP75">
        <v>0.4387541713019023</v>
      </c>
      <c r="FQ75">
        <v>0.04172855403943427</v>
      </c>
      <c r="FR75">
        <v>1</v>
      </c>
      <c r="FS75">
        <v>1.90075475</v>
      </c>
      <c r="FT75">
        <v>0.4980827392120032</v>
      </c>
      <c r="FU75">
        <v>0.04844425265124338</v>
      </c>
      <c r="FV75">
        <v>1</v>
      </c>
      <c r="FW75">
        <v>26.81800333333333</v>
      </c>
      <c r="FX75">
        <v>0.3954126807564017</v>
      </c>
      <c r="FY75">
        <v>0.02925191142852434</v>
      </c>
      <c r="FZ75">
        <v>1</v>
      </c>
      <c r="GA75">
        <v>5</v>
      </c>
      <c r="GB75">
        <v>5</v>
      </c>
      <c r="GC75" t="s">
        <v>420</v>
      </c>
      <c r="GD75">
        <v>3.17438</v>
      </c>
      <c r="GE75">
        <v>2.79693</v>
      </c>
      <c r="GF75">
        <v>0.102559</v>
      </c>
      <c r="GG75">
        <v>0.105843</v>
      </c>
      <c r="GH75">
        <v>0.12942</v>
      </c>
      <c r="GI75">
        <v>0.123806</v>
      </c>
      <c r="GJ75">
        <v>27910.2</v>
      </c>
      <c r="GK75">
        <v>22176.4</v>
      </c>
      <c r="GL75">
        <v>29081.8</v>
      </c>
      <c r="GM75">
        <v>24308.4</v>
      </c>
      <c r="GN75">
        <v>32184.8</v>
      </c>
      <c r="GO75">
        <v>31068.8</v>
      </c>
      <c r="GP75">
        <v>40107.2</v>
      </c>
      <c r="GQ75">
        <v>39649.8</v>
      </c>
      <c r="GR75">
        <v>2.12235</v>
      </c>
      <c r="GS75">
        <v>1.8476</v>
      </c>
      <c r="GT75">
        <v>0.0888258</v>
      </c>
      <c r="GU75">
        <v>0</v>
      </c>
      <c r="GV75">
        <v>28.7691</v>
      </c>
      <c r="GW75">
        <v>999.9</v>
      </c>
      <c r="GX75">
        <v>63.7</v>
      </c>
      <c r="GY75">
        <v>32.9</v>
      </c>
      <c r="GZ75">
        <v>31.5295</v>
      </c>
      <c r="HA75">
        <v>62.6624</v>
      </c>
      <c r="HB75">
        <v>32.0312</v>
      </c>
      <c r="HC75">
        <v>1</v>
      </c>
      <c r="HD75">
        <v>0.224411</v>
      </c>
      <c r="HE75">
        <v>0</v>
      </c>
      <c r="HF75">
        <v>20.2778</v>
      </c>
      <c r="HG75">
        <v>5.22073</v>
      </c>
      <c r="HH75">
        <v>11.9081</v>
      </c>
      <c r="HI75">
        <v>4.96335</v>
      </c>
      <c r="HJ75">
        <v>3.29145</v>
      </c>
      <c r="HK75">
        <v>9999</v>
      </c>
      <c r="HL75">
        <v>9999</v>
      </c>
      <c r="HM75">
        <v>9999</v>
      </c>
      <c r="HN75">
        <v>999.9</v>
      </c>
      <c r="HO75">
        <v>4.9702</v>
      </c>
      <c r="HP75">
        <v>1.87516</v>
      </c>
      <c r="HQ75">
        <v>1.87393</v>
      </c>
      <c r="HR75">
        <v>1.87317</v>
      </c>
      <c r="HS75">
        <v>1.87458</v>
      </c>
      <c r="HT75">
        <v>1.86957</v>
      </c>
      <c r="HU75">
        <v>1.87373</v>
      </c>
      <c r="HV75">
        <v>1.87877</v>
      </c>
      <c r="HW75">
        <v>0</v>
      </c>
      <c r="HX75">
        <v>0</v>
      </c>
      <c r="HY75">
        <v>0</v>
      </c>
      <c r="HZ75">
        <v>0</v>
      </c>
      <c r="IA75" t="s">
        <v>421</v>
      </c>
      <c r="IB75" t="s">
        <v>422</v>
      </c>
      <c r="IC75" t="s">
        <v>423</v>
      </c>
      <c r="ID75" t="s">
        <v>423</v>
      </c>
      <c r="IE75" t="s">
        <v>423</v>
      </c>
      <c r="IF75" t="s">
        <v>423</v>
      </c>
      <c r="IG75">
        <v>0</v>
      </c>
      <c r="IH75">
        <v>100</v>
      </c>
      <c r="II75">
        <v>100</v>
      </c>
      <c r="IJ75">
        <v>1.087</v>
      </c>
      <c r="IK75">
        <v>0.3403</v>
      </c>
      <c r="IL75">
        <v>1.065978654344331</v>
      </c>
      <c r="IM75">
        <v>0.0007502269904989051</v>
      </c>
      <c r="IN75">
        <v>-1.907541437940456E-06</v>
      </c>
      <c r="IO75">
        <v>4.87577687351772E-10</v>
      </c>
      <c r="IP75">
        <v>0.3403449999999957</v>
      </c>
      <c r="IQ75">
        <v>0</v>
      </c>
      <c r="IR75">
        <v>0</v>
      </c>
      <c r="IS75">
        <v>0</v>
      </c>
      <c r="IT75">
        <v>1</v>
      </c>
      <c r="IU75">
        <v>1943</v>
      </c>
      <c r="IV75">
        <v>1</v>
      </c>
      <c r="IW75">
        <v>21</v>
      </c>
      <c r="IX75">
        <v>11.1</v>
      </c>
      <c r="IY75">
        <v>11.1</v>
      </c>
      <c r="IZ75">
        <v>1.1084</v>
      </c>
      <c r="JA75">
        <v>2.40479</v>
      </c>
      <c r="JB75">
        <v>1.42578</v>
      </c>
      <c r="JC75">
        <v>2.27173</v>
      </c>
      <c r="JD75">
        <v>1.54785</v>
      </c>
      <c r="JE75">
        <v>2.4939</v>
      </c>
      <c r="JF75">
        <v>36.5523</v>
      </c>
      <c r="JG75">
        <v>14.3947</v>
      </c>
      <c r="JH75">
        <v>18</v>
      </c>
      <c r="JI75">
        <v>624.744</v>
      </c>
      <c r="JJ75">
        <v>430.259</v>
      </c>
      <c r="JK75">
        <v>29.5274</v>
      </c>
      <c r="JL75">
        <v>30.27</v>
      </c>
      <c r="JM75">
        <v>30</v>
      </c>
      <c r="JN75">
        <v>30.1303</v>
      </c>
      <c r="JO75">
        <v>30.064</v>
      </c>
      <c r="JP75">
        <v>22.1992</v>
      </c>
      <c r="JQ75">
        <v>22.2582</v>
      </c>
      <c r="JR75">
        <v>83.19199999999999</v>
      </c>
      <c r="JS75">
        <v>-999.9</v>
      </c>
      <c r="JT75">
        <v>423.412</v>
      </c>
      <c r="JU75">
        <v>25</v>
      </c>
      <c r="JV75">
        <v>94.7449</v>
      </c>
      <c r="JW75">
        <v>100.886</v>
      </c>
    </row>
    <row r="76" spans="1:283">
      <c r="A76">
        <v>60</v>
      </c>
      <c r="B76">
        <v>1690388318</v>
      </c>
      <c r="C76">
        <v>9947.900000095367</v>
      </c>
      <c r="D76" t="s">
        <v>694</v>
      </c>
      <c r="E76" t="s">
        <v>695</v>
      </c>
      <c r="F76">
        <v>15</v>
      </c>
      <c r="P76">
        <v>1690388310</v>
      </c>
      <c r="Q76">
        <f>(R76)/1000</f>
        <v>0</v>
      </c>
      <c r="R76">
        <f>1000*DB76*AP76*(CX76-CY76)/(100*CQ76*(1000-AP76*CX76))</f>
        <v>0</v>
      </c>
      <c r="S76">
        <f>DB76*AP76*(CW76-CV76*(1000-AP76*CY76)/(1000-AP76*CX76))/(100*CQ76)</f>
        <v>0</v>
      </c>
      <c r="T76">
        <f>CV76 - IF(AP76&gt;1, S76*CQ76*100.0/(AR76*DJ76), 0)</f>
        <v>0</v>
      </c>
      <c r="U76">
        <f>((AA76-Q76/2)*T76-S76)/(AA76+Q76/2)</f>
        <v>0</v>
      </c>
      <c r="V76">
        <f>U76*(DC76+DD76)/1000.0</f>
        <v>0</v>
      </c>
      <c r="W76">
        <f>(CV76 - IF(AP76&gt;1, S76*CQ76*100.0/(AR76*DJ76), 0))*(DC76+DD76)/1000.0</f>
        <v>0</v>
      </c>
      <c r="X76">
        <f>2.0/((1/Z76-1/Y76)+SIGN(Z76)*SQRT((1/Z76-1/Y76)*(1/Z76-1/Y76) + 4*CR76/((CR76+1)*(CR76+1))*(2*1/Z76*1/Y76-1/Y76*1/Y76)))</f>
        <v>0</v>
      </c>
      <c r="Y76">
        <f>IF(LEFT(CS76,1)&lt;&gt;"0",IF(LEFT(CS76,1)="1",3.0,CT76),$D$5+$E$5*(DJ76*DC76/($K$5*1000))+$F$5*(DJ76*DC76/($K$5*1000))*MAX(MIN(CQ76,$J$5),$I$5)*MAX(MIN(CQ76,$J$5),$I$5)+$G$5*MAX(MIN(CQ76,$J$5),$I$5)*(DJ76*DC76/($K$5*1000))+$H$5*(DJ76*DC76/($K$5*1000))*(DJ76*DC76/($K$5*1000)))</f>
        <v>0</v>
      </c>
      <c r="Z76">
        <f>Q76*(1000-(1000*0.61365*exp(17.502*AD76/(240.97+AD76))/(DC76+DD76)+CX76)/2)/(1000*0.61365*exp(17.502*AD76/(240.97+AD76))/(DC76+DD76)-CX76)</f>
        <v>0</v>
      </c>
      <c r="AA76">
        <f>1/((CR76+1)/(X76/1.6)+1/(Y76/1.37)) + CR76/((CR76+1)/(X76/1.6) + CR76/(Y76/1.37))</f>
        <v>0</v>
      </c>
      <c r="AB76">
        <f>(CM76*CP76)</f>
        <v>0</v>
      </c>
      <c r="AC76">
        <f>(DE76+(AB76+2*0.95*5.67E-8*(((DE76+$B$7)+273)^4-(DE76+273)^4)-44100*Q76)/(1.84*29.3*Y76+8*0.95*5.67E-8*(DE76+273)^3))</f>
        <v>0</v>
      </c>
      <c r="AD76">
        <f>($C$7*DF76+$D$7*DG76+$E$7*AC76)</f>
        <v>0</v>
      </c>
      <c r="AE76">
        <f>0.61365*exp(17.502*AD76/(240.97+AD76))</f>
        <v>0</v>
      </c>
      <c r="AF76">
        <f>(AG76/AH76*100)</f>
        <v>0</v>
      </c>
      <c r="AG76">
        <f>CX76*(DC76+DD76)/1000</f>
        <v>0</v>
      </c>
      <c r="AH76">
        <f>0.61365*exp(17.502*DE76/(240.97+DE76))</f>
        <v>0</v>
      </c>
      <c r="AI76">
        <f>(AE76-CX76*(DC76+DD76)/1000)</f>
        <v>0</v>
      </c>
      <c r="AJ76">
        <f>(-Q76*44100)</f>
        <v>0</v>
      </c>
      <c r="AK76">
        <f>2*29.3*Y76*0.92*(DE76-AD76)</f>
        <v>0</v>
      </c>
      <c r="AL76">
        <f>2*0.95*5.67E-8*(((DE76+$B$7)+273)^4-(AD76+273)^4)</f>
        <v>0</v>
      </c>
      <c r="AM76">
        <f>AB76+AL76+AJ76+AK76</f>
        <v>0</v>
      </c>
      <c r="AN76">
        <v>0</v>
      </c>
      <c r="AO76">
        <v>0</v>
      </c>
      <c r="AP76">
        <f>IF(AN76*$H$13&gt;=AR76,1.0,(AR76/(AR76-AN76*$H$13)))</f>
        <v>0</v>
      </c>
      <c r="AQ76">
        <f>(AP76-1)*100</f>
        <v>0</v>
      </c>
      <c r="AR76">
        <f>MAX(0,($B$13+$C$13*DJ76)/(1+$D$13*DJ76)*DC76/(DE76+273)*$E$13)</f>
        <v>0</v>
      </c>
      <c r="AS76" t="s">
        <v>414</v>
      </c>
      <c r="AT76">
        <v>12558.6</v>
      </c>
      <c r="AU76">
        <v>607.068</v>
      </c>
      <c r="AV76">
        <v>2188.17</v>
      </c>
      <c r="AW76">
        <f>1-AU76/AV76</f>
        <v>0</v>
      </c>
      <c r="AX76">
        <v>-1.734461745173538</v>
      </c>
      <c r="AY76" t="s">
        <v>696</v>
      </c>
      <c r="AZ76">
        <v>12547.8</v>
      </c>
      <c r="BA76">
        <v>679.047076923077</v>
      </c>
      <c r="BB76">
        <v>1048.6</v>
      </c>
      <c r="BC76">
        <f>1-BA76/BB76</f>
        <v>0</v>
      </c>
      <c r="BD76">
        <v>0.5</v>
      </c>
      <c r="BE76">
        <f>CN76</f>
        <v>0</v>
      </c>
      <c r="BF76">
        <f>S76</f>
        <v>0</v>
      </c>
      <c r="BG76">
        <f>BC76*BD76*BE76</f>
        <v>0</v>
      </c>
      <c r="BH76">
        <f>(BF76-AX76)/BE76</f>
        <v>0</v>
      </c>
      <c r="BI76">
        <f>(AV76-BB76)/BB76</f>
        <v>0</v>
      </c>
      <c r="BJ76">
        <f>AU76/(AW76+AU76/BB76)</f>
        <v>0</v>
      </c>
      <c r="BK76" t="s">
        <v>697</v>
      </c>
      <c r="BL76">
        <v>-819.98</v>
      </c>
      <c r="BM76">
        <f>IF(BL76&lt;&gt;0, BL76, BJ76)</f>
        <v>0</v>
      </c>
      <c r="BN76">
        <f>1-BM76/BB76</f>
        <v>0</v>
      </c>
      <c r="BO76">
        <f>(BB76-BA76)/(BB76-BM76)</f>
        <v>0</v>
      </c>
      <c r="BP76">
        <f>(AV76-BB76)/(AV76-BM76)</f>
        <v>0</v>
      </c>
      <c r="BQ76">
        <f>(BB76-BA76)/(BB76-AU76)</f>
        <v>0</v>
      </c>
      <c r="BR76">
        <f>(AV76-BB76)/(AV76-AU76)</f>
        <v>0</v>
      </c>
      <c r="BS76">
        <f>(BO76*BM76/BA76)</f>
        <v>0</v>
      </c>
      <c r="BT76">
        <f>(1-BS76)</f>
        <v>0</v>
      </c>
      <c r="BU76">
        <v>3238</v>
      </c>
      <c r="BV76">
        <v>300</v>
      </c>
      <c r="BW76">
        <v>300</v>
      </c>
      <c r="BX76">
        <v>300</v>
      </c>
      <c r="BY76">
        <v>12547.8</v>
      </c>
      <c r="BZ76">
        <v>934.52</v>
      </c>
      <c r="CA76">
        <v>-0.0090919</v>
      </c>
      <c r="CB76">
        <v>-22.53</v>
      </c>
      <c r="CC76" t="s">
        <v>417</v>
      </c>
      <c r="CD76" t="s">
        <v>417</v>
      </c>
      <c r="CE76" t="s">
        <v>417</v>
      </c>
      <c r="CF76" t="s">
        <v>417</v>
      </c>
      <c r="CG76" t="s">
        <v>417</v>
      </c>
      <c r="CH76" t="s">
        <v>417</v>
      </c>
      <c r="CI76" t="s">
        <v>417</v>
      </c>
      <c r="CJ76" t="s">
        <v>417</v>
      </c>
      <c r="CK76" t="s">
        <v>417</v>
      </c>
      <c r="CL76" t="s">
        <v>417</v>
      </c>
      <c r="CM76">
        <f>$B$11*DK76+$C$11*DL76+$F$11*DW76*(1-DZ76)</f>
        <v>0</v>
      </c>
      <c r="CN76">
        <f>CM76*CO76</f>
        <v>0</v>
      </c>
      <c r="CO76">
        <f>($B$11*$D$9+$C$11*$D$9+$F$11*((EJ76+EB76)/MAX(EJ76+EB76+EK76, 0.1)*$I$9+EK76/MAX(EJ76+EB76+EK76, 0.1)*$J$9))/($B$11+$C$11+$F$11)</f>
        <v>0</v>
      </c>
      <c r="CP76">
        <f>($B$11*$K$9+$C$11*$K$9+$F$11*((EJ76+EB76)/MAX(EJ76+EB76+EK76, 0.1)*$P$9+EK76/MAX(EJ76+EB76+EK76, 0.1)*$Q$9))/($B$11+$C$11+$F$11)</f>
        <v>0</v>
      </c>
      <c r="CQ76">
        <v>6</v>
      </c>
      <c r="CR76">
        <v>0.5</v>
      </c>
      <c r="CS76" t="s">
        <v>418</v>
      </c>
      <c r="CT76">
        <v>2</v>
      </c>
      <c r="CU76">
        <v>1690388310</v>
      </c>
      <c r="CV76">
        <v>409.8327096774194</v>
      </c>
      <c r="CW76">
        <v>428.6078387096774</v>
      </c>
      <c r="CX76">
        <v>27.47793548387097</v>
      </c>
      <c r="CY76">
        <v>25.06463225806452</v>
      </c>
      <c r="CZ76">
        <v>408.7453548387097</v>
      </c>
      <c r="DA76">
        <v>27.1376</v>
      </c>
      <c r="DB76">
        <v>600.2253548387096</v>
      </c>
      <c r="DC76">
        <v>101.4908709677419</v>
      </c>
      <c r="DD76">
        <v>0.09977301290322581</v>
      </c>
      <c r="DE76">
        <v>29.93444193548387</v>
      </c>
      <c r="DF76">
        <v>29.76423870967743</v>
      </c>
      <c r="DG76">
        <v>999.9000000000003</v>
      </c>
      <c r="DH76">
        <v>0</v>
      </c>
      <c r="DI76">
        <v>0</v>
      </c>
      <c r="DJ76">
        <v>9995.641935483869</v>
      </c>
      <c r="DK76">
        <v>0</v>
      </c>
      <c r="DL76">
        <v>974.1077741935483</v>
      </c>
      <c r="DM76">
        <v>-18.77525483870968</v>
      </c>
      <c r="DN76">
        <v>421.4121290322581</v>
      </c>
      <c r="DO76">
        <v>439.626935483871</v>
      </c>
      <c r="DP76">
        <v>2.413311612903226</v>
      </c>
      <c r="DQ76">
        <v>428.6078387096774</v>
      </c>
      <c r="DR76">
        <v>25.06463225806452</v>
      </c>
      <c r="DS76">
        <v>2.78876064516129</v>
      </c>
      <c r="DT76">
        <v>2.543832258064517</v>
      </c>
      <c r="DU76">
        <v>22.81771290322581</v>
      </c>
      <c r="DV76">
        <v>21.3096935483871</v>
      </c>
      <c r="DW76">
        <v>1500.00935483871</v>
      </c>
      <c r="DX76">
        <v>0.9729971290322581</v>
      </c>
      <c r="DY76">
        <v>0.02700288064516129</v>
      </c>
      <c r="DZ76">
        <v>0</v>
      </c>
      <c r="EA76">
        <v>679.0890645161292</v>
      </c>
      <c r="EB76">
        <v>4.999310000000001</v>
      </c>
      <c r="EC76">
        <v>16051.12580645161</v>
      </c>
      <c r="ED76">
        <v>13259.30967741936</v>
      </c>
      <c r="EE76">
        <v>37.81199999999998</v>
      </c>
      <c r="EF76">
        <v>39.375</v>
      </c>
      <c r="EG76">
        <v>38.18699999999998</v>
      </c>
      <c r="EH76">
        <v>38.80799999999999</v>
      </c>
      <c r="EI76">
        <v>39.19106451612902</v>
      </c>
      <c r="EJ76">
        <v>1454.639677419355</v>
      </c>
      <c r="EK76">
        <v>40.37000000000001</v>
      </c>
      <c r="EL76">
        <v>0</v>
      </c>
      <c r="EM76">
        <v>96.5</v>
      </c>
      <c r="EN76">
        <v>0</v>
      </c>
      <c r="EO76">
        <v>679.047076923077</v>
      </c>
      <c r="EP76">
        <v>-7.57777775743116</v>
      </c>
      <c r="EQ76">
        <v>1625.271820676283</v>
      </c>
      <c r="ER76">
        <v>16100.16153846154</v>
      </c>
      <c r="ES76">
        <v>15</v>
      </c>
      <c r="ET76">
        <v>1690387554</v>
      </c>
      <c r="EU76" t="s">
        <v>673</v>
      </c>
      <c r="EV76">
        <v>1690387554</v>
      </c>
      <c r="EW76">
        <v>1690387553</v>
      </c>
      <c r="EX76">
        <v>38</v>
      </c>
      <c r="EY76">
        <v>-0.049</v>
      </c>
      <c r="EZ76">
        <v>-0</v>
      </c>
      <c r="FA76">
        <v>1.086</v>
      </c>
      <c r="FB76">
        <v>0.34</v>
      </c>
      <c r="FC76">
        <v>412</v>
      </c>
      <c r="FD76">
        <v>25</v>
      </c>
      <c r="FE76">
        <v>0.43</v>
      </c>
      <c r="FF76">
        <v>0.17</v>
      </c>
      <c r="FG76">
        <v>17.77607395580645</v>
      </c>
      <c r="FH76">
        <v>-0.4518234510642181</v>
      </c>
      <c r="FI76">
        <v>0.04301290626352686</v>
      </c>
      <c r="FJ76">
        <v>1</v>
      </c>
      <c r="FK76">
        <v>-18.84599512195122</v>
      </c>
      <c r="FL76">
        <v>1.043456445992995</v>
      </c>
      <c r="FM76">
        <v>0.1215517052507916</v>
      </c>
      <c r="FN76">
        <v>1</v>
      </c>
      <c r="FO76">
        <v>409.8307741935484</v>
      </c>
      <c r="FP76">
        <v>0.1835806451597277</v>
      </c>
      <c r="FQ76">
        <v>0.02441801249133685</v>
      </c>
      <c r="FR76">
        <v>1</v>
      </c>
      <c r="FS76">
        <v>2.384412926829268</v>
      </c>
      <c r="FT76">
        <v>0.4362390940766562</v>
      </c>
      <c r="FU76">
        <v>0.049597726602301</v>
      </c>
      <c r="FV76">
        <v>1</v>
      </c>
      <c r="FW76">
        <v>27.47435806451613</v>
      </c>
      <c r="FX76">
        <v>0.1601661290322348</v>
      </c>
      <c r="FY76">
        <v>0.0163148215652367</v>
      </c>
      <c r="FZ76">
        <v>1</v>
      </c>
      <c r="GA76">
        <v>5</v>
      </c>
      <c r="GB76">
        <v>5</v>
      </c>
      <c r="GC76" t="s">
        <v>420</v>
      </c>
      <c r="GD76">
        <v>3.1746</v>
      </c>
      <c r="GE76">
        <v>2.79707</v>
      </c>
      <c r="GF76">
        <v>0.102532</v>
      </c>
      <c r="GG76">
        <v>0.106838</v>
      </c>
      <c r="GH76">
        <v>0.131545</v>
      </c>
      <c r="GI76">
        <v>0.124435</v>
      </c>
      <c r="GJ76">
        <v>27914.2</v>
      </c>
      <c r="GK76">
        <v>22154.4</v>
      </c>
      <c r="GL76">
        <v>29084.9</v>
      </c>
      <c r="GM76">
        <v>24311.3</v>
      </c>
      <c r="GN76">
        <v>32108.3</v>
      </c>
      <c r="GO76">
        <v>31050.5</v>
      </c>
      <c r="GP76">
        <v>40111.6</v>
      </c>
      <c r="GQ76">
        <v>39655.2</v>
      </c>
      <c r="GR76">
        <v>2.12392</v>
      </c>
      <c r="GS76">
        <v>1.85352</v>
      </c>
      <c r="GT76">
        <v>0.08962299999999999</v>
      </c>
      <c r="GU76">
        <v>0</v>
      </c>
      <c r="GV76">
        <v>28.251</v>
      </c>
      <c r="GW76">
        <v>999.9</v>
      </c>
      <c r="GX76">
        <v>63.6</v>
      </c>
      <c r="GY76">
        <v>33</v>
      </c>
      <c r="GZ76">
        <v>31.6599</v>
      </c>
      <c r="HA76">
        <v>61.7225</v>
      </c>
      <c r="HB76">
        <v>30.8694</v>
      </c>
      <c r="HC76">
        <v>1</v>
      </c>
      <c r="HD76">
        <v>0.219545</v>
      </c>
      <c r="HE76">
        <v>0</v>
      </c>
      <c r="HF76">
        <v>20.2785</v>
      </c>
      <c r="HG76">
        <v>5.22687</v>
      </c>
      <c r="HH76">
        <v>11.9081</v>
      </c>
      <c r="HI76">
        <v>4.9637</v>
      </c>
      <c r="HJ76">
        <v>3.292</v>
      </c>
      <c r="HK76">
        <v>9999</v>
      </c>
      <c r="HL76">
        <v>9999</v>
      </c>
      <c r="HM76">
        <v>9999</v>
      </c>
      <c r="HN76">
        <v>999.9</v>
      </c>
      <c r="HO76">
        <v>4.9702</v>
      </c>
      <c r="HP76">
        <v>1.87515</v>
      </c>
      <c r="HQ76">
        <v>1.87393</v>
      </c>
      <c r="HR76">
        <v>1.87316</v>
      </c>
      <c r="HS76">
        <v>1.87454</v>
      </c>
      <c r="HT76">
        <v>1.86951</v>
      </c>
      <c r="HU76">
        <v>1.87371</v>
      </c>
      <c r="HV76">
        <v>1.87877</v>
      </c>
      <c r="HW76">
        <v>0</v>
      </c>
      <c r="HX76">
        <v>0</v>
      </c>
      <c r="HY76">
        <v>0</v>
      </c>
      <c r="HZ76">
        <v>0</v>
      </c>
      <c r="IA76" t="s">
        <v>421</v>
      </c>
      <c r="IB76" t="s">
        <v>422</v>
      </c>
      <c r="IC76" t="s">
        <v>423</v>
      </c>
      <c r="ID76" t="s">
        <v>423</v>
      </c>
      <c r="IE76" t="s">
        <v>423</v>
      </c>
      <c r="IF76" t="s">
        <v>423</v>
      </c>
      <c r="IG76">
        <v>0</v>
      </c>
      <c r="IH76">
        <v>100</v>
      </c>
      <c r="II76">
        <v>100</v>
      </c>
      <c r="IJ76">
        <v>1.087</v>
      </c>
      <c r="IK76">
        <v>0.3403</v>
      </c>
      <c r="IL76">
        <v>1.065978654344331</v>
      </c>
      <c r="IM76">
        <v>0.0007502269904989051</v>
      </c>
      <c r="IN76">
        <v>-1.907541437940456E-06</v>
      </c>
      <c r="IO76">
        <v>4.87577687351772E-10</v>
      </c>
      <c r="IP76">
        <v>0.3403449999999957</v>
      </c>
      <c r="IQ76">
        <v>0</v>
      </c>
      <c r="IR76">
        <v>0</v>
      </c>
      <c r="IS76">
        <v>0</v>
      </c>
      <c r="IT76">
        <v>1</v>
      </c>
      <c r="IU76">
        <v>1943</v>
      </c>
      <c r="IV76">
        <v>1</v>
      </c>
      <c r="IW76">
        <v>21</v>
      </c>
      <c r="IX76">
        <v>12.7</v>
      </c>
      <c r="IY76">
        <v>12.8</v>
      </c>
      <c r="IZ76">
        <v>1.12061</v>
      </c>
      <c r="JA76">
        <v>2.41577</v>
      </c>
      <c r="JB76">
        <v>1.42578</v>
      </c>
      <c r="JC76">
        <v>2.27173</v>
      </c>
      <c r="JD76">
        <v>1.54785</v>
      </c>
      <c r="JE76">
        <v>2.42432</v>
      </c>
      <c r="JF76">
        <v>36.6233</v>
      </c>
      <c r="JG76">
        <v>14.3772</v>
      </c>
      <c r="JH76">
        <v>18</v>
      </c>
      <c r="JI76">
        <v>625.9450000000001</v>
      </c>
      <c r="JJ76">
        <v>433.792</v>
      </c>
      <c r="JK76">
        <v>29.4783</v>
      </c>
      <c r="JL76">
        <v>30.2363</v>
      </c>
      <c r="JM76">
        <v>29.9999</v>
      </c>
      <c r="JN76">
        <v>30.1331</v>
      </c>
      <c r="JO76">
        <v>30.0743</v>
      </c>
      <c r="JP76">
        <v>22.4322</v>
      </c>
      <c r="JQ76">
        <v>22.533</v>
      </c>
      <c r="JR76">
        <v>82.06959999999999</v>
      </c>
      <c r="JS76">
        <v>-999.9</v>
      </c>
      <c r="JT76">
        <v>428.909</v>
      </c>
      <c r="JU76">
        <v>25</v>
      </c>
      <c r="JV76">
        <v>94.7552</v>
      </c>
      <c r="JW76">
        <v>100.899</v>
      </c>
    </row>
    <row r="77" spans="1:283">
      <c r="A77">
        <v>61</v>
      </c>
      <c r="B77">
        <v>1690388408.6</v>
      </c>
      <c r="C77">
        <v>10038.5</v>
      </c>
      <c r="D77" t="s">
        <v>698</v>
      </c>
      <c r="E77" t="s">
        <v>699</v>
      </c>
      <c r="F77">
        <v>15</v>
      </c>
      <c r="P77">
        <v>1690388400.849999</v>
      </c>
      <c r="Q77">
        <f>(R77)/1000</f>
        <v>0</v>
      </c>
      <c r="R77">
        <f>1000*DB77*AP77*(CX77-CY77)/(100*CQ77*(1000-AP77*CX77))</f>
        <v>0</v>
      </c>
      <c r="S77">
        <f>DB77*AP77*(CW77-CV77*(1000-AP77*CY77)/(1000-AP77*CX77))/(100*CQ77)</f>
        <v>0</v>
      </c>
      <c r="T77">
        <f>CV77 - IF(AP77&gt;1, S77*CQ77*100.0/(AR77*DJ77), 0)</f>
        <v>0</v>
      </c>
      <c r="U77">
        <f>((AA77-Q77/2)*T77-S77)/(AA77+Q77/2)</f>
        <v>0</v>
      </c>
      <c r="V77">
        <f>U77*(DC77+DD77)/1000.0</f>
        <v>0</v>
      </c>
      <c r="W77">
        <f>(CV77 - IF(AP77&gt;1, S77*CQ77*100.0/(AR77*DJ77), 0))*(DC77+DD77)/1000.0</f>
        <v>0</v>
      </c>
      <c r="X77">
        <f>2.0/((1/Z77-1/Y77)+SIGN(Z77)*SQRT((1/Z77-1/Y77)*(1/Z77-1/Y77) + 4*CR77/((CR77+1)*(CR77+1))*(2*1/Z77*1/Y77-1/Y77*1/Y77)))</f>
        <v>0</v>
      </c>
      <c r="Y77">
        <f>IF(LEFT(CS77,1)&lt;&gt;"0",IF(LEFT(CS77,1)="1",3.0,CT77),$D$5+$E$5*(DJ77*DC77/($K$5*1000))+$F$5*(DJ77*DC77/($K$5*1000))*MAX(MIN(CQ77,$J$5),$I$5)*MAX(MIN(CQ77,$J$5),$I$5)+$G$5*MAX(MIN(CQ77,$J$5),$I$5)*(DJ77*DC77/($K$5*1000))+$H$5*(DJ77*DC77/($K$5*1000))*(DJ77*DC77/($K$5*1000)))</f>
        <v>0</v>
      </c>
      <c r="Z77">
        <f>Q77*(1000-(1000*0.61365*exp(17.502*AD77/(240.97+AD77))/(DC77+DD77)+CX77)/2)/(1000*0.61365*exp(17.502*AD77/(240.97+AD77))/(DC77+DD77)-CX77)</f>
        <v>0</v>
      </c>
      <c r="AA77">
        <f>1/((CR77+1)/(X77/1.6)+1/(Y77/1.37)) + CR77/((CR77+1)/(X77/1.6) + CR77/(Y77/1.37))</f>
        <v>0</v>
      </c>
      <c r="AB77">
        <f>(CM77*CP77)</f>
        <v>0</v>
      </c>
      <c r="AC77">
        <f>(DE77+(AB77+2*0.95*5.67E-8*(((DE77+$B$7)+273)^4-(DE77+273)^4)-44100*Q77)/(1.84*29.3*Y77+8*0.95*5.67E-8*(DE77+273)^3))</f>
        <v>0</v>
      </c>
      <c r="AD77">
        <f>($C$7*DF77+$D$7*DG77+$E$7*AC77)</f>
        <v>0</v>
      </c>
      <c r="AE77">
        <f>0.61365*exp(17.502*AD77/(240.97+AD77))</f>
        <v>0</v>
      </c>
      <c r="AF77">
        <f>(AG77/AH77*100)</f>
        <v>0</v>
      </c>
      <c r="AG77">
        <f>CX77*(DC77+DD77)/1000</f>
        <v>0</v>
      </c>
      <c r="AH77">
        <f>0.61365*exp(17.502*DE77/(240.97+DE77))</f>
        <v>0</v>
      </c>
      <c r="AI77">
        <f>(AE77-CX77*(DC77+DD77)/1000)</f>
        <v>0</v>
      </c>
      <c r="AJ77">
        <f>(-Q77*44100)</f>
        <v>0</v>
      </c>
      <c r="AK77">
        <f>2*29.3*Y77*0.92*(DE77-AD77)</f>
        <v>0</v>
      </c>
      <c r="AL77">
        <f>2*0.95*5.67E-8*(((DE77+$B$7)+273)^4-(AD77+273)^4)</f>
        <v>0</v>
      </c>
      <c r="AM77">
        <f>AB77+AL77+AJ77+AK77</f>
        <v>0</v>
      </c>
      <c r="AN77">
        <v>0</v>
      </c>
      <c r="AO77">
        <v>0</v>
      </c>
      <c r="AP77">
        <f>IF(AN77*$H$13&gt;=AR77,1.0,(AR77/(AR77-AN77*$H$13)))</f>
        <v>0</v>
      </c>
      <c r="AQ77">
        <f>(AP77-1)*100</f>
        <v>0</v>
      </c>
      <c r="AR77">
        <f>MAX(0,($B$13+$C$13*DJ77)/(1+$D$13*DJ77)*DC77/(DE77+273)*$E$13)</f>
        <v>0</v>
      </c>
      <c r="AS77" t="s">
        <v>414</v>
      </c>
      <c r="AT77">
        <v>12558.6</v>
      </c>
      <c r="AU77">
        <v>607.068</v>
      </c>
      <c r="AV77">
        <v>2188.17</v>
      </c>
      <c r="AW77">
        <f>1-AU77/AV77</f>
        <v>0</v>
      </c>
      <c r="AX77">
        <v>-1.734461745173538</v>
      </c>
      <c r="AY77" t="s">
        <v>700</v>
      </c>
      <c r="AZ77">
        <v>12589.5</v>
      </c>
      <c r="BA77">
        <v>696.3922799999999</v>
      </c>
      <c r="BB77">
        <v>819.485</v>
      </c>
      <c r="BC77">
        <f>1-BA77/BB77</f>
        <v>0</v>
      </c>
      <c r="BD77">
        <v>0.5</v>
      </c>
      <c r="BE77">
        <f>CN77</f>
        <v>0</v>
      </c>
      <c r="BF77">
        <f>S77</f>
        <v>0</v>
      </c>
      <c r="BG77">
        <f>BC77*BD77*BE77</f>
        <v>0</v>
      </c>
      <c r="BH77">
        <f>(BF77-AX77)/BE77</f>
        <v>0</v>
      </c>
      <c r="BI77">
        <f>(AV77-BB77)/BB77</f>
        <v>0</v>
      </c>
      <c r="BJ77">
        <f>AU77/(AW77+AU77/BB77)</f>
        <v>0</v>
      </c>
      <c r="BK77" t="s">
        <v>701</v>
      </c>
      <c r="BL77">
        <v>-3441.93</v>
      </c>
      <c r="BM77">
        <f>IF(BL77&lt;&gt;0, BL77, BJ77)</f>
        <v>0</v>
      </c>
      <c r="BN77">
        <f>1-BM77/BB77</f>
        <v>0</v>
      </c>
      <c r="BO77">
        <f>(BB77-BA77)/(BB77-BM77)</f>
        <v>0</v>
      </c>
      <c r="BP77">
        <f>(AV77-BB77)/(AV77-BM77)</f>
        <v>0</v>
      </c>
      <c r="BQ77">
        <f>(BB77-BA77)/(BB77-AU77)</f>
        <v>0</v>
      </c>
      <c r="BR77">
        <f>(AV77-BB77)/(AV77-AU77)</f>
        <v>0</v>
      </c>
      <c r="BS77">
        <f>(BO77*BM77/BA77)</f>
        <v>0</v>
      </c>
      <c r="BT77">
        <f>(1-BS77)</f>
        <v>0</v>
      </c>
      <c r="BU77">
        <v>3240</v>
      </c>
      <c r="BV77">
        <v>300</v>
      </c>
      <c r="BW77">
        <v>300</v>
      </c>
      <c r="BX77">
        <v>300</v>
      </c>
      <c r="BY77">
        <v>12589.5</v>
      </c>
      <c r="BZ77">
        <v>803.13</v>
      </c>
      <c r="CA77">
        <v>-0.00911587</v>
      </c>
      <c r="CB77">
        <v>1.05</v>
      </c>
      <c r="CC77" t="s">
        <v>417</v>
      </c>
      <c r="CD77" t="s">
        <v>417</v>
      </c>
      <c r="CE77" t="s">
        <v>417</v>
      </c>
      <c r="CF77" t="s">
        <v>417</v>
      </c>
      <c r="CG77" t="s">
        <v>417</v>
      </c>
      <c r="CH77" t="s">
        <v>417</v>
      </c>
      <c r="CI77" t="s">
        <v>417</v>
      </c>
      <c r="CJ77" t="s">
        <v>417</v>
      </c>
      <c r="CK77" t="s">
        <v>417</v>
      </c>
      <c r="CL77" t="s">
        <v>417</v>
      </c>
      <c r="CM77">
        <f>$B$11*DK77+$C$11*DL77+$F$11*DW77*(1-DZ77)</f>
        <v>0</v>
      </c>
      <c r="CN77">
        <f>CM77*CO77</f>
        <v>0</v>
      </c>
      <c r="CO77">
        <f>($B$11*$D$9+$C$11*$D$9+$F$11*((EJ77+EB77)/MAX(EJ77+EB77+EK77, 0.1)*$I$9+EK77/MAX(EJ77+EB77+EK77, 0.1)*$J$9))/($B$11+$C$11+$F$11)</f>
        <v>0</v>
      </c>
      <c r="CP77">
        <f>($B$11*$K$9+$C$11*$K$9+$F$11*((EJ77+EB77)/MAX(EJ77+EB77+EK77, 0.1)*$P$9+EK77/MAX(EJ77+EB77+EK77, 0.1)*$Q$9))/($B$11+$C$11+$F$11)</f>
        <v>0</v>
      </c>
      <c r="CQ77">
        <v>6</v>
      </c>
      <c r="CR77">
        <v>0.5</v>
      </c>
      <c r="CS77" t="s">
        <v>418</v>
      </c>
      <c r="CT77">
        <v>2</v>
      </c>
      <c r="CU77">
        <v>1690388400.849999</v>
      </c>
      <c r="CV77">
        <v>410.4386666666666</v>
      </c>
      <c r="CW77">
        <v>417.7117666666666</v>
      </c>
      <c r="CX77">
        <v>26.05702666666667</v>
      </c>
      <c r="CY77">
        <v>25.02560333333333</v>
      </c>
      <c r="CZ77">
        <v>409.2466666666666</v>
      </c>
      <c r="DA77">
        <v>25.71668333333333</v>
      </c>
      <c r="DB77">
        <v>600.1957000000001</v>
      </c>
      <c r="DC77">
        <v>101.4925333333333</v>
      </c>
      <c r="DD77">
        <v>0.1000269966666667</v>
      </c>
      <c r="DE77">
        <v>29.65091333333334</v>
      </c>
      <c r="DF77">
        <v>29.74381666666667</v>
      </c>
      <c r="DG77">
        <v>999.9000000000002</v>
      </c>
      <c r="DH77">
        <v>0</v>
      </c>
      <c r="DI77">
        <v>0</v>
      </c>
      <c r="DJ77">
        <v>9996.725999999999</v>
      </c>
      <c r="DK77">
        <v>0</v>
      </c>
      <c r="DL77">
        <v>1014.961</v>
      </c>
      <c r="DM77">
        <v>-7.378244666666666</v>
      </c>
      <c r="DN77">
        <v>421.3117666666666</v>
      </c>
      <c r="DO77">
        <v>428.4336</v>
      </c>
      <c r="DP77">
        <v>1.031419833333334</v>
      </c>
      <c r="DQ77">
        <v>417.7117666666666</v>
      </c>
      <c r="DR77">
        <v>25.02560333333333</v>
      </c>
      <c r="DS77">
        <v>2.644594666666667</v>
      </c>
      <c r="DT77">
        <v>2.539912333333333</v>
      </c>
      <c r="DU77">
        <v>21.94483333333334</v>
      </c>
      <c r="DV77">
        <v>21.28454</v>
      </c>
      <c r="DW77">
        <v>1499.994666666666</v>
      </c>
      <c r="DX77">
        <v>0.9729933333333333</v>
      </c>
      <c r="DY77">
        <v>0.02700632</v>
      </c>
      <c r="DZ77">
        <v>0</v>
      </c>
      <c r="EA77">
        <v>698.2639666666665</v>
      </c>
      <c r="EB77">
        <v>4.99931</v>
      </c>
      <c r="EC77">
        <v>18989.78</v>
      </c>
      <c r="ED77">
        <v>13259.16666666667</v>
      </c>
      <c r="EE77">
        <v>37.81199999999999</v>
      </c>
      <c r="EF77">
        <v>39.20169999999999</v>
      </c>
      <c r="EG77">
        <v>38.2185</v>
      </c>
      <c r="EH77">
        <v>38.51033333333333</v>
      </c>
      <c r="EI77">
        <v>39.15186666666667</v>
      </c>
      <c r="EJ77">
        <v>1454.621333333333</v>
      </c>
      <c r="EK77">
        <v>40.37366666666666</v>
      </c>
      <c r="EL77">
        <v>0</v>
      </c>
      <c r="EM77">
        <v>90.20000004768372</v>
      </c>
      <c r="EN77">
        <v>0</v>
      </c>
      <c r="EO77">
        <v>696.3922799999999</v>
      </c>
      <c r="EP77">
        <v>-159.9336922891001</v>
      </c>
      <c r="EQ77">
        <v>-2820.261536240498</v>
      </c>
      <c r="ER77">
        <v>18962.644</v>
      </c>
      <c r="ES77">
        <v>15</v>
      </c>
      <c r="ET77">
        <v>1690388425.6</v>
      </c>
      <c r="EU77" t="s">
        <v>702</v>
      </c>
      <c r="EV77">
        <v>1690388425.6</v>
      </c>
      <c r="EW77">
        <v>1690387553</v>
      </c>
      <c r="EX77">
        <v>39</v>
      </c>
      <c r="EY77">
        <v>0.11</v>
      </c>
      <c r="EZ77">
        <v>-0</v>
      </c>
      <c r="FA77">
        <v>1.192</v>
      </c>
      <c r="FB77">
        <v>0.34</v>
      </c>
      <c r="FC77">
        <v>418</v>
      </c>
      <c r="FD77">
        <v>25</v>
      </c>
      <c r="FE77">
        <v>0.29</v>
      </c>
      <c r="FF77">
        <v>0.17</v>
      </c>
      <c r="FG77">
        <v>6.919146698691867</v>
      </c>
      <c r="FH77">
        <v>0.950776775164673</v>
      </c>
      <c r="FI77">
        <v>0.08495888541461223</v>
      </c>
      <c r="FJ77">
        <v>1</v>
      </c>
      <c r="FK77">
        <v>-7.292242999999999</v>
      </c>
      <c r="FL77">
        <v>-1.345894559099407</v>
      </c>
      <c r="FM77">
        <v>0.1400636320605745</v>
      </c>
      <c r="FN77">
        <v>1</v>
      </c>
      <c r="FO77">
        <v>410.3540666666667</v>
      </c>
      <c r="FP77">
        <v>-1.099888765294462</v>
      </c>
      <c r="FQ77">
        <v>0.08326501199316795</v>
      </c>
      <c r="FR77">
        <v>1</v>
      </c>
      <c r="FS77">
        <v>1.01368605</v>
      </c>
      <c r="FT77">
        <v>0.3126384315196983</v>
      </c>
      <c r="FU77">
        <v>0.03054123016591669</v>
      </c>
      <c r="FV77">
        <v>1</v>
      </c>
      <c r="FW77">
        <v>26.04888333333334</v>
      </c>
      <c r="FX77">
        <v>0.5012956618464306</v>
      </c>
      <c r="FY77">
        <v>0.03671710848576665</v>
      </c>
      <c r="FZ77">
        <v>1</v>
      </c>
      <c r="GA77">
        <v>5</v>
      </c>
      <c r="GB77">
        <v>5</v>
      </c>
      <c r="GC77" t="s">
        <v>420</v>
      </c>
      <c r="GD77">
        <v>3.17447</v>
      </c>
      <c r="GE77">
        <v>2.79838</v>
      </c>
      <c r="GF77">
        <v>0.1026</v>
      </c>
      <c r="GG77">
        <v>0.104751</v>
      </c>
      <c r="GH77">
        <v>0.12696</v>
      </c>
      <c r="GI77">
        <v>0.124325</v>
      </c>
      <c r="GJ77">
        <v>27921</v>
      </c>
      <c r="GK77">
        <v>22206</v>
      </c>
      <c r="GL77">
        <v>29093.9</v>
      </c>
      <c r="GM77">
        <v>24310.8</v>
      </c>
      <c r="GN77">
        <v>32290.6</v>
      </c>
      <c r="GO77">
        <v>31052.9</v>
      </c>
      <c r="GP77">
        <v>40124.3</v>
      </c>
      <c r="GQ77">
        <v>39653.6</v>
      </c>
      <c r="GR77">
        <v>2.12525</v>
      </c>
      <c r="GS77">
        <v>1.86628</v>
      </c>
      <c r="GT77">
        <v>0.120141</v>
      </c>
      <c r="GU77">
        <v>0</v>
      </c>
      <c r="GV77">
        <v>27.7787</v>
      </c>
      <c r="GW77">
        <v>999.9</v>
      </c>
      <c r="GX77">
        <v>63.4</v>
      </c>
      <c r="GY77">
        <v>33.1</v>
      </c>
      <c r="GZ77">
        <v>31.7383</v>
      </c>
      <c r="HA77">
        <v>62.3088</v>
      </c>
      <c r="HB77">
        <v>32.48</v>
      </c>
      <c r="HC77">
        <v>1</v>
      </c>
      <c r="HD77">
        <v>0.216928</v>
      </c>
      <c r="HE77">
        <v>0</v>
      </c>
      <c r="HF77">
        <v>20.279</v>
      </c>
      <c r="HG77">
        <v>5.22328</v>
      </c>
      <c r="HH77">
        <v>11.9081</v>
      </c>
      <c r="HI77">
        <v>4.9637</v>
      </c>
      <c r="HJ77">
        <v>3.292</v>
      </c>
      <c r="HK77">
        <v>9999</v>
      </c>
      <c r="HL77">
        <v>9999</v>
      </c>
      <c r="HM77">
        <v>9999</v>
      </c>
      <c r="HN77">
        <v>999.9</v>
      </c>
      <c r="HO77">
        <v>4.97019</v>
      </c>
      <c r="HP77">
        <v>1.87516</v>
      </c>
      <c r="HQ77">
        <v>1.87394</v>
      </c>
      <c r="HR77">
        <v>1.87317</v>
      </c>
      <c r="HS77">
        <v>1.8746</v>
      </c>
      <c r="HT77">
        <v>1.86958</v>
      </c>
      <c r="HU77">
        <v>1.87376</v>
      </c>
      <c r="HV77">
        <v>1.87878</v>
      </c>
      <c r="HW77">
        <v>0</v>
      </c>
      <c r="HX77">
        <v>0</v>
      </c>
      <c r="HY77">
        <v>0</v>
      </c>
      <c r="HZ77">
        <v>0</v>
      </c>
      <c r="IA77" t="s">
        <v>421</v>
      </c>
      <c r="IB77" t="s">
        <v>422</v>
      </c>
      <c r="IC77" t="s">
        <v>423</v>
      </c>
      <c r="ID77" t="s">
        <v>423</v>
      </c>
      <c r="IE77" t="s">
        <v>423</v>
      </c>
      <c r="IF77" t="s">
        <v>423</v>
      </c>
      <c r="IG77">
        <v>0</v>
      </c>
      <c r="IH77">
        <v>100</v>
      </c>
      <c r="II77">
        <v>100</v>
      </c>
      <c r="IJ77">
        <v>1.192</v>
      </c>
      <c r="IK77">
        <v>0.3403</v>
      </c>
      <c r="IL77">
        <v>1.065978654344331</v>
      </c>
      <c r="IM77">
        <v>0.0007502269904989051</v>
      </c>
      <c r="IN77">
        <v>-1.907541437940456E-06</v>
      </c>
      <c r="IO77">
        <v>4.87577687351772E-10</v>
      </c>
      <c r="IP77">
        <v>0.3403449999999957</v>
      </c>
      <c r="IQ77">
        <v>0</v>
      </c>
      <c r="IR77">
        <v>0</v>
      </c>
      <c r="IS77">
        <v>0</v>
      </c>
      <c r="IT77">
        <v>1</v>
      </c>
      <c r="IU77">
        <v>1943</v>
      </c>
      <c r="IV77">
        <v>1</v>
      </c>
      <c r="IW77">
        <v>21</v>
      </c>
      <c r="IX77">
        <v>14.2</v>
      </c>
      <c r="IY77">
        <v>14.3</v>
      </c>
      <c r="IZ77">
        <v>1.09619</v>
      </c>
      <c r="JA77">
        <v>2.41211</v>
      </c>
      <c r="JB77">
        <v>1.42578</v>
      </c>
      <c r="JC77">
        <v>2.27051</v>
      </c>
      <c r="JD77">
        <v>1.54785</v>
      </c>
      <c r="JE77">
        <v>2.4353</v>
      </c>
      <c r="JF77">
        <v>36.6706</v>
      </c>
      <c r="JG77">
        <v>14.3684</v>
      </c>
      <c r="JH77">
        <v>18</v>
      </c>
      <c r="JI77">
        <v>626.907</v>
      </c>
      <c r="JJ77">
        <v>441.329</v>
      </c>
      <c r="JK77">
        <v>29.3238</v>
      </c>
      <c r="JL77">
        <v>30.183</v>
      </c>
      <c r="JM77">
        <v>29.9999</v>
      </c>
      <c r="JN77">
        <v>30.1303</v>
      </c>
      <c r="JO77">
        <v>30.0769</v>
      </c>
      <c r="JP77">
        <v>21.9586</v>
      </c>
      <c r="JQ77">
        <v>22.8078</v>
      </c>
      <c r="JR77">
        <v>80.9423</v>
      </c>
      <c r="JS77">
        <v>-999.9</v>
      </c>
      <c r="JT77">
        <v>417.776</v>
      </c>
      <c r="JU77">
        <v>25</v>
      </c>
      <c r="JV77">
        <v>94.78489999999999</v>
      </c>
      <c r="JW77">
        <v>100.896</v>
      </c>
    </row>
    <row r="78" spans="1:283">
      <c r="A78">
        <v>62</v>
      </c>
      <c r="B78">
        <v>1690388521.1</v>
      </c>
      <c r="C78">
        <v>10151</v>
      </c>
      <c r="D78" t="s">
        <v>703</v>
      </c>
      <c r="E78" t="s">
        <v>704</v>
      </c>
      <c r="F78">
        <v>15</v>
      </c>
      <c r="P78">
        <v>1690388513.099999</v>
      </c>
      <c r="Q78">
        <f>(R78)/1000</f>
        <v>0</v>
      </c>
      <c r="R78">
        <f>1000*DB78*AP78*(CX78-CY78)/(100*CQ78*(1000-AP78*CX78))</f>
        <v>0</v>
      </c>
      <c r="S78">
        <f>DB78*AP78*(CW78-CV78*(1000-AP78*CY78)/(1000-AP78*CX78))/(100*CQ78)</f>
        <v>0</v>
      </c>
      <c r="T78">
        <f>CV78 - IF(AP78&gt;1, S78*CQ78*100.0/(AR78*DJ78), 0)</f>
        <v>0</v>
      </c>
      <c r="U78">
        <f>((AA78-Q78/2)*T78-S78)/(AA78+Q78/2)</f>
        <v>0</v>
      </c>
      <c r="V78">
        <f>U78*(DC78+DD78)/1000.0</f>
        <v>0</v>
      </c>
      <c r="W78">
        <f>(CV78 - IF(AP78&gt;1, S78*CQ78*100.0/(AR78*DJ78), 0))*(DC78+DD78)/1000.0</f>
        <v>0</v>
      </c>
      <c r="X78">
        <f>2.0/((1/Z78-1/Y78)+SIGN(Z78)*SQRT((1/Z78-1/Y78)*(1/Z78-1/Y78) + 4*CR78/((CR78+1)*(CR78+1))*(2*1/Z78*1/Y78-1/Y78*1/Y78)))</f>
        <v>0</v>
      </c>
      <c r="Y78">
        <f>IF(LEFT(CS78,1)&lt;&gt;"0",IF(LEFT(CS78,1)="1",3.0,CT78),$D$5+$E$5*(DJ78*DC78/($K$5*1000))+$F$5*(DJ78*DC78/($K$5*1000))*MAX(MIN(CQ78,$J$5),$I$5)*MAX(MIN(CQ78,$J$5),$I$5)+$G$5*MAX(MIN(CQ78,$J$5),$I$5)*(DJ78*DC78/($K$5*1000))+$H$5*(DJ78*DC78/($K$5*1000))*(DJ78*DC78/($K$5*1000)))</f>
        <v>0</v>
      </c>
      <c r="Z78">
        <f>Q78*(1000-(1000*0.61365*exp(17.502*AD78/(240.97+AD78))/(DC78+DD78)+CX78)/2)/(1000*0.61365*exp(17.502*AD78/(240.97+AD78))/(DC78+DD78)-CX78)</f>
        <v>0</v>
      </c>
      <c r="AA78">
        <f>1/((CR78+1)/(X78/1.6)+1/(Y78/1.37)) + CR78/((CR78+1)/(X78/1.6) + CR78/(Y78/1.37))</f>
        <v>0</v>
      </c>
      <c r="AB78">
        <f>(CM78*CP78)</f>
        <v>0</v>
      </c>
      <c r="AC78">
        <f>(DE78+(AB78+2*0.95*5.67E-8*(((DE78+$B$7)+273)^4-(DE78+273)^4)-44100*Q78)/(1.84*29.3*Y78+8*0.95*5.67E-8*(DE78+273)^3))</f>
        <v>0</v>
      </c>
      <c r="AD78">
        <f>($C$7*DF78+$D$7*DG78+$E$7*AC78)</f>
        <v>0</v>
      </c>
      <c r="AE78">
        <f>0.61365*exp(17.502*AD78/(240.97+AD78))</f>
        <v>0</v>
      </c>
      <c r="AF78">
        <f>(AG78/AH78*100)</f>
        <v>0</v>
      </c>
      <c r="AG78">
        <f>CX78*(DC78+DD78)/1000</f>
        <v>0</v>
      </c>
      <c r="AH78">
        <f>0.61365*exp(17.502*DE78/(240.97+DE78))</f>
        <v>0</v>
      </c>
      <c r="AI78">
        <f>(AE78-CX78*(DC78+DD78)/1000)</f>
        <v>0</v>
      </c>
      <c r="AJ78">
        <f>(-Q78*44100)</f>
        <v>0</v>
      </c>
      <c r="AK78">
        <f>2*29.3*Y78*0.92*(DE78-AD78)</f>
        <v>0</v>
      </c>
      <c r="AL78">
        <f>2*0.95*5.67E-8*(((DE78+$B$7)+273)^4-(AD78+273)^4)</f>
        <v>0</v>
      </c>
      <c r="AM78">
        <f>AB78+AL78+AJ78+AK78</f>
        <v>0</v>
      </c>
      <c r="AN78">
        <v>0</v>
      </c>
      <c r="AO78">
        <v>0</v>
      </c>
      <c r="AP78">
        <f>IF(AN78*$H$13&gt;=AR78,1.0,(AR78/(AR78-AN78*$H$13)))</f>
        <v>0</v>
      </c>
      <c r="AQ78">
        <f>(AP78-1)*100</f>
        <v>0</v>
      </c>
      <c r="AR78">
        <f>MAX(0,($B$13+$C$13*DJ78)/(1+$D$13*DJ78)*DC78/(DE78+273)*$E$13)</f>
        <v>0</v>
      </c>
      <c r="AS78" t="s">
        <v>414</v>
      </c>
      <c r="AT78">
        <v>12558.6</v>
      </c>
      <c r="AU78">
        <v>607.068</v>
      </c>
      <c r="AV78">
        <v>2188.17</v>
      </c>
      <c r="AW78">
        <f>1-AU78/AV78</f>
        <v>0</v>
      </c>
      <c r="AX78">
        <v>-1.734461745173538</v>
      </c>
      <c r="AY78" t="s">
        <v>705</v>
      </c>
      <c r="AZ78">
        <v>12534.9</v>
      </c>
      <c r="BA78">
        <v>800.8316799999999</v>
      </c>
      <c r="BB78">
        <v>1033.86</v>
      </c>
      <c r="BC78">
        <f>1-BA78/BB78</f>
        <v>0</v>
      </c>
      <c r="BD78">
        <v>0.5</v>
      </c>
      <c r="BE78">
        <f>CN78</f>
        <v>0</v>
      </c>
      <c r="BF78">
        <f>S78</f>
        <v>0</v>
      </c>
      <c r="BG78">
        <f>BC78*BD78*BE78</f>
        <v>0</v>
      </c>
      <c r="BH78">
        <f>(BF78-AX78)/BE78</f>
        <v>0</v>
      </c>
      <c r="BI78">
        <f>(AV78-BB78)/BB78</f>
        <v>0</v>
      </c>
      <c r="BJ78">
        <f>AU78/(AW78+AU78/BB78)</f>
        <v>0</v>
      </c>
      <c r="BK78" t="s">
        <v>706</v>
      </c>
      <c r="BL78">
        <v>-27.44</v>
      </c>
      <c r="BM78">
        <f>IF(BL78&lt;&gt;0, BL78, BJ78)</f>
        <v>0</v>
      </c>
      <c r="BN78">
        <f>1-BM78/BB78</f>
        <v>0</v>
      </c>
      <c r="BO78">
        <f>(BB78-BA78)/(BB78-BM78)</f>
        <v>0</v>
      </c>
      <c r="BP78">
        <f>(AV78-BB78)/(AV78-BM78)</f>
        <v>0</v>
      </c>
      <c r="BQ78">
        <f>(BB78-BA78)/(BB78-AU78)</f>
        <v>0</v>
      </c>
      <c r="BR78">
        <f>(AV78-BB78)/(AV78-AU78)</f>
        <v>0</v>
      </c>
      <c r="BS78">
        <f>(BO78*BM78/BA78)</f>
        <v>0</v>
      </c>
      <c r="BT78">
        <f>(1-BS78)</f>
        <v>0</v>
      </c>
      <c r="BU78">
        <v>3242</v>
      </c>
      <c r="BV78">
        <v>300</v>
      </c>
      <c r="BW78">
        <v>300</v>
      </c>
      <c r="BX78">
        <v>300</v>
      </c>
      <c r="BY78">
        <v>12534.9</v>
      </c>
      <c r="BZ78">
        <v>997.5599999999999</v>
      </c>
      <c r="CA78">
        <v>-0.00908189</v>
      </c>
      <c r="CB78">
        <v>-2.78</v>
      </c>
      <c r="CC78" t="s">
        <v>417</v>
      </c>
      <c r="CD78" t="s">
        <v>417</v>
      </c>
      <c r="CE78" t="s">
        <v>417</v>
      </c>
      <c r="CF78" t="s">
        <v>417</v>
      </c>
      <c r="CG78" t="s">
        <v>417</v>
      </c>
      <c r="CH78" t="s">
        <v>417</v>
      </c>
      <c r="CI78" t="s">
        <v>417</v>
      </c>
      <c r="CJ78" t="s">
        <v>417</v>
      </c>
      <c r="CK78" t="s">
        <v>417</v>
      </c>
      <c r="CL78" t="s">
        <v>417</v>
      </c>
      <c r="CM78">
        <f>$B$11*DK78+$C$11*DL78+$F$11*DW78*(1-DZ78)</f>
        <v>0</v>
      </c>
      <c r="CN78">
        <f>CM78*CO78</f>
        <v>0</v>
      </c>
      <c r="CO78">
        <f>($B$11*$D$9+$C$11*$D$9+$F$11*((EJ78+EB78)/MAX(EJ78+EB78+EK78, 0.1)*$I$9+EK78/MAX(EJ78+EB78+EK78, 0.1)*$J$9))/($B$11+$C$11+$F$11)</f>
        <v>0</v>
      </c>
      <c r="CP78">
        <f>($B$11*$K$9+$C$11*$K$9+$F$11*((EJ78+EB78)/MAX(EJ78+EB78+EK78, 0.1)*$P$9+EK78/MAX(EJ78+EB78+EK78, 0.1)*$Q$9))/($B$11+$C$11+$F$11)</f>
        <v>0</v>
      </c>
      <c r="CQ78">
        <v>6</v>
      </c>
      <c r="CR78">
        <v>0.5</v>
      </c>
      <c r="CS78" t="s">
        <v>418</v>
      </c>
      <c r="CT78">
        <v>2</v>
      </c>
      <c r="CU78">
        <v>1690388513.099999</v>
      </c>
      <c r="CV78">
        <v>409.2094838709677</v>
      </c>
      <c r="CW78">
        <v>420.7306129032258</v>
      </c>
      <c r="CX78">
        <v>26.37223870967742</v>
      </c>
      <c r="CY78">
        <v>24.90225806451613</v>
      </c>
      <c r="CZ78">
        <v>408.0121935483871</v>
      </c>
      <c r="DA78">
        <v>26.0318935483871</v>
      </c>
      <c r="DB78">
        <v>600.2479677419356</v>
      </c>
      <c r="DC78">
        <v>101.4889032258064</v>
      </c>
      <c r="DD78">
        <v>0.100220264516129</v>
      </c>
      <c r="DE78">
        <v>29.87319032258064</v>
      </c>
      <c r="DF78">
        <v>29.83736451612903</v>
      </c>
      <c r="DG78">
        <v>999.9000000000003</v>
      </c>
      <c r="DH78">
        <v>0</v>
      </c>
      <c r="DI78">
        <v>0</v>
      </c>
      <c r="DJ78">
        <v>9995.927096774194</v>
      </c>
      <c r="DK78">
        <v>0</v>
      </c>
      <c r="DL78">
        <v>1233.047741935484</v>
      </c>
      <c r="DM78">
        <v>-11.5211064516129</v>
      </c>
      <c r="DN78">
        <v>420.2935161290323</v>
      </c>
      <c r="DO78">
        <v>431.4752903225806</v>
      </c>
      <c r="DP78">
        <v>1.469980322580645</v>
      </c>
      <c r="DQ78">
        <v>420.7306129032258</v>
      </c>
      <c r="DR78">
        <v>24.90225806451613</v>
      </c>
      <c r="DS78">
        <v>2.676491290322581</v>
      </c>
      <c r="DT78">
        <v>2.527304838709678</v>
      </c>
      <c r="DU78">
        <v>22.1415</v>
      </c>
      <c r="DV78">
        <v>21.20340967741936</v>
      </c>
      <c r="DW78">
        <v>1500.024193548387</v>
      </c>
      <c r="DX78">
        <v>0.9729948709677417</v>
      </c>
      <c r="DY78">
        <v>0.02700495161290323</v>
      </c>
      <c r="DZ78">
        <v>0</v>
      </c>
      <c r="EA78">
        <v>802.0873548387094</v>
      </c>
      <c r="EB78">
        <v>4.999310000000001</v>
      </c>
      <c r="EC78">
        <v>17737.26451612903</v>
      </c>
      <c r="ED78">
        <v>13259.43548387097</v>
      </c>
      <c r="EE78">
        <v>37.73374193548386</v>
      </c>
      <c r="EF78">
        <v>39.18699999999998</v>
      </c>
      <c r="EG78">
        <v>38.11687096774194</v>
      </c>
      <c r="EH78">
        <v>38.5</v>
      </c>
      <c r="EI78">
        <v>39.06809677419353</v>
      </c>
      <c r="EJ78">
        <v>1454.653870967742</v>
      </c>
      <c r="EK78">
        <v>40.37032258064514</v>
      </c>
      <c r="EL78">
        <v>0</v>
      </c>
      <c r="EM78">
        <v>111.8000001907349</v>
      </c>
      <c r="EN78">
        <v>0</v>
      </c>
      <c r="EO78">
        <v>800.8316799999999</v>
      </c>
      <c r="EP78">
        <v>-114.0439228995986</v>
      </c>
      <c r="EQ78">
        <v>-1369.692319723617</v>
      </c>
      <c r="ER78">
        <v>17718.164</v>
      </c>
      <c r="ES78">
        <v>15</v>
      </c>
      <c r="ET78">
        <v>1690388425.6</v>
      </c>
      <c r="EU78" t="s">
        <v>702</v>
      </c>
      <c r="EV78">
        <v>1690388425.6</v>
      </c>
      <c r="EW78">
        <v>1690387553</v>
      </c>
      <c r="EX78">
        <v>39</v>
      </c>
      <c r="EY78">
        <v>0.11</v>
      </c>
      <c r="EZ78">
        <v>-0</v>
      </c>
      <c r="FA78">
        <v>1.192</v>
      </c>
      <c r="FB78">
        <v>0.34</v>
      </c>
      <c r="FC78">
        <v>418</v>
      </c>
      <c r="FD78">
        <v>25</v>
      </c>
      <c r="FE78">
        <v>0.29</v>
      </c>
      <c r="FF78">
        <v>0.17</v>
      </c>
      <c r="FG78">
        <v>10.91270163004883</v>
      </c>
      <c r="FH78">
        <v>-0.4110646705602828</v>
      </c>
      <c r="FI78">
        <v>0.1103166172560022</v>
      </c>
      <c r="FJ78">
        <v>1</v>
      </c>
      <c r="FK78">
        <v>-11.6100756097561</v>
      </c>
      <c r="FL78">
        <v>1.261016027874521</v>
      </c>
      <c r="FM78">
        <v>0.1749601387082878</v>
      </c>
      <c r="FN78">
        <v>1</v>
      </c>
      <c r="FO78">
        <v>409.177258064516</v>
      </c>
      <c r="FP78">
        <v>1.466080645159473</v>
      </c>
      <c r="FQ78">
        <v>0.120738044286754</v>
      </c>
      <c r="FR78">
        <v>1</v>
      </c>
      <c r="FS78">
        <v>1.478588048780488</v>
      </c>
      <c r="FT78">
        <v>-0.1636181184668976</v>
      </c>
      <c r="FU78">
        <v>0.02109582668467428</v>
      </c>
      <c r="FV78">
        <v>1</v>
      </c>
      <c r="FW78">
        <v>26.37000645161291</v>
      </c>
      <c r="FX78">
        <v>0.1486548387095821</v>
      </c>
      <c r="FY78">
        <v>0.01308217046912129</v>
      </c>
      <c r="FZ78">
        <v>1</v>
      </c>
      <c r="GA78">
        <v>5</v>
      </c>
      <c r="GB78">
        <v>5</v>
      </c>
      <c r="GC78" t="s">
        <v>420</v>
      </c>
      <c r="GD78">
        <v>3.17456</v>
      </c>
      <c r="GE78">
        <v>2.79661</v>
      </c>
      <c r="GF78">
        <v>0.102436</v>
      </c>
      <c r="GG78">
        <v>0.105401</v>
      </c>
      <c r="GH78">
        <v>0.127901</v>
      </c>
      <c r="GI78">
        <v>0.123991</v>
      </c>
      <c r="GJ78">
        <v>27920.3</v>
      </c>
      <c r="GK78">
        <v>22192.7</v>
      </c>
      <c r="GL78">
        <v>29087.7</v>
      </c>
      <c r="GM78">
        <v>24313.7</v>
      </c>
      <c r="GN78">
        <v>32248.3</v>
      </c>
      <c r="GO78">
        <v>31069.3</v>
      </c>
      <c r="GP78">
        <v>40115.8</v>
      </c>
      <c r="GQ78">
        <v>39659.3</v>
      </c>
      <c r="GR78">
        <v>2.12608</v>
      </c>
      <c r="GS78">
        <v>1.8489</v>
      </c>
      <c r="GT78">
        <v>0.101097</v>
      </c>
      <c r="GU78">
        <v>0</v>
      </c>
      <c r="GV78">
        <v>28.175</v>
      </c>
      <c r="GW78">
        <v>999.9</v>
      </c>
      <c r="GX78">
        <v>62.8</v>
      </c>
      <c r="GY78">
        <v>33.2</v>
      </c>
      <c r="GZ78">
        <v>31.6152</v>
      </c>
      <c r="HA78">
        <v>62.3188</v>
      </c>
      <c r="HB78">
        <v>30.5769</v>
      </c>
      <c r="HC78">
        <v>1</v>
      </c>
      <c r="HD78">
        <v>0.213425</v>
      </c>
      <c r="HE78">
        <v>0</v>
      </c>
      <c r="HF78">
        <v>20.279</v>
      </c>
      <c r="HG78">
        <v>5.22627</v>
      </c>
      <c r="HH78">
        <v>11.9081</v>
      </c>
      <c r="HI78">
        <v>4.96375</v>
      </c>
      <c r="HJ78">
        <v>3.292</v>
      </c>
      <c r="HK78">
        <v>9999</v>
      </c>
      <c r="HL78">
        <v>9999</v>
      </c>
      <c r="HM78">
        <v>9999</v>
      </c>
      <c r="HN78">
        <v>999.9</v>
      </c>
      <c r="HO78">
        <v>4.97017</v>
      </c>
      <c r="HP78">
        <v>1.87515</v>
      </c>
      <c r="HQ78">
        <v>1.87393</v>
      </c>
      <c r="HR78">
        <v>1.87317</v>
      </c>
      <c r="HS78">
        <v>1.87458</v>
      </c>
      <c r="HT78">
        <v>1.86954</v>
      </c>
      <c r="HU78">
        <v>1.87376</v>
      </c>
      <c r="HV78">
        <v>1.87877</v>
      </c>
      <c r="HW78">
        <v>0</v>
      </c>
      <c r="HX78">
        <v>0</v>
      </c>
      <c r="HY78">
        <v>0</v>
      </c>
      <c r="HZ78">
        <v>0</v>
      </c>
      <c r="IA78" t="s">
        <v>421</v>
      </c>
      <c r="IB78" t="s">
        <v>422</v>
      </c>
      <c r="IC78" t="s">
        <v>423</v>
      </c>
      <c r="ID78" t="s">
        <v>423</v>
      </c>
      <c r="IE78" t="s">
        <v>423</v>
      </c>
      <c r="IF78" t="s">
        <v>423</v>
      </c>
      <c r="IG78">
        <v>0</v>
      </c>
      <c r="IH78">
        <v>100</v>
      </c>
      <c r="II78">
        <v>100</v>
      </c>
      <c r="IJ78">
        <v>1.197</v>
      </c>
      <c r="IK78">
        <v>0.3404</v>
      </c>
      <c r="IL78">
        <v>1.175587470145634</v>
      </c>
      <c r="IM78">
        <v>0.0007502269904989051</v>
      </c>
      <c r="IN78">
        <v>-1.907541437940456E-06</v>
      </c>
      <c r="IO78">
        <v>4.87577687351772E-10</v>
      </c>
      <c r="IP78">
        <v>0.3403449999999957</v>
      </c>
      <c r="IQ78">
        <v>0</v>
      </c>
      <c r="IR78">
        <v>0</v>
      </c>
      <c r="IS78">
        <v>0</v>
      </c>
      <c r="IT78">
        <v>1</v>
      </c>
      <c r="IU78">
        <v>1943</v>
      </c>
      <c r="IV78">
        <v>1</v>
      </c>
      <c r="IW78">
        <v>21</v>
      </c>
      <c r="IX78">
        <v>1.6</v>
      </c>
      <c r="IY78">
        <v>16.1</v>
      </c>
      <c r="IZ78">
        <v>1.10229</v>
      </c>
      <c r="JA78">
        <v>2.40845</v>
      </c>
      <c r="JB78">
        <v>1.42578</v>
      </c>
      <c r="JC78">
        <v>2.27051</v>
      </c>
      <c r="JD78">
        <v>1.54785</v>
      </c>
      <c r="JE78">
        <v>2.48291</v>
      </c>
      <c r="JF78">
        <v>36.718</v>
      </c>
      <c r="JG78">
        <v>14.3509</v>
      </c>
      <c r="JH78">
        <v>18</v>
      </c>
      <c r="JI78">
        <v>627.317</v>
      </c>
      <c r="JJ78">
        <v>430.979</v>
      </c>
      <c r="JK78">
        <v>29.2737</v>
      </c>
      <c r="JL78">
        <v>30.1418</v>
      </c>
      <c r="JM78">
        <v>29.9999</v>
      </c>
      <c r="JN78">
        <v>30.1099</v>
      </c>
      <c r="JO78">
        <v>30.0586</v>
      </c>
      <c r="JP78">
        <v>22.0953</v>
      </c>
      <c r="JQ78">
        <v>21.9411</v>
      </c>
      <c r="JR78">
        <v>79.82850000000001</v>
      </c>
      <c r="JS78">
        <v>-999.9</v>
      </c>
      <c r="JT78">
        <v>421.178</v>
      </c>
      <c r="JU78">
        <v>25</v>
      </c>
      <c r="JV78">
        <v>94.76479999999999</v>
      </c>
      <c r="JW78">
        <v>100.91</v>
      </c>
    </row>
    <row r="79" spans="1:283">
      <c r="A79">
        <v>63</v>
      </c>
      <c r="B79">
        <v>1690388617.1</v>
      </c>
      <c r="C79">
        <v>10247</v>
      </c>
      <c r="D79" t="s">
        <v>707</v>
      </c>
      <c r="E79" t="s">
        <v>708</v>
      </c>
      <c r="F79">
        <v>15</v>
      </c>
      <c r="P79">
        <v>1690388609.099999</v>
      </c>
      <c r="Q79">
        <f>(R79)/1000</f>
        <v>0</v>
      </c>
      <c r="R79">
        <f>1000*DB79*AP79*(CX79-CY79)/(100*CQ79*(1000-AP79*CX79))</f>
        <v>0</v>
      </c>
      <c r="S79">
        <f>DB79*AP79*(CW79-CV79*(1000-AP79*CY79)/(1000-AP79*CX79))/(100*CQ79)</f>
        <v>0</v>
      </c>
      <c r="T79">
        <f>CV79 - IF(AP79&gt;1, S79*CQ79*100.0/(AR79*DJ79), 0)</f>
        <v>0</v>
      </c>
      <c r="U79">
        <f>((AA79-Q79/2)*T79-S79)/(AA79+Q79/2)</f>
        <v>0</v>
      </c>
      <c r="V79">
        <f>U79*(DC79+DD79)/1000.0</f>
        <v>0</v>
      </c>
      <c r="W79">
        <f>(CV79 - IF(AP79&gt;1, S79*CQ79*100.0/(AR79*DJ79), 0))*(DC79+DD79)/1000.0</f>
        <v>0</v>
      </c>
      <c r="X79">
        <f>2.0/((1/Z79-1/Y79)+SIGN(Z79)*SQRT((1/Z79-1/Y79)*(1/Z79-1/Y79) + 4*CR79/((CR79+1)*(CR79+1))*(2*1/Z79*1/Y79-1/Y79*1/Y79)))</f>
        <v>0</v>
      </c>
      <c r="Y79">
        <f>IF(LEFT(CS79,1)&lt;&gt;"0",IF(LEFT(CS79,1)="1",3.0,CT79),$D$5+$E$5*(DJ79*DC79/($K$5*1000))+$F$5*(DJ79*DC79/($K$5*1000))*MAX(MIN(CQ79,$J$5),$I$5)*MAX(MIN(CQ79,$J$5),$I$5)+$G$5*MAX(MIN(CQ79,$J$5),$I$5)*(DJ79*DC79/($K$5*1000))+$H$5*(DJ79*DC79/($K$5*1000))*(DJ79*DC79/($K$5*1000)))</f>
        <v>0</v>
      </c>
      <c r="Z79">
        <f>Q79*(1000-(1000*0.61365*exp(17.502*AD79/(240.97+AD79))/(DC79+DD79)+CX79)/2)/(1000*0.61365*exp(17.502*AD79/(240.97+AD79))/(DC79+DD79)-CX79)</f>
        <v>0</v>
      </c>
      <c r="AA79">
        <f>1/((CR79+1)/(X79/1.6)+1/(Y79/1.37)) + CR79/((CR79+1)/(X79/1.6) + CR79/(Y79/1.37))</f>
        <v>0</v>
      </c>
      <c r="AB79">
        <f>(CM79*CP79)</f>
        <v>0</v>
      </c>
      <c r="AC79">
        <f>(DE79+(AB79+2*0.95*5.67E-8*(((DE79+$B$7)+273)^4-(DE79+273)^4)-44100*Q79)/(1.84*29.3*Y79+8*0.95*5.67E-8*(DE79+273)^3))</f>
        <v>0</v>
      </c>
      <c r="AD79">
        <f>($C$7*DF79+$D$7*DG79+$E$7*AC79)</f>
        <v>0</v>
      </c>
      <c r="AE79">
        <f>0.61365*exp(17.502*AD79/(240.97+AD79))</f>
        <v>0</v>
      </c>
      <c r="AF79">
        <f>(AG79/AH79*100)</f>
        <v>0</v>
      </c>
      <c r="AG79">
        <f>CX79*(DC79+DD79)/1000</f>
        <v>0</v>
      </c>
      <c r="AH79">
        <f>0.61365*exp(17.502*DE79/(240.97+DE79))</f>
        <v>0</v>
      </c>
      <c r="AI79">
        <f>(AE79-CX79*(DC79+DD79)/1000)</f>
        <v>0</v>
      </c>
      <c r="AJ79">
        <f>(-Q79*44100)</f>
        <v>0</v>
      </c>
      <c r="AK79">
        <f>2*29.3*Y79*0.92*(DE79-AD79)</f>
        <v>0</v>
      </c>
      <c r="AL79">
        <f>2*0.95*5.67E-8*(((DE79+$B$7)+273)^4-(AD79+273)^4)</f>
        <v>0</v>
      </c>
      <c r="AM79">
        <f>AB79+AL79+AJ79+AK79</f>
        <v>0</v>
      </c>
      <c r="AN79">
        <v>0</v>
      </c>
      <c r="AO79">
        <v>0</v>
      </c>
      <c r="AP79">
        <f>IF(AN79*$H$13&gt;=AR79,1.0,(AR79/(AR79-AN79*$H$13)))</f>
        <v>0</v>
      </c>
      <c r="AQ79">
        <f>(AP79-1)*100</f>
        <v>0</v>
      </c>
      <c r="AR79">
        <f>MAX(0,($B$13+$C$13*DJ79)/(1+$D$13*DJ79)*DC79/(DE79+273)*$E$13)</f>
        <v>0</v>
      </c>
      <c r="AS79" t="s">
        <v>414</v>
      </c>
      <c r="AT79">
        <v>12558.6</v>
      </c>
      <c r="AU79">
        <v>607.068</v>
      </c>
      <c r="AV79">
        <v>2188.17</v>
      </c>
      <c r="AW79">
        <f>1-AU79/AV79</f>
        <v>0</v>
      </c>
      <c r="AX79">
        <v>-1.734461745173538</v>
      </c>
      <c r="AY79" t="s">
        <v>709</v>
      </c>
      <c r="AZ79">
        <v>12524</v>
      </c>
      <c r="BA79">
        <v>816.3688076923077</v>
      </c>
      <c r="BB79">
        <v>1504.07</v>
      </c>
      <c r="BC79">
        <f>1-BA79/BB79</f>
        <v>0</v>
      </c>
      <c r="BD79">
        <v>0.5</v>
      </c>
      <c r="BE79">
        <f>CN79</f>
        <v>0</v>
      </c>
      <c r="BF79">
        <f>S79</f>
        <v>0</v>
      </c>
      <c r="BG79">
        <f>BC79*BD79*BE79</f>
        <v>0</v>
      </c>
      <c r="BH79">
        <f>(BF79-AX79)/BE79</f>
        <v>0</v>
      </c>
      <c r="BI79">
        <f>(AV79-BB79)/BB79</f>
        <v>0</v>
      </c>
      <c r="BJ79">
        <f>AU79/(AW79+AU79/BB79)</f>
        <v>0</v>
      </c>
      <c r="BK79" t="s">
        <v>710</v>
      </c>
      <c r="BL79">
        <v>-18.35</v>
      </c>
      <c r="BM79">
        <f>IF(BL79&lt;&gt;0, BL79, BJ79)</f>
        <v>0</v>
      </c>
      <c r="BN79">
        <f>1-BM79/BB79</f>
        <v>0</v>
      </c>
      <c r="BO79">
        <f>(BB79-BA79)/(BB79-BM79)</f>
        <v>0</v>
      </c>
      <c r="BP79">
        <f>(AV79-BB79)/(AV79-BM79)</f>
        <v>0</v>
      </c>
      <c r="BQ79">
        <f>(BB79-BA79)/(BB79-AU79)</f>
        <v>0</v>
      </c>
      <c r="BR79">
        <f>(AV79-BB79)/(AV79-AU79)</f>
        <v>0</v>
      </c>
      <c r="BS79">
        <f>(BO79*BM79/BA79)</f>
        <v>0</v>
      </c>
      <c r="BT79">
        <f>(1-BS79)</f>
        <v>0</v>
      </c>
      <c r="BU79">
        <v>3244</v>
      </c>
      <c r="BV79">
        <v>300</v>
      </c>
      <c r="BW79">
        <v>300</v>
      </c>
      <c r="BX79">
        <v>300</v>
      </c>
      <c r="BY79">
        <v>12524</v>
      </c>
      <c r="BZ79">
        <v>1299.93</v>
      </c>
      <c r="CA79">
        <v>-0.009076229999999999</v>
      </c>
      <c r="CB79">
        <v>-29.23</v>
      </c>
      <c r="CC79" t="s">
        <v>417</v>
      </c>
      <c r="CD79" t="s">
        <v>417</v>
      </c>
      <c r="CE79" t="s">
        <v>417</v>
      </c>
      <c r="CF79" t="s">
        <v>417</v>
      </c>
      <c r="CG79" t="s">
        <v>417</v>
      </c>
      <c r="CH79" t="s">
        <v>417</v>
      </c>
      <c r="CI79" t="s">
        <v>417</v>
      </c>
      <c r="CJ79" t="s">
        <v>417</v>
      </c>
      <c r="CK79" t="s">
        <v>417</v>
      </c>
      <c r="CL79" t="s">
        <v>417</v>
      </c>
      <c r="CM79">
        <f>$B$11*DK79+$C$11*DL79+$F$11*DW79*(1-DZ79)</f>
        <v>0</v>
      </c>
      <c r="CN79">
        <f>CM79*CO79</f>
        <v>0</v>
      </c>
      <c r="CO79">
        <f>($B$11*$D$9+$C$11*$D$9+$F$11*((EJ79+EB79)/MAX(EJ79+EB79+EK79, 0.1)*$I$9+EK79/MAX(EJ79+EB79+EK79, 0.1)*$J$9))/($B$11+$C$11+$F$11)</f>
        <v>0</v>
      </c>
      <c r="CP79">
        <f>($B$11*$K$9+$C$11*$K$9+$F$11*((EJ79+EB79)/MAX(EJ79+EB79+EK79, 0.1)*$P$9+EK79/MAX(EJ79+EB79+EK79, 0.1)*$Q$9))/($B$11+$C$11+$F$11)</f>
        <v>0</v>
      </c>
      <c r="CQ79">
        <v>6</v>
      </c>
      <c r="CR79">
        <v>0.5</v>
      </c>
      <c r="CS79" t="s">
        <v>418</v>
      </c>
      <c r="CT79">
        <v>2</v>
      </c>
      <c r="CU79">
        <v>1690388609.099999</v>
      </c>
      <c r="CV79">
        <v>409.570064516129</v>
      </c>
      <c r="CW79">
        <v>433.3438387096774</v>
      </c>
      <c r="CX79">
        <v>28.02850967741935</v>
      </c>
      <c r="CY79">
        <v>24.95227419354839</v>
      </c>
      <c r="CZ79">
        <v>408.373</v>
      </c>
      <c r="DA79">
        <v>27.68816774193548</v>
      </c>
      <c r="DB79">
        <v>600.1664193548387</v>
      </c>
      <c r="DC79">
        <v>101.4819032258064</v>
      </c>
      <c r="DD79">
        <v>0.1001182419354839</v>
      </c>
      <c r="DE79">
        <v>29.86049677419355</v>
      </c>
      <c r="DF79">
        <v>29.60786129032257</v>
      </c>
      <c r="DG79">
        <v>999.9000000000003</v>
      </c>
      <c r="DH79">
        <v>0</v>
      </c>
      <c r="DI79">
        <v>0</v>
      </c>
      <c r="DJ79">
        <v>9998.061612903226</v>
      </c>
      <c r="DK79">
        <v>0</v>
      </c>
      <c r="DL79">
        <v>1785.421935483871</v>
      </c>
      <c r="DM79">
        <v>-23.77386129032258</v>
      </c>
      <c r="DN79">
        <v>421.3807096774194</v>
      </c>
      <c r="DO79">
        <v>444.4335483870967</v>
      </c>
      <c r="DP79">
        <v>3.076235161290323</v>
      </c>
      <c r="DQ79">
        <v>433.3438387096774</v>
      </c>
      <c r="DR79">
        <v>24.95227419354839</v>
      </c>
      <c r="DS79">
        <v>2.844384193548388</v>
      </c>
      <c r="DT79">
        <v>2.532202580645162</v>
      </c>
      <c r="DU79">
        <v>23.14394516129032</v>
      </c>
      <c r="DV79">
        <v>21.2349806451613</v>
      </c>
      <c r="DW79">
        <v>1499.999677419355</v>
      </c>
      <c r="DX79">
        <v>0.9729916451612904</v>
      </c>
      <c r="DY79">
        <v>0.02700824193548387</v>
      </c>
      <c r="DZ79">
        <v>0</v>
      </c>
      <c r="EA79">
        <v>816.4745483870968</v>
      </c>
      <c r="EB79">
        <v>4.999310000000001</v>
      </c>
      <c r="EC79">
        <v>13535.63870967742</v>
      </c>
      <c r="ED79">
        <v>13259.19677419355</v>
      </c>
      <c r="EE79">
        <v>37.68699999999998</v>
      </c>
      <c r="EF79">
        <v>39.18699999999998</v>
      </c>
      <c r="EG79">
        <v>38.004</v>
      </c>
      <c r="EH79">
        <v>38.4756129032258</v>
      </c>
      <c r="EI79">
        <v>39.06199999999998</v>
      </c>
      <c r="EJ79">
        <v>1454.619677419355</v>
      </c>
      <c r="EK79">
        <v>40.38000000000002</v>
      </c>
      <c r="EL79">
        <v>0</v>
      </c>
      <c r="EM79">
        <v>95.20000004768372</v>
      </c>
      <c r="EN79">
        <v>0</v>
      </c>
      <c r="EO79">
        <v>816.3688076923077</v>
      </c>
      <c r="EP79">
        <v>-25.19948720837225</v>
      </c>
      <c r="EQ79">
        <v>-386.8717957245141</v>
      </c>
      <c r="ER79">
        <v>13533.40769230769</v>
      </c>
      <c r="ES79">
        <v>15</v>
      </c>
      <c r="ET79">
        <v>1690388425.6</v>
      </c>
      <c r="EU79" t="s">
        <v>702</v>
      </c>
      <c r="EV79">
        <v>1690388425.6</v>
      </c>
      <c r="EW79">
        <v>1690387553</v>
      </c>
      <c r="EX79">
        <v>39</v>
      </c>
      <c r="EY79">
        <v>0.11</v>
      </c>
      <c r="EZ79">
        <v>-0</v>
      </c>
      <c r="FA79">
        <v>1.192</v>
      </c>
      <c r="FB79">
        <v>0.34</v>
      </c>
      <c r="FC79">
        <v>418</v>
      </c>
      <c r="FD79">
        <v>25</v>
      </c>
      <c r="FE79">
        <v>0.29</v>
      </c>
      <c r="FF79">
        <v>0.17</v>
      </c>
      <c r="FG79">
        <v>22.48283313771693</v>
      </c>
      <c r="FH79">
        <v>0.4100733926728319</v>
      </c>
      <c r="FI79">
        <v>0.04340937633485055</v>
      </c>
      <c r="FJ79">
        <v>1</v>
      </c>
      <c r="FK79">
        <v>-23.75235609756097</v>
      </c>
      <c r="FL79">
        <v>-0.5460146341463683</v>
      </c>
      <c r="FM79">
        <v>0.06133521269612004</v>
      </c>
      <c r="FN79">
        <v>1</v>
      </c>
      <c r="FO79">
        <v>409.570064516129</v>
      </c>
      <c r="FP79">
        <v>0.5673387096756148</v>
      </c>
      <c r="FQ79">
        <v>0.04699892619491965</v>
      </c>
      <c r="FR79">
        <v>1</v>
      </c>
      <c r="FS79">
        <v>3.056159756097561</v>
      </c>
      <c r="FT79">
        <v>0.4736458536585353</v>
      </c>
      <c r="FU79">
        <v>0.04680222292447465</v>
      </c>
      <c r="FV79">
        <v>1</v>
      </c>
      <c r="FW79">
        <v>28.02850967741935</v>
      </c>
      <c r="FX79">
        <v>0.4602532258063879</v>
      </c>
      <c r="FY79">
        <v>0.03434120401855962</v>
      </c>
      <c r="FZ79">
        <v>1</v>
      </c>
      <c r="GA79">
        <v>5</v>
      </c>
      <c r="GB79">
        <v>5</v>
      </c>
      <c r="GC79" t="s">
        <v>420</v>
      </c>
      <c r="GD79">
        <v>3.17479</v>
      </c>
      <c r="GE79">
        <v>2.79675</v>
      </c>
      <c r="GF79">
        <v>0.102494</v>
      </c>
      <c r="GG79">
        <v>0.107745</v>
      </c>
      <c r="GH79">
        <v>0.133544</v>
      </c>
      <c r="GI79">
        <v>0.124015</v>
      </c>
      <c r="GJ79">
        <v>27921.3</v>
      </c>
      <c r="GK79">
        <v>22134.8</v>
      </c>
      <c r="GL79">
        <v>29090.6</v>
      </c>
      <c r="GM79">
        <v>24314.1</v>
      </c>
      <c r="GN79">
        <v>32037.9</v>
      </c>
      <c r="GO79">
        <v>31069.4</v>
      </c>
      <c r="GP79">
        <v>40118.3</v>
      </c>
      <c r="GQ79">
        <v>39660.5</v>
      </c>
      <c r="GR79">
        <v>2.12663</v>
      </c>
      <c r="GS79">
        <v>1.85087</v>
      </c>
      <c r="GT79">
        <v>0.08397549999999999</v>
      </c>
      <c r="GU79">
        <v>0</v>
      </c>
      <c r="GV79">
        <v>28.2713</v>
      </c>
      <c r="GW79">
        <v>999.9</v>
      </c>
      <c r="GX79">
        <v>62.1</v>
      </c>
      <c r="GY79">
        <v>33.3</v>
      </c>
      <c r="GZ79">
        <v>31.4397</v>
      </c>
      <c r="HA79">
        <v>62.2588</v>
      </c>
      <c r="HB79">
        <v>31.0337</v>
      </c>
      <c r="HC79">
        <v>1</v>
      </c>
      <c r="HD79">
        <v>0.211697</v>
      </c>
      <c r="HE79">
        <v>0</v>
      </c>
      <c r="HF79">
        <v>20.2789</v>
      </c>
      <c r="HG79">
        <v>5.22328</v>
      </c>
      <c r="HH79">
        <v>11.9081</v>
      </c>
      <c r="HI79">
        <v>4.96375</v>
      </c>
      <c r="HJ79">
        <v>3.292</v>
      </c>
      <c r="HK79">
        <v>9999</v>
      </c>
      <c r="HL79">
        <v>9999</v>
      </c>
      <c r="HM79">
        <v>9999</v>
      </c>
      <c r="HN79">
        <v>999.9</v>
      </c>
      <c r="HO79">
        <v>4.97022</v>
      </c>
      <c r="HP79">
        <v>1.87518</v>
      </c>
      <c r="HQ79">
        <v>1.87395</v>
      </c>
      <c r="HR79">
        <v>1.87317</v>
      </c>
      <c r="HS79">
        <v>1.8746</v>
      </c>
      <c r="HT79">
        <v>1.86953</v>
      </c>
      <c r="HU79">
        <v>1.87377</v>
      </c>
      <c r="HV79">
        <v>1.8788</v>
      </c>
      <c r="HW79">
        <v>0</v>
      </c>
      <c r="HX79">
        <v>0</v>
      </c>
      <c r="HY79">
        <v>0</v>
      </c>
      <c r="HZ79">
        <v>0</v>
      </c>
      <c r="IA79" t="s">
        <v>421</v>
      </c>
      <c r="IB79" t="s">
        <v>422</v>
      </c>
      <c r="IC79" t="s">
        <v>423</v>
      </c>
      <c r="ID79" t="s">
        <v>423</v>
      </c>
      <c r="IE79" t="s">
        <v>423</v>
      </c>
      <c r="IF79" t="s">
        <v>423</v>
      </c>
      <c r="IG79">
        <v>0</v>
      </c>
      <c r="IH79">
        <v>100</v>
      </c>
      <c r="II79">
        <v>100</v>
      </c>
      <c r="IJ79">
        <v>1.197</v>
      </c>
      <c r="IK79">
        <v>0.3404</v>
      </c>
      <c r="IL79">
        <v>1.175587470145634</v>
      </c>
      <c r="IM79">
        <v>0.0007502269904989051</v>
      </c>
      <c r="IN79">
        <v>-1.907541437940456E-06</v>
      </c>
      <c r="IO79">
        <v>4.87577687351772E-10</v>
      </c>
      <c r="IP79">
        <v>0.3403449999999957</v>
      </c>
      <c r="IQ79">
        <v>0</v>
      </c>
      <c r="IR79">
        <v>0</v>
      </c>
      <c r="IS79">
        <v>0</v>
      </c>
      <c r="IT79">
        <v>1</v>
      </c>
      <c r="IU79">
        <v>1943</v>
      </c>
      <c r="IV79">
        <v>1</v>
      </c>
      <c r="IW79">
        <v>21</v>
      </c>
      <c r="IX79">
        <v>3.2</v>
      </c>
      <c r="IY79">
        <v>17.7</v>
      </c>
      <c r="IZ79">
        <v>1.13037</v>
      </c>
      <c r="JA79">
        <v>2.4231</v>
      </c>
      <c r="JB79">
        <v>1.42578</v>
      </c>
      <c r="JC79">
        <v>2.27173</v>
      </c>
      <c r="JD79">
        <v>1.54785</v>
      </c>
      <c r="JE79">
        <v>2.31567</v>
      </c>
      <c r="JF79">
        <v>36.7892</v>
      </c>
      <c r="JG79">
        <v>14.3247</v>
      </c>
      <c r="JH79">
        <v>18</v>
      </c>
      <c r="JI79">
        <v>627.687</v>
      </c>
      <c r="JJ79">
        <v>432.113</v>
      </c>
      <c r="JK79">
        <v>29.2702</v>
      </c>
      <c r="JL79">
        <v>30.1351</v>
      </c>
      <c r="JM79">
        <v>30</v>
      </c>
      <c r="JN79">
        <v>30.106</v>
      </c>
      <c r="JO79">
        <v>30.0562</v>
      </c>
      <c r="JP79">
        <v>22.6322</v>
      </c>
      <c r="JQ79">
        <v>21.3889</v>
      </c>
      <c r="JR79">
        <v>78.7069</v>
      </c>
      <c r="JS79">
        <v>-999.9</v>
      </c>
      <c r="JT79">
        <v>433.674</v>
      </c>
      <c r="JU79">
        <v>25</v>
      </c>
      <c r="JV79">
        <v>94.7722</v>
      </c>
      <c r="JW79">
        <v>100.912</v>
      </c>
    </row>
    <row r="80" spans="1:283">
      <c r="A80">
        <v>64</v>
      </c>
      <c r="B80">
        <v>1690391108.5</v>
      </c>
      <c r="C80">
        <v>12738.40000009537</v>
      </c>
      <c r="D80" t="s">
        <v>711</v>
      </c>
      <c r="E80" t="s">
        <v>712</v>
      </c>
      <c r="F80">
        <v>15</v>
      </c>
      <c r="P80">
        <v>1690391100.5</v>
      </c>
      <c r="Q80">
        <f>(R80)/1000</f>
        <v>0</v>
      </c>
      <c r="R80">
        <f>1000*DB80*AP80*(CX80-CY80)/(100*CQ80*(1000-AP80*CX80))</f>
        <v>0</v>
      </c>
      <c r="S80">
        <f>DB80*AP80*(CW80-CV80*(1000-AP80*CY80)/(1000-AP80*CX80))/(100*CQ80)</f>
        <v>0</v>
      </c>
      <c r="T80">
        <f>CV80 - IF(AP80&gt;1, S80*CQ80*100.0/(AR80*DJ80), 0)</f>
        <v>0</v>
      </c>
      <c r="U80">
        <f>((AA80-Q80/2)*T80-S80)/(AA80+Q80/2)</f>
        <v>0</v>
      </c>
      <c r="V80">
        <f>U80*(DC80+DD80)/1000.0</f>
        <v>0</v>
      </c>
      <c r="W80">
        <f>(CV80 - IF(AP80&gt;1, S80*CQ80*100.0/(AR80*DJ80), 0))*(DC80+DD80)/1000.0</f>
        <v>0</v>
      </c>
      <c r="X80">
        <f>2.0/((1/Z80-1/Y80)+SIGN(Z80)*SQRT((1/Z80-1/Y80)*(1/Z80-1/Y80) + 4*CR80/((CR80+1)*(CR80+1))*(2*1/Z80*1/Y80-1/Y80*1/Y80)))</f>
        <v>0</v>
      </c>
      <c r="Y80">
        <f>IF(LEFT(CS80,1)&lt;&gt;"0",IF(LEFT(CS80,1)="1",3.0,CT80),$D$5+$E$5*(DJ80*DC80/($K$5*1000))+$F$5*(DJ80*DC80/($K$5*1000))*MAX(MIN(CQ80,$J$5),$I$5)*MAX(MIN(CQ80,$J$5),$I$5)+$G$5*MAX(MIN(CQ80,$J$5),$I$5)*(DJ80*DC80/($K$5*1000))+$H$5*(DJ80*DC80/($K$5*1000))*(DJ80*DC80/($K$5*1000)))</f>
        <v>0</v>
      </c>
      <c r="Z80">
        <f>Q80*(1000-(1000*0.61365*exp(17.502*AD80/(240.97+AD80))/(DC80+DD80)+CX80)/2)/(1000*0.61365*exp(17.502*AD80/(240.97+AD80))/(DC80+DD80)-CX80)</f>
        <v>0</v>
      </c>
      <c r="AA80">
        <f>1/((CR80+1)/(X80/1.6)+1/(Y80/1.37)) + CR80/((CR80+1)/(X80/1.6) + CR80/(Y80/1.37))</f>
        <v>0</v>
      </c>
      <c r="AB80">
        <f>(CM80*CP80)</f>
        <v>0</v>
      </c>
      <c r="AC80">
        <f>(DE80+(AB80+2*0.95*5.67E-8*(((DE80+$B$7)+273)^4-(DE80+273)^4)-44100*Q80)/(1.84*29.3*Y80+8*0.95*5.67E-8*(DE80+273)^3))</f>
        <v>0</v>
      </c>
      <c r="AD80">
        <f>($C$7*DF80+$D$7*DG80+$E$7*AC80)</f>
        <v>0</v>
      </c>
      <c r="AE80">
        <f>0.61365*exp(17.502*AD80/(240.97+AD80))</f>
        <v>0</v>
      </c>
      <c r="AF80">
        <f>(AG80/AH80*100)</f>
        <v>0</v>
      </c>
      <c r="AG80">
        <f>CX80*(DC80+DD80)/1000</f>
        <v>0</v>
      </c>
      <c r="AH80">
        <f>0.61365*exp(17.502*DE80/(240.97+DE80))</f>
        <v>0</v>
      </c>
      <c r="AI80">
        <f>(AE80-CX80*(DC80+DD80)/1000)</f>
        <v>0</v>
      </c>
      <c r="AJ80">
        <f>(-Q80*44100)</f>
        <v>0</v>
      </c>
      <c r="AK80">
        <f>2*29.3*Y80*0.92*(DE80-AD80)</f>
        <v>0</v>
      </c>
      <c r="AL80">
        <f>2*0.95*5.67E-8*(((DE80+$B$7)+273)^4-(AD80+273)^4)</f>
        <v>0</v>
      </c>
      <c r="AM80">
        <f>AB80+AL80+AJ80+AK80</f>
        <v>0</v>
      </c>
      <c r="AN80">
        <v>0</v>
      </c>
      <c r="AO80">
        <v>0</v>
      </c>
      <c r="AP80">
        <f>IF(AN80*$H$13&gt;=AR80,1.0,(AR80/(AR80-AN80*$H$13)))</f>
        <v>0</v>
      </c>
      <c r="AQ80">
        <f>(AP80-1)*100</f>
        <v>0</v>
      </c>
      <c r="AR80">
        <f>MAX(0,($B$13+$C$13*DJ80)/(1+$D$13*DJ80)*DC80/(DE80+273)*$E$13)</f>
        <v>0</v>
      </c>
      <c r="AS80" t="s">
        <v>414</v>
      </c>
      <c r="AT80">
        <v>12558.6</v>
      </c>
      <c r="AU80">
        <v>607.068</v>
      </c>
      <c r="AV80">
        <v>2188.17</v>
      </c>
      <c r="AW80">
        <f>1-AU80/AV80</f>
        <v>0</v>
      </c>
      <c r="AX80">
        <v>-1.734461745173538</v>
      </c>
      <c r="AY80" t="s">
        <v>713</v>
      </c>
      <c r="AZ80">
        <v>12474.6</v>
      </c>
      <c r="BA80">
        <v>903.85848</v>
      </c>
      <c r="BB80">
        <v>1088.32</v>
      </c>
      <c r="BC80">
        <f>1-BA80/BB80</f>
        <v>0</v>
      </c>
      <c r="BD80">
        <v>0.5</v>
      </c>
      <c r="BE80">
        <f>CN80</f>
        <v>0</v>
      </c>
      <c r="BF80">
        <f>S80</f>
        <v>0</v>
      </c>
      <c r="BG80">
        <f>BC80*BD80*BE80</f>
        <v>0</v>
      </c>
      <c r="BH80">
        <f>(BF80-AX80)/BE80</f>
        <v>0</v>
      </c>
      <c r="BI80">
        <f>(AV80-BB80)/BB80</f>
        <v>0</v>
      </c>
      <c r="BJ80">
        <f>AU80/(AW80+AU80/BB80)</f>
        <v>0</v>
      </c>
      <c r="BK80" t="s">
        <v>714</v>
      </c>
      <c r="BL80">
        <v>-3425.66</v>
      </c>
      <c r="BM80">
        <f>IF(BL80&lt;&gt;0, BL80, BJ80)</f>
        <v>0</v>
      </c>
      <c r="BN80">
        <f>1-BM80/BB80</f>
        <v>0</v>
      </c>
      <c r="BO80">
        <f>(BB80-BA80)/(BB80-BM80)</f>
        <v>0</v>
      </c>
      <c r="BP80">
        <f>(AV80-BB80)/(AV80-BM80)</f>
        <v>0</v>
      </c>
      <c r="BQ80">
        <f>(BB80-BA80)/(BB80-AU80)</f>
        <v>0</v>
      </c>
      <c r="BR80">
        <f>(AV80-BB80)/(AV80-AU80)</f>
        <v>0</v>
      </c>
      <c r="BS80">
        <f>(BO80*BM80/BA80)</f>
        <v>0</v>
      </c>
      <c r="BT80">
        <f>(1-BS80)</f>
        <v>0</v>
      </c>
      <c r="BU80">
        <v>3246</v>
      </c>
      <c r="BV80">
        <v>300</v>
      </c>
      <c r="BW80">
        <v>300</v>
      </c>
      <c r="BX80">
        <v>300</v>
      </c>
      <c r="BY80">
        <v>12474.6</v>
      </c>
      <c r="BZ80">
        <v>1059.44</v>
      </c>
      <c r="CA80">
        <v>-0.00903811</v>
      </c>
      <c r="CB80">
        <v>0.8100000000000001</v>
      </c>
      <c r="CC80" t="s">
        <v>417</v>
      </c>
      <c r="CD80" t="s">
        <v>417</v>
      </c>
      <c r="CE80" t="s">
        <v>417</v>
      </c>
      <c r="CF80" t="s">
        <v>417</v>
      </c>
      <c r="CG80" t="s">
        <v>417</v>
      </c>
      <c r="CH80" t="s">
        <v>417</v>
      </c>
      <c r="CI80" t="s">
        <v>417</v>
      </c>
      <c r="CJ80" t="s">
        <v>417</v>
      </c>
      <c r="CK80" t="s">
        <v>417</v>
      </c>
      <c r="CL80" t="s">
        <v>417</v>
      </c>
      <c r="CM80">
        <f>$B$11*DK80+$C$11*DL80+$F$11*DW80*(1-DZ80)</f>
        <v>0</v>
      </c>
      <c r="CN80">
        <f>CM80*CO80</f>
        <v>0</v>
      </c>
      <c r="CO80">
        <f>($B$11*$D$9+$C$11*$D$9+$F$11*((EJ80+EB80)/MAX(EJ80+EB80+EK80, 0.1)*$I$9+EK80/MAX(EJ80+EB80+EK80, 0.1)*$J$9))/($B$11+$C$11+$F$11)</f>
        <v>0</v>
      </c>
      <c r="CP80">
        <f>($B$11*$K$9+$C$11*$K$9+$F$11*((EJ80+EB80)/MAX(EJ80+EB80+EK80, 0.1)*$P$9+EK80/MAX(EJ80+EB80+EK80, 0.1)*$Q$9))/($B$11+$C$11+$F$11)</f>
        <v>0</v>
      </c>
      <c r="CQ80">
        <v>6</v>
      </c>
      <c r="CR80">
        <v>0.5</v>
      </c>
      <c r="CS80" t="s">
        <v>418</v>
      </c>
      <c r="CT80">
        <v>2</v>
      </c>
      <c r="CU80">
        <v>1690391100.5</v>
      </c>
      <c r="CV80">
        <v>409.6547741935484</v>
      </c>
      <c r="CW80">
        <v>416.1475483870967</v>
      </c>
      <c r="CX80">
        <v>25.7079935483871</v>
      </c>
      <c r="CY80">
        <v>25.05116129032258</v>
      </c>
      <c r="CZ80">
        <v>408.5767741935484</v>
      </c>
      <c r="DA80">
        <v>25.3559935483871</v>
      </c>
      <c r="DB80">
        <v>600.2105161290322</v>
      </c>
      <c r="DC80">
        <v>101.4592580645161</v>
      </c>
      <c r="DD80">
        <v>0.1000194677419355</v>
      </c>
      <c r="DE80">
        <v>29.18892258064516</v>
      </c>
      <c r="DF80">
        <v>29.38205806451613</v>
      </c>
      <c r="DG80">
        <v>999.9000000000003</v>
      </c>
      <c r="DH80">
        <v>0</v>
      </c>
      <c r="DI80">
        <v>0</v>
      </c>
      <c r="DJ80">
        <v>9993.164193548386</v>
      </c>
      <c r="DK80">
        <v>0</v>
      </c>
      <c r="DL80">
        <v>1885.093225806451</v>
      </c>
      <c r="DM80">
        <v>-6.373877096774193</v>
      </c>
      <c r="DN80">
        <v>420.581129032258</v>
      </c>
      <c r="DO80">
        <v>426.8405483870968</v>
      </c>
      <c r="DP80">
        <v>0.6451738064516127</v>
      </c>
      <c r="DQ80">
        <v>416.1475483870967</v>
      </c>
      <c r="DR80">
        <v>25.05116129032258</v>
      </c>
      <c r="DS80">
        <v>2.60713</v>
      </c>
      <c r="DT80">
        <v>2.541670967741936</v>
      </c>
      <c r="DU80">
        <v>21.7112</v>
      </c>
      <c r="DV80">
        <v>21.29581935483871</v>
      </c>
      <c r="DW80">
        <v>1500.007096774194</v>
      </c>
      <c r="DX80">
        <v>0.9730060000000005</v>
      </c>
      <c r="DY80">
        <v>0.02699379999999999</v>
      </c>
      <c r="DZ80">
        <v>0</v>
      </c>
      <c r="EA80">
        <v>906.632870967742</v>
      </c>
      <c r="EB80">
        <v>4.999310000000001</v>
      </c>
      <c r="EC80">
        <v>15514.7870967742</v>
      </c>
      <c r="ED80">
        <v>13259.32258064516</v>
      </c>
      <c r="EE80">
        <v>37.93699999999998</v>
      </c>
      <c r="EF80">
        <v>39.395</v>
      </c>
      <c r="EG80">
        <v>38.31199999999998</v>
      </c>
      <c r="EH80">
        <v>38.71138709677417</v>
      </c>
      <c r="EI80">
        <v>39.18699999999998</v>
      </c>
      <c r="EJ80">
        <v>1454.647096774194</v>
      </c>
      <c r="EK80">
        <v>40.35999999999998</v>
      </c>
      <c r="EL80">
        <v>0</v>
      </c>
      <c r="EM80">
        <v>2491.100000143051</v>
      </c>
      <c r="EN80">
        <v>0</v>
      </c>
      <c r="EO80">
        <v>903.85848</v>
      </c>
      <c r="EP80">
        <v>-188.1670769335966</v>
      </c>
      <c r="EQ80">
        <v>-1645.199999827615</v>
      </c>
      <c r="ER80">
        <v>15478.624</v>
      </c>
      <c r="ES80">
        <v>15</v>
      </c>
      <c r="ET80">
        <v>1690391127</v>
      </c>
      <c r="EU80" t="s">
        <v>715</v>
      </c>
      <c r="EV80">
        <v>1690391126.5</v>
      </c>
      <c r="EW80">
        <v>1690391127</v>
      </c>
      <c r="EX80">
        <v>40</v>
      </c>
      <c r="EY80">
        <v>-0.115</v>
      </c>
      <c r="EZ80">
        <v>0.012</v>
      </c>
      <c r="FA80">
        <v>1.078</v>
      </c>
      <c r="FB80">
        <v>0.352</v>
      </c>
      <c r="FC80">
        <v>416</v>
      </c>
      <c r="FD80">
        <v>25</v>
      </c>
      <c r="FE80">
        <v>0.31</v>
      </c>
      <c r="FF80">
        <v>0.23</v>
      </c>
      <c r="FG80">
        <v>6.103298615425514</v>
      </c>
      <c r="FH80">
        <v>-0.3040976471838997</v>
      </c>
      <c r="FI80">
        <v>0.04625186856723873</v>
      </c>
      <c r="FJ80">
        <v>1</v>
      </c>
      <c r="FK80">
        <v>-6.396537073170731</v>
      </c>
      <c r="FL80">
        <v>0.4093501045296149</v>
      </c>
      <c r="FM80">
        <v>0.06785672791360477</v>
      </c>
      <c r="FN80">
        <v>1</v>
      </c>
      <c r="FO80">
        <v>409.7654838709677</v>
      </c>
      <c r="FP80">
        <v>0.5692258064515826</v>
      </c>
      <c r="FQ80">
        <v>0.04664821745219284</v>
      </c>
      <c r="FR80">
        <v>1</v>
      </c>
      <c r="FS80">
        <v>0.6209973658536585</v>
      </c>
      <c r="FT80">
        <v>0.4805421742160279</v>
      </c>
      <c r="FU80">
        <v>0.04924378107114871</v>
      </c>
      <c r="FV80">
        <v>1</v>
      </c>
      <c r="FW80">
        <v>25.69385483870967</v>
      </c>
      <c r="FX80">
        <v>0.1559709677418614</v>
      </c>
      <c r="FY80">
        <v>0.01268465770539434</v>
      </c>
      <c r="FZ80">
        <v>1</v>
      </c>
      <c r="GA80">
        <v>5</v>
      </c>
      <c r="GB80">
        <v>5</v>
      </c>
      <c r="GC80" t="s">
        <v>420</v>
      </c>
      <c r="GD80">
        <v>3.17524</v>
      </c>
      <c r="GE80">
        <v>2.79624</v>
      </c>
      <c r="GF80">
        <v>0.102679</v>
      </c>
      <c r="GG80">
        <v>0.104671</v>
      </c>
      <c r="GH80">
        <v>0.125709</v>
      </c>
      <c r="GI80">
        <v>0.124456</v>
      </c>
      <c r="GJ80">
        <v>27931</v>
      </c>
      <c r="GK80">
        <v>22224.7</v>
      </c>
      <c r="GL80">
        <v>29102.9</v>
      </c>
      <c r="GM80">
        <v>24325.9</v>
      </c>
      <c r="GN80">
        <v>32343.7</v>
      </c>
      <c r="GO80">
        <v>31066</v>
      </c>
      <c r="GP80">
        <v>40135.3</v>
      </c>
      <c r="GQ80">
        <v>39678.8</v>
      </c>
      <c r="GR80">
        <v>2.13223</v>
      </c>
      <c r="GS80">
        <v>1.86553</v>
      </c>
      <c r="GT80">
        <v>0.0747852</v>
      </c>
      <c r="GU80">
        <v>0</v>
      </c>
      <c r="GV80">
        <v>28.1502</v>
      </c>
      <c r="GW80">
        <v>999.9</v>
      </c>
      <c r="GX80">
        <v>63.8</v>
      </c>
      <c r="GY80">
        <v>32.1</v>
      </c>
      <c r="GZ80">
        <v>30.198</v>
      </c>
      <c r="HA80">
        <v>62.19</v>
      </c>
      <c r="HB80">
        <v>31.6907</v>
      </c>
      <c r="HC80">
        <v>1</v>
      </c>
      <c r="HD80">
        <v>0.164042</v>
      </c>
      <c r="HE80">
        <v>0</v>
      </c>
      <c r="HF80">
        <v>20.2784</v>
      </c>
      <c r="HG80">
        <v>5.22627</v>
      </c>
      <c r="HH80">
        <v>11.9081</v>
      </c>
      <c r="HI80">
        <v>4.9638</v>
      </c>
      <c r="HJ80">
        <v>3.292</v>
      </c>
      <c r="HK80">
        <v>9999</v>
      </c>
      <c r="HL80">
        <v>9999</v>
      </c>
      <c r="HM80">
        <v>9999</v>
      </c>
      <c r="HN80">
        <v>999.9</v>
      </c>
      <c r="HO80">
        <v>4.97018</v>
      </c>
      <c r="HP80">
        <v>1.87502</v>
      </c>
      <c r="HQ80">
        <v>1.87378</v>
      </c>
      <c r="HR80">
        <v>1.87293</v>
      </c>
      <c r="HS80">
        <v>1.87443</v>
      </c>
      <c r="HT80">
        <v>1.86937</v>
      </c>
      <c r="HU80">
        <v>1.87363</v>
      </c>
      <c r="HV80">
        <v>1.87866</v>
      </c>
      <c r="HW80">
        <v>0</v>
      </c>
      <c r="HX80">
        <v>0</v>
      </c>
      <c r="HY80">
        <v>0</v>
      </c>
      <c r="HZ80">
        <v>0</v>
      </c>
      <c r="IA80" t="s">
        <v>421</v>
      </c>
      <c r="IB80" t="s">
        <v>422</v>
      </c>
      <c r="IC80" t="s">
        <v>423</v>
      </c>
      <c r="ID80" t="s">
        <v>423</v>
      </c>
      <c r="IE80" t="s">
        <v>423</v>
      </c>
      <c r="IF80" t="s">
        <v>423</v>
      </c>
      <c r="IG80">
        <v>0</v>
      </c>
      <c r="IH80">
        <v>100</v>
      </c>
      <c r="II80">
        <v>100</v>
      </c>
      <c r="IJ80">
        <v>1.078</v>
      </c>
      <c r="IK80">
        <v>0.352</v>
      </c>
      <c r="IL80">
        <v>1.175587470145634</v>
      </c>
      <c r="IM80">
        <v>0.0007502269904989051</v>
      </c>
      <c r="IN80">
        <v>-1.907541437940456E-06</v>
      </c>
      <c r="IO80">
        <v>4.87577687351772E-10</v>
      </c>
      <c r="IP80">
        <v>0.3403449999999957</v>
      </c>
      <c r="IQ80">
        <v>0</v>
      </c>
      <c r="IR80">
        <v>0</v>
      </c>
      <c r="IS80">
        <v>0</v>
      </c>
      <c r="IT80">
        <v>1</v>
      </c>
      <c r="IU80">
        <v>1943</v>
      </c>
      <c r="IV80">
        <v>1</v>
      </c>
      <c r="IW80">
        <v>21</v>
      </c>
      <c r="IX80">
        <v>44.7</v>
      </c>
      <c r="IY80">
        <v>59.3</v>
      </c>
      <c r="IZ80">
        <v>1.08276</v>
      </c>
      <c r="JA80">
        <v>2.36694</v>
      </c>
      <c r="JB80">
        <v>1.42578</v>
      </c>
      <c r="JC80">
        <v>2.27051</v>
      </c>
      <c r="JD80">
        <v>1.54785</v>
      </c>
      <c r="JE80">
        <v>2.47437</v>
      </c>
      <c r="JF80">
        <v>34.5321</v>
      </c>
      <c r="JG80">
        <v>14.6311</v>
      </c>
      <c r="JH80">
        <v>18</v>
      </c>
      <c r="JI80">
        <v>624.026</v>
      </c>
      <c r="JJ80">
        <v>435.07</v>
      </c>
      <c r="JK80">
        <v>28.3232</v>
      </c>
      <c r="JL80">
        <v>29.4187</v>
      </c>
      <c r="JM80">
        <v>30.0006</v>
      </c>
      <c r="JN80">
        <v>29.3343</v>
      </c>
      <c r="JO80">
        <v>29.2804</v>
      </c>
      <c r="JP80">
        <v>21.6867</v>
      </c>
      <c r="JQ80">
        <v>21.3911</v>
      </c>
      <c r="JR80">
        <v>82.3364</v>
      </c>
      <c r="JS80">
        <v>-999.9</v>
      </c>
      <c r="JT80">
        <v>416.35</v>
      </c>
      <c r="JU80">
        <v>25</v>
      </c>
      <c r="JV80">
        <v>94.81229999999999</v>
      </c>
      <c r="JW80">
        <v>100.96</v>
      </c>
    </row>
    <row r="81" spans="1:283">
      <c r="A81">
        <v>65</v>
      </c>
      <c r="B81">
        <v>1690391244</v>
      </c>
      <c r="C81">
        <v>12873.90000009537</v>
      </c>
      <c r="D81" t="s">
        <v>716</v>
      </c>
      <c r="E81" t="s">
        <v>717</v>
      </c>
      <c r="F81">
        <v>15</v>
      </c>
      <c r="P81">
        <v>1690391236</v>
      </c>
      <c r="Q81">
        <f>(R81)/1000</f>
        <v>0</v>
      </c>
      <c r="R81">
        <f>1000*DB81*AP81*(CX81-CY81)/(100*CQ81*(1000-AP81*CX81))</f>
        <v>0</v>
      </c>
      <c r="S81">
        <f>DB81*AP81*(CW81-CV81*(1000-AP81*CY81)/(1000-AP81*CX81))/(100*CQ81)</f>
        <v>0</v>
      </c>
      <c r="T81">
        <f>CV81 - IF(AP81&gt;1, S81*CQ81*100.0/(AR81*DJ81), 0)</f>
        <v>0</v>
      </c>
      <c r="U81">
        <f>((AA81-Q81/2)*T81-S81)/(AA81+Q81/2)</f>
        <v>0</v>
      </c>
      <c r="V81">
        <f>U81*(DC81+DD81)/1000.0</f>
        <v>0</v>
      </c>
      <c r="W81">
        <f>(CV81 - IF(AP81&gt;1, S81*CQ81*100.0/(AR81*DJ81), 0))*(DC81+DD81)/1000.0</f>
        <v>0</v>
      </c>
      <c r="X81">
        <f>2.0/((1/Z81-1/Y81)+SIGN(Z81)*SQRT((1/Z81-1/Y81)*(1/Z81-1/Y81) + 4*CR81/((CR81+1)*(CR81+1))*(2*1/Z81*1/Y81-1/Y81*1/Y81)))</f>
        <v>0</v>
      </c>
      <c r="Y81">
        <f>IF(LEFT(CS81,1)&lt;&gt;"0",IF(LEFT(CS81,1)="1",3.0,CT81),$D$5+$E$5*(DJ81*DC81/($K$5*1000))+$F$5*(DJ81*DC81/($K$5*1000))*MAX(MIN(CQ81,$J$5),$I$5)*MAX(MIN(CQ81,$J$5),$I$5)+$G$5*MAX(MIN(CQ81,$J$5),$I$5)*(DJ81*DC81/($K$5*1000))+$H$5*(DJ81*DC81/($K$5*1000))*(DJ81*DC81/($K$5*1000)))</f>
        <v>0</v>
      </c>
      <c r="Z81">
        <f>Q81*(1000-(1000*0.61365*exp(17.502*AD81/(240.97+AD81))/(DC81+DD81)+CX81)/2)/(1000*0.61365*exp(17.502*AD81/(240.97+AD81))/(DC81+DD81)-CX81)</f>
        <v>0</v>
      </c>
      <c r="AA81">
        <f>1/((CR81+1)/(X81/1.6)+1/(Y81/1.37)) + CR81/((CR81+1)/(X81/1.6) + CR81/(Y81/1.37))</f>
        <v>0</v>
      </c>
      <c r="AB81">
        <f>(CM81*CP81)</f>
        <v>0</v>
      </c>
      <c r="AC81">
        <f>(DE81+(AB81+2*0.95*5.67E-8*(((DE81+$B$7)+273)^4-(DE81+273)^4)-44100*Q81)/(1.84*29.3*Y81+8*0.95*5.67E-8*(DE81+273)^3))</f>
        <v>0</v>
      </c>
      <c r="AD81">
        <f>($C$7*DF81+$D$7*DG81+$E$7*AC81)</f>
        <v>0</v>
      </c>
      <c r="AE81">
        <f>0.61365*exp(17.502*AD81/(240.97+AD81))</f>
        <v>0</v>
      </c>
      <c r="AF81">
        <f>(AG81/AH81*100)</f>
        <v>0</v>
      </c>
      <c r="AG81">
        <f>CX81*(DC81+DD81)/1000</f>
        <v>0</v>
      </c>
      <c r="AH81">
        <f>0.61365*exp(17.502*DE81/(240.97+DE81))</f>
        <v>0</v>
      </c>
      <c r="AI81">
        <f>(AE81-CX81*(DC81+DD81)/1000)</f>
        <v>0</v>
      </c>
      <c r="AJ81">
        <f>(-Q81*44100)</f>
        <v>0</v>
      </c>
      <c r="AK81">
        <f>2*29.3*Y81*0.92*(DE81-AD81)</f>
        <v>0</v>
      </c>
      <c r="AL81">
        <f>2*0.95*5.67E-8*(((DE81+$B$7)+273)^4-(AD81+273)^4)</f>
        <v>0</v>
      </c>
      <c r="AM81">
        <f>AB81+AL81+AJ81+AK81</f>
        <v>0</v>
      </c>
      <c r="AN81">
        <v>0</v>
      </c>
      <c r="AO81">
        <v>0</v>
      </c>
      <c r="AP81">
        <f>IF(AN81*$H$13&gt;=AR81,1.0,(AR81/(AR81-AN81*$H$13)))</f>
        <v>0</v>
      </c>
      <c r="AQ81">
        <f>(AP81-1)*100</f>
        <v>0</v>
      </c>
      <c r="AR81">
        <f>MAX(0,($B$13+$C$13*DJ81)/(1+$D$13*DJ81)*DC81/(DE81+273)*$E$13)</f>
        <v>0</v>
      </c>
      <c r="AS81" t="s">
        <v>414</v>
      </c>
      <c r="AT81">
        <v>12558.6</v>
      </c>
      <c r="AU81">
        <v>607.068</v>
      </c>
      <c r="AV81">
        <v>2188.17</v>
      </c>
      <c r="AW81">
        <f>1-AU81/AV81</f>
        <v>0</v>
      </c>
      <c r="AX81">
        <v>-1.734461745173538</v>
      </c>
      <c r="AY81" t="s">
        <v>718</v>
      </c>
      <c r="AZ81">
        <v>12507.5</v>
      </c>
      <c r="BA81">
        <v>559.9422307692307</v>
      </c>
      <c r="BB81">
        <v>746.808</v>
      </c>
      <c r="BC81">
        <f>1-BA81/BB81</f>
        <v>0</v>
      </c>
      <c r="BD81">
        <v>0.5</v>
      </c>
      <c r="BE81">
        <f>CN81</f>
        <v>0</v>
      </c>
      <c r="BF81">
        <f>S81</f>
        <v>0</v>
      </c>
      <c r="BG81">
        <f>BC81*BD81*BE81</f>
        <v>0</v>
      </c>
      <c r="BH81">
        <f>(BF81-AX81)/BE81</f>
        <v>0</v>
      </c>
      <c r="BI81">
        <f>(AV81-BB81)/BB81</f>
        <v>0</v>
      </c>
      <c r="BJ81">
        <f>AU81/(AW81+AU81/BB81)</f>
        <v>0</v>
      </c>
      <c r="BK81" t="s">
        <v>719</v>
      </c>
      <c r="BL81">
        <v>-1768.62</v>
      </c>
      <c r="BM81">
        <f>IF(BL81&lt;&gt;0, BL81, BJ81)</f>
        <v>0</v>
      </c>
      <c r="BN81">
        <f>1-BM81/BB81</f>
        <v>0</v>
      </c>
      <c r="BO81">
        <f>(BB81-BA81)/(BB81-BM81)</f>
        <v>0</v>
      </c>
      <c r="BP81">
        <f>(AV81-BB81)/(AV81-BM81)</f>
        <v>0</v>
      </c>
      <c r="BQ81">
        <f>(BB81-BA81)/(BB81-AU81)</f>
        <v>0</v>
      </c>
      <c r="BR81">
        <f>(AV81-BB81)/(AV81-AU81)</f>
        <v>0</v>
      </c>
      <c r="BS81">
        <f>(BO81*BM81/BA81)</f>
        <v>0</v>
      </c>
      <c r="BT81">
        <f>(1-BS81)</f>
        <v>0</v>
      </c>
      <c r="BU81">
        <v>3248</v>
      </c>
      <c r="BV81">
        <v>300</v>
      </c>
      <c r="BW81">
        <v>300</v>
      </c>
      <c r="BX81">
        <v>300</v>
      </c>
      <c r="BY81">
        <v>12507.5</v>
      </c>
      <c r="BZ81">
        <v>704.27</v>
      </c>
      <c r="CA81">
        <v>-0.00906214</v>
      </c>
      <c r="CB81">
        <v>-5.48</v>
      </c>
      <c r="CC81" t="s">
        <v>417</v>
      </c>
      <c r="CD81" t="s">
        <v>417</v>
      </c>
      <c r="CE81" t="s">
        <v>417</v>
      </c>
      <c r="CF81" t="s">
        <v>417</v>
      </c>
      <c r="CG81" t="s">
        <v>417</v>
      </c>
      <c r="CH81" t="s">
        <v>417</v>
      </c>
      <c r="CI81" t="s">
        <v>417</v>
      </c>
      <c r="CJ81" t="s">
        <v>417</v>
      </c>
      <c r="CK81" t="s">
        <v>417</v>
      </c>
      <c r="CL81" t="s">
        <v>417</v>
      </c>
      <c r="CM81">
        <f>$B$11*DK81+$C$11*DL81+$F$11*DW81*(1-DZ81)</f>
        <v>0</v>
      </c>
      <c r="CN81">
        <f>CM81*CO81</f>
        <v>0</v>
      </c>
      <c r="CO81">
        <f>($B$11*$D$9+$C$11*$D$9+$F$11*((EJ81+EB81)/MAX(EJ81+EB81+EK81, 0.1)*$I$9+EK81/MAX(EJ81+EB81+EK81, 0.1)*$J$9))/($B$11+$C$11+$F$11)</f>
        <v>0</v>
      </c>
      <c r="CP81">
        <f>($B$11*$K$9+$C$11*$K$9+$F$11*((EJ81+EB81)/MAX(EJ81+EB81+EK81, 0.1)*$P$9+EK81/MAX(EJ81+EB81+EK81, 0.1)*$Q$9))/($B$11+$C$11+$F$11)</f>
        <v>0</v>
      </c>
      <c r="CQ81">
        <v>6</v>
      </c>
      <c r="CR81">
        <v>0.5</v>
      </c>
      <c r="CS81" t="s">
        <v>418</v>
      </c>
      <c r="CT81">
        <v>2</v>
      </c>
      <c r="CU81">
        <v>1690391236</v>
      </c>
      <c r="CV81">
        <v>410.0342580645161</v>
      </c>
      <c r="CW81">
        <v>417.9724516129032</v>
      </c>
      <c r="CX81">
        <v>25.77633870967742</v>
      </c>
      <c r="CY81">
        <v>24.91805483870967</v>
      </c>
      <c r="CZ81">
        <v>408.9182580645161</v>
      </c>
      <c r="DA81">
        <v>25.42833870967742</v>
      </c>
      <c r="DB81">
        <v>600.2303870967742</v>
      </c>
      <c r="DC81">
        <v>101.4601290322581</v>
      </c>
      <c r="DD81">
        <v>0.09993713870967739</v>
      </c>
      <c r="DE81">
        <v>29.81204838709678</v>
      </c>
      <c r="DF81">
        <v>29.81401290322581</v>
      </c>
      <c r="DG81">
        <v>999.9000000000003</v>
      </c>
      <c r="DH81">
        <v>0</v>
      </c>
      <c r="DI81">
        <v>0</v>
      </c>
      <c r="DJ81">
        <v>10003.16806451613</v>
      </c>
      <c r="DK81">
        <v>0</v>
      </c>
      <c r="DL81">
        <v>2004.464193548387</v>
      </c>
      <c r="DM81">
        <v>-7.972187419354839</v>
      </c>
      <c r="DN81">
        <v>420.849935483871</v>
      </c>
      <c r="DO81">
        <v>428.6535161290324</v>
      </c>
      <c r="DP81">
        <v>0.8626299354838709</v>
      </c>
      <c r="DQ81">
        <v>417.9724516129032</v>
      </c>
      <c r="DR81">
        <v>24.91805483870967</v>
      </c>
      <c r="DS81">
        <v>2.615710967741935</v>
      </c>
      <c r="DT81">
        <v>2.528189677419354</v>
      </c>
      <c r="DU81">
        <v>21.76496451612903</v>
      </c>
      <c r="DV81">
        <v>21.2091129032258</v>
      </c>
      <c r="DW81">
        <v>1499.986451612903</v>
      </c>
      <c r="DX81">
        <v>0.9729971290322578</v>
      </c>
      <c r="DY81">
        <v>0.02700267096774194</v>
      </c>
      <c r="DZ81">
        <v>0</v>
      </c>
      <c r="EA81">
        <v>560.109064516129</v>
      </c>
      <c r="EB81">
        <v>4.999310000000001</v>
      </c>
      <c r="EC81">
        <v>10739.9935483871</v>
      </c>
      <c r="ED81">
        <v>13259.10645161291</v>
      </c>
      <c r="EE81">
        <v>38.125</v>
      </c>
      <c r="EF81">
        <v>39.74187096774194</v>
      </c>
      <c r="EG81">
        <v>38.43699999999998</v>
      </c>
      <c r="EH81">
        <v>39.01799999999999</v>
      </c>
      <c r="EI81">
        <v>39.46748387096774</v>
      </c>
      <c r="EJ81">
        <v>1454.616451612903</v>
      </c>
      <c r="EK81">
        <v>40.37032258064514</v>
      </c>
      <c r="EL81">
        <v>0</v>
      </c>
      <c r="EM81">
        <v>135.2000000476837</v>
      </c>
      <c r="EN81">
        <v>0</v>
      </c>
      <c r="EO81">
        <v>559.9422307692307</v>
      </c>
      <c r="EP81">
        <v>-14.03514529646516</v>
      </c>
      <c r="EQ81">
        <v>-14.20854676042338</v>
      </c>
      <c r="ER81">
        <v>10738.41538461538</v>
      </c>
      <c r="ES81">
        <v>15</v>
      </c>
      <c r="ET81">
        <v>1690391269</v>
      </c>
      <c r="EU81" t="s">
        <v>720</v>
      </c>
      <c r="EV81">
        <v>1690391262</v>
      </c>
      <c r="EW81">
        <v>1690391269</v>
      </c>
      <c r="EX81">
        <v>41</v>
      </c>
      <c r="EY81">
        <v>0.038</v>
      </c>
      <c r="EZ81">
        <v>-0.004</v>
      </c>
      <c r="FA81">
        <v>1.116</v>
      </c>
      <c r="FB81">
        <v>0.348</v>
      </c>
      <c r="FC81">
        <v>418</v>
      </c>
      <c r="FD81">
        <v>25</v>
      </c>
      <c r="FE81">
        <v>0.45</v>
      </c>
      <c r="FF81">
        <v>0.18</v>
      </c>
      <c r="FG81">
        <v>7.609380399737725</v>
      </c>
      <c r="FH81">
        <v>0.6914102279212815</v>
      </c>
      <c r="FI81">
        <v>0.07157725960617402</v>
      </c>
      <c r="FJ81">
        <v>1</v>
      </c>
      <c r="FK81">
        <v>-7.928548999999999</v>
      </c>
      <c r="FL81">
        <v>-0.8879416885553146</v>
      </c>
      <c r="FM81">
        <v>0.1018241372121562</v>
      </c>
      <c r="FN81">
        <v>1</v>
      </c>
      <c r="FO81">
        <v>409.9976</v>
      </c>
      <c r="FP81">
        <v>0.08526807564103896</v>
      </c>
      <c r="FQ81">
        <v>0.02497011547163276</v>
      </c>
      <c r="FR81">
        <v>1</v>
      </c>
      <c r="FS81">
        <v>0.8409370500000002</v>
      </c>
      <c r="FT81">
        <v>0.397543339587239</v>
      </c>
      <c r="FU81">
        <v>0.03889920887559926</v>
      </c>
      <c r="FV81">
        <v>1</v>
      </c>
      <c r="FW81">
        <v>25.77705333333333</v>
      </c>
      <c r="FX81">
        <v>0.3022344827586049</v>
      </c>
      <c r="FY81">
        <v>0.02210756632668752</v>
      </c>
      <c r="FZ81">
        <v>1</v>
      </c>
      <c r="GA81">
        <v>5</v>
      </c>
      <c r="GB81">
        <v>5</v>
      </c>
      <c r="GC81" t="s">
        <v>420</v>
      </c>
      <c r="GD81">
        <v>3.17489</v>
      </c>
      <c r="GE81">
        <v>2.7965</v>
      </c>
      <c r="GF81">
        <v>0.102685</v>
      </c>
      <c r="GG81">
        <v>0.104925</v>
      </c>
      <c r="GH81">
        <v>0.125969</v>
      </c>
      <c r="GI81">
        <v>0.124052</v>
      </c>
      <c r="GJ81">
        <v>27923</v>
      </c>
      <c r="GK81">
        <v>22208.6</v>
      </c>
      <c r="GL81">
        <v>29096.4</v>
      </c>
      <c r="GM81">
        <v>24316.5</v>
      </c>
      <c r="GN81">
        <v>32328</v>
      </c>
      <c r="GO81">
        <v>31070.1</v>
      </c>
      <c r="GP81">
        <v>40126.5</v>
      </c>
      <c r="GQ81">
        <v>39664.4</v>
      </c>
      <c r="GR81">
        <v>2.13175</v>
      </c>
      <c r="GS81">
        <v>1.86413</v>
      </c>
      <c r="GT81">
        <v>0.06815789999999999</v>
      </c>
      <c r="GU81">
        <v>0</v>
      </c>
      <c r="GV81">
        <v>28.742</v>
      </c>
      <c r="GW81">
        <v>999.9</v>
      </c>
      <c r="GX81">
        <v>64.09999999999999</v>
      </c>
      <c r="GY81">
        <v>32.1</v>
      </c>
      <c r="GZ81">
        <v>30.3392</v>
      </c>
      <c r="HA81">
        <v>62.63</v>
      </c>
      <c r="HB81">
        <v>32.3838</v>
      </c>
      <c r="HC81">
        <v>1</v>
      </c>
      <c r="HD81">
        <v>0.186197</v>
      </c>
      <c r="HE81">
        <v>0</v>
      </c>
      <c r="HF81">
        <v>20.2781</v>
      </c>
      <c r="HG81">
        <v>5.22523</v>
      </c>
      <c r="HH81">
        <v>11.9081</v>
      </c>
      <c r="HI81">
        <v>4.9639</v>
      </c>
      <c r="HJ81">
        <v>3.292</v>
      </c>
      <c r="HK81">
        <v>9999</v>
      </c>
      <c r="HL81">
        <v>9999</v>
      </c>
      <c r="HM81">
        <v>9999</v>
      </c>
      <c r="HN81">
        <v>999.9</v>
      </c>
      <c r="HO81">
        <v>4.97017</v>
      </c>
      <c r="HP81">
        <v>1.87501</v>
      </c>
      <c r="HQ81">
        <v>1.87378</v>
      </c>
      <c r="HR81">
        <v>1.873</v>
      </c>
      <c r="HS81">
        <v>1.87445</v>
      </c>
      <c r="HT81">
        <v>1.86935</v>
      </c>
      <c r="HU81">
        <v>1.87363</v>
      </c>
      <c r="HV81">
        <v>1.87866</v>
      </c>
      <c r="HW81">
        <v>0</v>
      </c>
      <c r="HX81">
        <v>0</v>
      </c>
      <c r="HY81">
        <v>0</v>
      </c>
      <c r="HZ81">
        <v>0</v>
      </c>
      <c r="IA81" t="s">
        <v>421</v>
      </c>
      <c r="IB81" t="s">
        <v>422</v>
      </c>
      <c r="IC81" t="s">
        <v>423</v>
      </c>
      <c r="ID81" t="s">
        <v>423</v>
      </c>
      <c r="IE81" t="s">
        <v>423</v>
      </c>
      <c r="IF81" t="s">
        <v>423</v>
      </c>
      <c r="IG81">
        <v>0</v>
      </c>
      <c r="IH81">
        <v>100</v>
      </c>
      <c r="II81">
        <v>100</v>
      </c>
      <c r="IJ81">
        <v>1.116</v>
      </c>
      <c r="IK81">
        <v>0.348</v>
      </c>
      <c r="IL81">
        <v>1.060739535077738</v>
      </c>
      <c r="IM81">
        <v>0.0007502269904989051</v>
      </c>
      <c r="IN81">
        <v>-1.907541437940456E-06</v>
      </c>
      <c r="IO81">
        <v>4.87577687351772E-10</v>
      </c>
      <c r="IP81">
        <v>0.3523428571428582</v>
      </c>
      <c r="IQ81">
        <v>0</v>
      </c>
      <c r="IR81">
        <v>0</v>
      </c>
      <c r="IS81">
        <v>0</v>
      </c>
      <c r="IT81">
        <v>1</v>
      </c>
      <c r="IU81">
        <v>1943</v>
      </c>
      <c r="IV81">
        <v>1</v>
      </c>
      <c r="IW81">
        <v>21</v>
      </c>
      <c r="IX81">
        <v>2</v>
      </c>
      <c r="IY81">
        <v>1.9</v>
      </c>
      <c r="IZ81">
        <v>1.08643</v>
      </c>
      <c r="JA81">
        <v>2.39258</v>
      </c>
      <c r="JB81">
        <v>1.42578</v>
      </c>
      <c r="JC81">
        <v>2.27051</v>
      </c>
      <c r="JD81">
        <v>1.54785</v>
      </c>
      <c r="JE81">
        <v>2.28882</v>
      </c>
      <c r="JF81">
        <v>34.8755</v>
      </c>
      <c r="JG81">
        <v>14.5961</v>
      </c>
      <c r="JH81">
        <v>18</v>
      </c>
      <c r="JI81">
        <v>626.157</v>
      </c>
      <c r="JJ81">
        <v>435.997</v>
      </c>
      <c r="JK81">
        <v>28.7201</v>
      </c>
      <c r="JL81">
        <v>29.7335</v>
      </c>
      <c r="JM81">
        <v>30.0009</v>
      </c>
      <c r="JN81">
        <v>29.5784</v>
      </c>
      <c r="JO81">
        <v>29.52</v>
      </c>
      <c r="JP81">
        <v>21.7673</v>
      </c>
      <c r="JQ81">
        <v>20.2836</v>
      </c>
      <c r="JR81">
        <v>82.3364</v>
      </c>
      <c r="JS81">
        <v>-999.9</v>
      </c>
      <c r="JT81">
        <v>417.95</v>
      </c>
      <c r="JU81">
        <v>25</v>
      </c>
      <c r="JV81">
        <v>94.7914</v>
      </c>
      <c r="JW81">
        <v>100.922</v>
      </c>
    </row>
    <row r="82" spans="1:283">
      <c r="A82">
        <v>66</v>
      </c>
      <c r="B82">
        <v>1690391379</v>
      </c>
      <c r="C82">
        <v>13008.90000009537</v>
      </c>
      <c r="D82" t="s">
        <v>721</v>
      </c>
      <c r="E82" t="s">
        <v>722</v>
      </c>
      <c r="F82">
        <v>15</v>
      </c>
      <c r="P82">
        <v>1690391371</v>
      </c>
      <c r="Q82">
        <f>(R82)/1000</f>
        <v>0</v>
      </c>
      <c r="R82">
        <f>1000*DB82*AP82*(CX82-CY82)/(100*CQ82*(1000-AP82*CX82))</f>
        <v>0</v>
      </c>
      <c r="S82">
        <f>DB82*AP82*(CW82-CV82*(1000-AP82*CY82)/(1000-AP82*CX82))/(100*CQ82)</f>
        <v>0</v>
      </c>
      <c r="T82">
        <f>CV82 - IF(AP82&gt;1, S82*CQ82*100.0/(AR82*DJ82), 0)</f>
        <v>0</v>
      </c>
      <c r="U82">
        <f>((AA82-Q82/2)*T82-S82)/(AA82+Q82/2)</f>
        <v>0</v>
      </c>
      <c r="V82">
        <f>U82*(DC82+DD82)/1000.0</f>
        <v>0</v>
      </c>
      <c r="W82">
        <f>(CV82 - IF(AP82&gt;1, S82*CQ82*100.0/(AR82*DJ82), 0))*(DC82+DD82)/1000.0</f>
        <v>0</v>
      </c>
      <c r="X82">
        <f>2.0/((1/Z82-1/Y82)+SIGN(Z82)*SQRT((1/Z82-1/Y82)*(1/Z82-1/Y82) + 4*CR82/((CR82+1)*(CR82+1))*(2*1/Z82*1/Y82-1/Y82*1/Y82)))</f>
        <v>0</v>
      </c>
      <c r="Y82">
        <f>IF(LEFT(CS82,1)&lt;&gt;"0",IF(LEFT(CS82,1)="1",3.0,CT82),$D$5+$E$5*(DJ82*DC82/($K$5*1000))+$F$5*(DJ82*DC82/($K$5*1000))*MAX(MIN(CQ82,$J$5),$I$5)*MAX(MIN(CQ82,$J$5),$I$5)+$G$5*MAX(MIN(CQ82,$J$5),$I$5)*(DJ82*DC82/($K$5*1000))+$H$5*(DJ82*DC82/($K$5*1000))*(DJ82*DC82/($K$5*1000)))</f>
        <v>0</v>
      </c>
      <c r="Z82">
        <f>Q82*(1000-(1000*0.61365*exp(17.502*AD82/(240.97+AD82))/(DC82+DD82)+CX82)/2)/(1000*0.61365*exp(17.502*AD82/(240.97+AD82))/(DC82+DD82)-CX82)</f>
        <v>0</v>
      </c>
      <c r="AA82">
        <f>1/((CR82+1)/(X82/1.6)+1/(Y82/1.37)) + CR82/((CR82+1)/(X82/1.6) + CR82/(Y82/1.37))</f>
        <v>0</v>
      </c>
      <c r="AB82">
        <f>(CM82*CP82)</f>
        <v>0</v>
      </c>
      <c r="AC82">
        <f>(DE82+(AB82+2*0.95*5.67E-8*(((DE82+$B$7)+273)^4-(DE82+273)^4)-44100*Q82)/(1.84*29.3*Y82+8*0.95*5.67E-8*(DE82+273)^3))</f>
        <v>0</v>
      </c>
      <c r="AD82">
        <f>($C$7*DF82+$D$7*DG82+$E$7*AC82)</f>
        <v>0</v>
      </c>
      <c r="AE82">
        <f>0.61365*exp(17.502*AD82/(240.97+AD82))</f>
        <v>0</v>
      </c>
      <c r="AF82">
        <f>(AG82/AH82*100)</f>
        <v>0</v>
      </c>
      <c r="AG82">
        <f>CX82*(DC82+DD82)/1000</f>
        <v>0</v>
      </c>
      <c r="AH82">
        <f>0.61365*exp(17.502*DE82/(240.97+DE82))</f>
        <v>0</v>
      </c>
      <c r="AI82">
        <f>(AE82-CX82*(DC82+DD82)/1000)</f>
        <v>0</v>
      </c>
      <c r="AJ82">
        <f>(-Q82*44100)</f>
        <v>0</v>
      </c>
      <c r="AK82">
        <f>2*29.3*Y82*0.92*(DE82-AD82)</f>
        <v>0</v>
      </c>
      <c r="AL82">
        <f>2*0.95*5.67E-8*(((DE82+$B$7)+273)^4-(AD82+273)^4)</f>
        <v>0</v>
      </c>
      <c r="AM82">
        <f>AB82+AL82+AJ82+AK82</f>
        <v>0</v>
      </c>
      <c r="AN82">
        <v>0</v>
      </c>
      <c r="AO82">
        <v>0</v>
      </c>
      <c r="AP82">
        <f>IF(AN82*$H$13&gt;=AR82,1.0,(AR82/(AR82-AN82*$H$13)))</f>
        <v>0</v>
      </c>
      <c r="AQ82">
        <f>(AP82-1)*100</f>
        <v>0</v>
      </c>
      <c r="AR82">
        <f>MAX(0,($B$13+$C$13*DJ82)/(1+$D$13*DJ82)*DC82/(DE82+273)*$E$13)</f>
        <v>0</v>
      </c>
      <c r="AS82" t="s">
        <v>414</v>
      </c>
      <c r="AT82">
        <v>12558.6</v>
      </c>
      <c r="AU82">
        <v>607.068</v>
      </c>
      <c r="AV82">
        <v>2188.17</v>
      </c>
      <c r="AW82">
        <f>1-AU82/AV82</f>
        <v>0</v>
      </c>
      <c r="AX82">
        <v>-1.734461745173538</v>
      </c>
      <c r="AY82" t="s">
        <v>723</v>
      </c>
      <c r="AZ82">
        <v>12571.2</v>
      </c>
      <c r="BA82">
        <v>729.6580799999999</v>
      </c>
      <c r="BB82">
        <v>933.333</v>
      </c>
      <c r="BC82">
        <f>1-BA82/BB82</f>
        <v>0</v>
      </c>
      <c r="BD82">
        <v>0.5</v>
      </c>
      <c r="BE82">
        <f>CN82</f>
        <v>0</v>
      </c>
      <c r="BF82">
        <f>S82</f>
        <v>0</v>
      </c>
      <c r="BG82">
        <f>BC82*BD82*BE82</f>
        <v>0</v>
      </c>
      <c r="BH82">
        <f>(BF82-AX82)/BE82</f>
        <v>0</v>
      </c>
      <c r="BI82">
        <f>(AV82-BB82)/BB82</f>
        <v>0</v>
      </c>
      <c r="BJ82">
        <f>AU82/(AW82+AU82/BB82)</f>
        <v>0</v>
      </c>
      <c r="BK82" t="s">
        <v>724</v>
      </c>
      <c r="BL82">
        <v>-108.39</v>
      </c>
      <c r="BM82">
        <f>IF(BL82&lt;&gt;0, BL82, BJ82)</f>
        <v>0</v>
      </c>
      <c r="BN82">
        <f>1-BM82/BB82</f>
        <v>0</v>
      </c>
      <c r="BO82">
        <f>(BB82-BA82)/(BB82-BM82)</f>
        <v>0</v>
      </c>
      <c r="BP82">
        <f>(AV82-BB82)/(AV82-BM82)</f>
        <v>0</v>
      </c>
      <c r="BQ82">
        <f>(BB82-BA82)/(BB82-AU82)</f>
        <v>0</v>
      </c>
      <c r="BR82">
        <f>(AV82-BB82)/(AV82-AU82)</f>
        <v>0</v>
      </c>
      <c r="BS82">
        <f>(BO82*BM82/BA82)</f>
        <v>0</v>
      </c>
      <c r="BT82">
        <f>(1-BS82)</f>
        <v>0</v>
      </c>
      <c r="BU82">
        <v>3250</v>
      </c>
      <c r="BV82">
        <v>300</v>
      </c>
      <c r="BW82">
        <v>300</v>
      </c>
      <c r="BX82">
        <v>300</v>
      </c>
      <c r="BY82">
        <v>12571.2</v>
      </c>
      <c r="BZ82">
        <v>906.6900000000001</v>
      </c>
      <c r="CA82">
        <v>-0.009107260000000001</v>
      </c>
      <c r="CB82">
        <v>0.87</v>
      </c>
      <c r="CC82" t="s">
        <v>417</v>
      </c>
      <c r="CD82" t="s">
        <v>417</v>
      </c>
      <c r="CE82" t="s">
        <v>417</v>
      </c>
      <c r="CF82" t="s">
        <v>417</v>
      </c>
      <c r="CG82" t="s">
        <v>417</v>
      </c>
      <c r="CH82" t="s">
        <v>417</v>
      </c>
      <c r="CI82" t="s">
        <v>417</v>
      </c>
      <c r="CJ82" t="s">
        <v>417</v>
      </c>
      <c r="CK82" t="s">
        <v>417</v>
      </c>
      <c r="CL82" t="s">
        <v>417</v>
      </c>
      <c r="CM82">
        <f>$B$11*DK82+$C$11*DL82+$F$11*DW82*(1-DZ82)</f>
        <v>0</v>
      </c>
      <c r="CN82">
        <f>CM82*CO82</f>
        <v>0</v>
      </c>
      <c r="CO82">
        <f>($B$11*$D$9+$C$11*$D$9+$F$11*((EJ82+EB82)/MAX(EJ82+EB82+EK82, 0.1)*$I$9+EK82/MAX(EJ82+EB82+EK82, 0.1)*$J$9))/($B$11+$C$11+$F$11)</f>
        <v>0</v>
      </c>
      <c r="CP82">
        <f>($B$11*$K$9+$C$11*$K$9+$F$11*((EJ82+EB82)/MAX(EJ82+EB82+EK82, 0.1)*$P$9+EK82/MAX(EJ82+EB82+EK82, 0.1)*$Q$9))/($B$11+$C$11+$F$11)</f>
        <v>0</v>
      </c>
      <c r="CQ82">
        <v>6</v>
      </c>
      <c r="CR82">
        <v>0.5</v>
      </c>
      <c r="CS82" t="s">
        <v>418</v>
      </c>
      <c r="CT82">
        <v>2</v>
      </c>
      <c r="CU82">
        <v>1690391371</v>
      </c>
      <c r="CV82">
        <v>410.0712258064516</v>
      </c>
      <c r="CW82">
        <v>418.7550967741935</v>
      </c>
      <c r="CX82">
        <v>25.93482580645161</v>
      </c>
      <c r="CY82">
        <v>25.07711935483872</v>
      </c>
      <c r="CZ82">
        <v>408.9682258064516</v>
      </c>
      <c r="DA82">
        <v>25.58982580645161</v>
      </c>
      <c r="DB82">
        <v>600.211806451613</v>
      </c>
      <c r="DC82">
        <v>101.4564193548387</v>
      </c>
      <c r="DD82">
        <v>0.1000976</v>
      </c>
      <c r="DE82">
        <v>30.20025483870968</v>
      </c>
      <c r="DF82">
        <v>30.47012258064516</v>
      </c>
      <c r="DG82">
        <v>999.9000000000003</v>
      </c>
      <c r="DH82">
        <v>0</v>
      </c>
      <c r="DI82">
        <v>0</v>
      </c>
      <c r="DJ82">
        <v>9998.467419354838</v>
      </c>
      <c r="DK82">
        <v>0</v>
      </c>
      <c r="DL82">
        <v>1807.887419354839</v>
      </c>
      <c r="DM82">
        <v>-8.666830322580646</v>
      </c>
      <c r="DN82">
        <v>421.0084516129033</v>
      </c>
      <c r="DO82">
        <v>429.5263870967742</v>
      </c>
      <c r="DP82">
        <v>0.8611050322580645</v>
      </c>
      <c r="DQ82">
        <v>418.7550967741935</v>
      </c>
      <c r="DR82">
        <v>25.07711935483872</v>
      </c>
      <c r="DS82">
        <v>2.631600967741936</v>
      </c>
      <c r="DT82">
        <v>2.544236774193549</v>
      </c>
      <c r="DU82">
        <v>21.86411935483871</v>
      </c>
      <c r="DV82">
        <v>21.31227419354839</v>
      </c>
      <c r="DW82">
        <v>1500.021935483871</v>
      </c>
      <c r="DX82">
        <v>0.9730067741935483</v>
      </c>
      <c r="DY82">
        <v>0.02699356451612904</v>
      </c>
      <c r="DZ82">
        <v>0</v>
      </c>
      <c r="EA82">
        <v>730.4236129032258</v>
      </c>
      <c r="EB82">
        <v>4.999310000000001</v>
      </c>
      <c r="EC82">
        <v>13041.67419354839</v>
      </c>
      <c r="ED82">
        <v>13259.45483870968</v>
      </c>
      <c r="EE82">
        <v>38.46341935483871</v>
      </c>
      <c r="EF82">
        <v>40.31206451612903</v>
      </c>
      <c r="EG82">
        <v>38.94512903225806</v>
      </c>
      <c r="EH82">
        <v>39.375</v>
      </c>
      <c r="EI82">
        <v>39.875</v>
      </c>
      <c r="EJ82">
        <v>1454.667419354839</v>
      </c>
      <c r="EK82">
        <v>40.35838709677417</v>
      </c>
      <c r="EL82">
        <v>0</v>
      </c>
      <c r="EM82">
        <v>134.6000001430511</v>
      </c>
      <c r="EN82">
        <v>0</v>
      </c>
      <c r="EO82">
        <v>729.6580799999999</v>
      </c>
      <c r="EP82">
        <v>-47.18446153298405</v>
      </c>
      <c r="EQ82">
        <v>-538.1384627513471</v>
      </c>
      <c r="ER82">
        <v>13030.904</v>
      </c>
      <c r="ES82">
        <v>15</v>
      </c>
      <c r="ET82">
        <v>1690391398</v>
      </c>
      <c r="EU82" t="s">
        <v>725</v>
      </c>
      <c r="EV82">
        <v>1690391398</v>
      </c>
      <c r="EW82">
        <v>1690391398</v>
      </c>
      <c r="EX82">
        <v>42</v>
      </c>
      <c r="EY82">
        <v>-0.013</v>
      </c>
      <c r="EZ82">
        <v>-0.003</v>
      </c>
      <c r="FA82">
        <v>1.103</v>
      </c>
      <c r="FB82">
        <v>0.345</v>
      </c>
      <c r="FC82">
        <v>419</v>
      </c>
      <c r="FD82">
        <v>25</v>
      </c>
      <c r="FE82">
        <v>0.24</v>
      </c>
      <c r="FF82">
        <v>0.06</v>
      </c>
      <c r="FG82">
        <v>8.299698555075871</v>
      </c>
      <c r="FH82">
        <v>0.8268059557669653</v>
      </c>
      <c r="FI82">
        <v>0.07718372662186763</v>
      </c>
      <c r="FJ82">
        <v>1</v>
      </c>
      <c r="FK82">
        <v>-8.6625485</v>
      </c>
      <c r="FL82">
        <v>-0.4776029268292489</v>
      </c>
      <c r="FM82">
        <v>0.086715027433254</v>
      </c>
      <c r="FN82">
        <v>1</v>
      </c>
      <c r="FO82">
        <v>410.0950333333334</v>
      </c>
      <c r="FP82">
        <v>-0.8871991101215694</v>
      </c>
      <c r="FQ82">
        <v>0.06999070573218642</v>
      </c>
      <c r="FR82">
        <v>1</v>
      </c>
      <c r="FS82">
        <v>0.83742535</v>
      </c>
      <c r="FT82">
        <v>0.4992618236397752</v>
      </c>
      <c r="FU82">
        <v>0.05190463094539349</v>
      </c>
      <c r="FV82">
        <v>1</v>
      </c>
      <c r="FW82">
        <v>25.93278666666667</v>
      </c>
      <c r="FX82">
        <v>0.4868876529476934</v>
      </c>
      <c r="FY82">
        <v>0.03545377021167459</v>
      </c>
      <c r="FZ82">
        <v>1</v>
      </c>
      <c r="GA82">
        <v>5</v>
      </c>
      <c r="GB82">
        <v>5</v>
      </c>
      <c r="GC82" t="s">
        <v>420</v>
      </c>
      <c r="GD82">
        <v>3.17468</v>
      </c>
      <c r="GE82">
        <v>2.79717</v>
      </c>
      <c r="GF82">
        <v>0.102591</v>
      </c>
      <c r="GG82">
        <v>0.104998</v>
      </c>
      <c r="GH82">
        <v>0.126511</v>
      </c>
      <c r="GI82">
        <v>0.124403</v>
      </c>
      <c r="GJ82">
        <v>27906.1</v>
      </c>
      <c r="GK82">
        <v>22193.9</v>
      </c>
      <c r="GL82">
        <v>29077.6</v>
      </c>
      <c r="GM82">
        <v>24303.9</v>
      </c>
      <c r="GN82">
        <v>32289</v>
      </c>
      <c r="GO82">
        <v>31042.3</v>
      </c>
      <c r="GP82">
        <v>40101.7</v>
      </c>
      <c r="GQ82">
        <v>39643.9</v>
      </c>
      <c r="GR82">
        <v>2.1228</v>
      </c>
      <c r="GS82">
        <v>1.85308</v>
      </c>
      <c r="GT82">
        <v>0.07499749999999999</v>
      </c>
      <c r="GU82">
        <v>0</v>
      </c>
      <c r="GV82">
        <v>29.2524</v>
      </c>
      <c r="GW82">
        <v>999.9</v>
      </c>
      <c r="GX82">
        <v>64.8</v>
      </c>
      <c r="GY82">
        <v>32.2</v>
      </c>
      <c r="GZ82">
        <v>30.8466</v>
      </c>
      <c r="HA82">
        <v>61.91</v>
      </c>
      <c r="HB82">
        <v>31.3421</v>
      </c>
      <c r="HC82">
        <v>1</v>
      </c>
      <c r="HD82">
        <v>0.215091</v>
      </c>
      <c r="HE82">
        <v>0</v>
      </c>
      <c r="HF82">
        <v>20.2781</v>
      </c>
      <c r="HG82">
        <v>5.22448</v>
      </c>
      <c r="HH82">
        <v>11.9081</v>
      </c>
      <c r="HI82">
        <v>4.9638</v>
      </c>
      <c r="HJ82">
        <v>3.292</v>
      </c>
      <c r="HK82">
        <v>9999</v>
      </c>
      <c r="HL82">
        <v>9999</v>
      </c>
      <c r="HM82">
        <v>9999</v>
      </c>
      <c r="HN82">
        <v>999.9</v>
      </c>
      <c r="HO82">
        <v>4.97018</v>
      </c>
      <c r="HP82">
        <v>1.87514</v>
      </c>
      <c r="HQ82">
        <v>1.87384</v>
      </c>
      <c r="HR82">
        <v>1.87302</v>
      </c>
      <c r="HS82">
        <v>1.87454</v>
      </c>
      <c r="HT82">
        <v>1.86949</v>
      </c>
      <c r="HU82">
        <v>1.87363</v>
      </c>
      <c r="HV82">
        <v>1.87871</v>
      </c>
      <c r="HW82">
        <v>0</v>
      </c>
      <c r="HX82">
        <v>0</v>
      </c>
      <c r="HY82">
        <v>0</v>
      </c>
      <c r="HZ82">
        <v>0</v>
      </c>
      <c r="IA82" t="s">
        <v>421</v>
      </c>
      <c r="IB82" t="s">
        <v>422</v>
      </c>
      <c r="IC82" t="s">
        <v>423</v>
      </c>
      <c r="ID82" t="s">
        <v>423</v>
      </c>
      <c r="IE82" t="s">
        <v>423</v>
      </c>
      <c r="IF82" t="s">
        <v>423</v>
      </c>
      <c r="IG82">
        <v>0</v>
      </c>
      <c r="IH82">
        <v>100</v>
      </c>
      <c r="II82">
        <v>100</v>
      </c>
      <c r="IJ82">
        <v>1.103</v>
      </c>
      <c r="IK82">
        <v>0.345</v>
      </c>
      <c r="IL82">
        <v>1.099094272641773</v>
      </c>
      <c r="IM82">
        <v>0.0007502269904989051</v>
      </c>
      <c r="IN82">
        <v>-1.907541437940456E-06</v>
      </c>
      <c r="IO82">
        <v>4.87577687351772E-10</v>
      </c>
      <c r="IP82">
        <v>0.3484000000000016</v>
      </c>
      <c r="IQ82">
        <v>0</v>
      </c>
      <c r="IR82">
        <v>0</v>
      </c>
      <c r="IS82">
        <v>0</v>
      </c>
      <c r="IT82">
        <v>1</v>
      </c>
      <c r="IU82">
        <v>1943</v>
      </c>
      <c r="IV82">
        <v>1</v>
      </c>
      <c r="IW82">
        <v>21</v>
      </c>
      <c r="IX82">
        <v>1.9</v>
      </c>
      <c r="IY82">
        <v>1.8</v>
      </c>
      <c r="IZ82">
        <v>1.08887</v>
      </c>
      <c r="JA82">
        <v>2.37793</v>
      </c>
      <c r="JB82">
        <v>1.42578</v>
      </c>
      <c r="JC82">
        <v>2.27173</v>
      </c>
      <c r="JD82">
        <v>1.54785</v>
      </c>
      <c r="JE82">
        <v>2.47559</v>
      </c>
      <c r="JF82">
        <v>35.3365</v>
      </c>
      <c r="JG82">
        <v>14.5786</v>
      </c>
      <c r="JH82">
        <v>18</v>
      </c>
      <c r="JI82">
        <v>622.702</v>
      </c>
      <c r="JJ82">
        <v>431.805</v>
      </c>
      <c r="JK82">
        <v>29.1521</v>
      </c>
      <c r="JL82">
        <v>30.0865</v>
      </c>
      <c r="JM82">
        <v>30.0013</v>
      </c>
      <c r="JN82">
        <v>29.8942</v>
      </c>
      <c r="JO82">
        <v>29.8339</v>
      </c>
      <c r="JP82">
        <v>21.8144</v>
      </c>
      <c r="JQ82">
        <v>22.5193</v>
      </c>
      <c r="JR82">
        <v>82.3364</v>
      </c>
      <c r="JS82">
        <v>-999.9</v>
      </c>
      <c r="JT82">
        <v>418.674</v>
      </c>
      <c r="JU82">
        <v>25</v>
      </c>
      <c r="JV82">
        <v>94.7317</v>
      </c>
      <c r="JW82">
        <v>100.87</v>
      </c>
    </row>
    <row r="83" spans="1:283">
      <c r="A83">
        <v>67</v>
      </c>
      <c r="B83">
        <v>1690391487</v>
      </c>
      <c r="C83">
        <v>13116.90000009537</v>
      </c>
      <c r="D83" t="s">
        <v>726</v>
      </c>
      <c r="E83" t="s">
        <v>727</v>
      </c>
      <c r="F83">
        <v>15</v>
      </c>
      <c r="P83">
        <v>1690391479</v>
      </c>
      <c r="Q83">
        <f>(R83)/1000</f>
        <v>0</v>
      </c>
      <c r="R83">
        <f>1000*DB83*AP83*(CX83-CY83)/(100*CQ83*(1000-AP83*CX83))</f>
        <v>0</v>
      </c>
      <c r="S83">
        <f>DB83*AP83*(CW83-CV83*(1000-AP83*CY83)/(1000-AP83*CX83))/(100*CQ83)</f>
        <v>0</v>
      </c>
      <c r="T83">
        <f>CV83 - IF(AP83&gt;1, S83*CQ83*100.0/(AR83*DJ83), 0)</f>
        <v>0</v>
      </c>
      <c r="U83">
        <f>((AA83-Q83/2)*T83-S83)/(AA83+Q83/2)</f>
        <v>0</v>
      </c>
      <c r="V83">
        <f>U83*(DC83+DD83)/1000.0</f>
        <v>0</v>
      </c>
      <c r="W83">
        <f>(CV83 - IF(AP83&gt;1, S83*CQ83*100.0/(AR83*DJ83), 0))*(DC83+DD83)/1000.0</f>
        <v>0</v>
      </c>
      <c r="X83">
        <f>2.0/((1/Z83-1/Y83)+SIGN(Z83)*SQRT((1/Z83-1/Y83)*(1/Z83-1/Y83) + 4*CR83/((CR83+1)*(CR83+1))*(2*1/Z83*1/Y83-1/Y83*1/Y83)))</f>
        <v>0</v>
      </c>
      <c r="Y83">
        <f>IF(LEFT(CS83,1)&lt;&gt;"0",IF(LEFT(CS83,1)="1",3.0,CT83),$D$5+$E$5*(DJ83*DC83/($K$5*1000))+$F$5*(DJ83*DC83/($K$5*1000))*MAX(MIN(CQ83,$J$5),$I$5)*MAX(MIN(CQ83,$J$5),$I$5)+$G$5*MAX(MIN(CQ83,$J$5),$I$5)*(DJ83*DC83/($K$5*1000))+$H$5*(DJ83*DC83/($K$5*1000))*(DJ83*DC83/($K$5*1000)))</f>
        <v>0</v>
      </c>
      <c r="Z83">
        <f>Q83*(1000-(1000*0.61365*exp(17.502*AD83/(240.97+AD83))/(DC83+DD83)+CX83)/2)/(1000*0.61365*exp(17.502*AD83/(240.97+AD83))/(DC83+DD83)-CX83)</f>
        <v>0</v>
      </c>
      <c r="AA83">
        <f>1/((CR83+1)/(X83/1.6)+1/(Y83/1.37)) + CR83/((CR83+1)/(X83/1.6) + CR83/(Y83/1.37))</f>
        <v>0</v>
      </c>
      <c r="AB83">
        <f>(CM83*CP83)</f>
        <v>0</v>
      </c>
      <c r="AC83">
        <f>(DE83+(AB83+2*0.95*5.67E-8*(((DE83+$B$7)+273)^4-(DE83+273)^4)-44100*Q83)/(1.84*29.3*Y83+8*0.95*5.67E-8*(DE83+273)^3))</f>
        <v>0</v>
      </c>
      <c r="AD83">
        <f>($C$7*DF83+$D$7*DG83+$E$7*AC83)</f>
        <v>0</v>
      </c>
      <c r="AE83">
        <f>0.61365*exp(17.502*AD83/(240.97+AD83))</f>
        <v>0</v>
      </c>
      <c r="AF83">
        <f>(AG83/AH83*100)</f>
        <v>0</v>
      </c>
      <c r="AG83">
        <f>CX83*(DC83+DD83)/1000</f>
        <v>0</v>
      </c>
      <c r="AH83">
        <f>0.61365*exp(17.502*DE83/(240.97+DE83))</f>
        <v>0</v>
      </c>
      <c r="AI83">
        <f>(AE83-CX83*(DC83+DD83)/1000)</f>
        <v>0</v>
      </c>
      <c r="AJ83">
        <f>(-Q83*44100)</f>
        <v>0</v>
      </c>
      <c r="AK83">
        <f>2*29.3*Y83*0.92*(DE83-AD83)</f>
        <v>0</v>
      </c>
      <c r="AL83">
        <f>2*0.95*5.67E-8*(((DE83+$B$7)+273)^4-(AD83+273)^4)</f>
        <v>0</v>
      </c>
      <c r="AM83">
        <f>AB83+AL83+AJ83+AK83</f>
        <v>0</v>
      </c>
      <c r="AN83">
        <v>0</v>
      </c>
      <c r="AO83">
        <v>0</v>
      </c>
      <c r="AP83">
        <f>IF(AN83*$H$13&gt;=AR83,1.0,(AR83/(AR83-AN83*$H$13)))</f>
        <v>0</v>
      </c>
      <c r="AQ83">
        <f>(AP83-1)*100</f>
        <v>0</v>
      </c>
      <c r="AR83">
        <f>MAX(0,($B$13+$C$13*DJ83)/(1+$D$13*DJ83)*DC83/(DE83+273)*$E$13)</f>
        <v>0</v>
      </c>
      <c r="AS83" t="s">
        <v>414</v>
      </c>
      <c r="AT83">
        <v>12558.6</v>
      </c>
      <c r="AU83">
        <v>607.068</v>
      </c>
      <c r="AV83">
        <v>2188.17</v>
      </c>
      <c r="AW83">
        <f>1-AU83/AV83</f>
        <v>0</v>
      </c>
      <c r="AX83">
        <v>-1.734461745173538</v>
      </c>
      <c r="AY83" t="s">
        <v>728</v>
      </c>
      <c r="AZ83">
        <v>12556.6</v>
      </c>
      <c r="BA83">
        <v>508.6941153846155</v>
      </c>
      <c r="BB83">
        <v>592.253</v>
      </c>
      <c r="BC83">
        <f>1-BA83/BB83</f>
        <v>0</v>
      </c>
      <c r="BD83">
        <v>0.5</v>
      </c>
      <c r="BE83">
        <f>CN83</f>
        <v>0</v>
      </c>
      <c r="BF83">
        <f>S83</f>
        <v>0</v>
      </c>
      <c r="BG83">
        <f>BC83*BD83*BE83</f>
        <v>0</v>
      </c>
      <c r="BH83">
        <f>(BF83-AX83)/BE83</f>
        <v>0</v>
      </c>
      <c r="BI83">
        <f>(AV83-BB83)/BB83</f>
        <v>0</v>
      </c>
      <c r="BJ83">
        <f>AU83/(AW83+AU83/BB83)</f>
        <v>0</v>
      </c>
      <c r="BK83" t="s">
        <v>729</v>
      </c>
      <c r="BL83">
        <v>0.59</v>
      </c>
      <c r="BM83">
        <f>IF(BL83&lt;&gt;0, BL83, BJ83)</f>
        <v>0</v>
      </c>
      <c r="BN83">
        <f>1-BM83/BB83</f>
        <v>0</v>
      </c>
      <c r="BO83">
        <f>(BB83-BA83)/(BB83-BM83)</f>
        <v>0</v>
      </c>
      <c r="BP83">
        <f>(AV83-BB83)/(AV83-BM83)</f>
        <v>0</v>
      </c>
      <c r="BQ83">
        <f>(BB83-BA83)/(BB83-AU83)</f>
        <v>0</v>
      </c>
      <c r="BR83">
        <f>(AV83-BB83)/(AV83-AU83)</f>
        <v>0</v>
      </c>
      <c r="BS83">
        <f>(BO83*BM83/BA83)</f>
        <v>0</v>
      </c>
      <c r="BT83">
        <f>(1-BS83)</f>
        <v>0</v>
      </c>
      <c r="BU83">
        <v>3252</v>
      </c>
      <c r="BV83">
        <v>300</v>
      </c>
      <c r="BW83">
        <v>300</v>
      </c>
      <c r="BX83">
        <v>300</v>
      </c>
      <c r="BY83">
        <v>12556.6</v>
      </c>
      <c r="BZ83">
        <v>578.55</v>
      </c>
      <c r="CA83">
        <v>-0.00909681</v>
      </c>
      <c r="CB83">
        <v>-0.87</v>
      </c>
      <c r="CC83" t="s">
        <v>417</v>
      </c>
      <c r="CD83" t="s">
        <v>417</v>
      </c>
      <c r="CE83" t="s">
        <v>417</v>
      </c>
      <c r="CF83" t="s">
        <v>417</v>
      </c>
      <c r="CG83" t="s">
        <v>417</v>
      </c>
      <c r="CH83" t="s">
        <v>417</v>
      </c>
      <c r="CI83" t="s">
        <v>417</v>
      </c>
      <c r="CJ83" t="s">
        <v>417</v>
      </c>
      <c r="CK83" t="s">
        <v>417</v>
      </c>
      <c r="CL83" t="s">
        <v>417</v>
      </c>
      <c r="CM83">
        <f>$B$11*DK83+$C$11*DL83+$F$11*DW83*(1-DZ83)</f>
        <v>0</v>
      </c>
      <c r="CN83">
        <f>CM83*CO83</f>
        <v>0</v>
      </c>
      <c r="CO83">
        <f>($B$11*$D$9+$C$11*$D$9+$F$11*((EJ83+EB83)/MAX(EJ83+EB83+EK83, 0.1)*$I$9+EK83/MAX(EJ83+EB83+EK83, 0.1)*$J$9))/($B$11+$C$11+$F$11)</f>
        <v>0</v>
      </c>
      <c r="CP83">
        <f>($B$11*$K$9+$C$11*$K$9+$F$11*((EJ83+EB83)/MAX(EJ83+EB83+EK83, 0.1)*$P$9+EK83/MAX(EJ83+EB83+EK83, 0.1)*$Q$9))/($B$11+$C$11+$F$11)</f>
        <v>0</v>
      </c>
      <c r="CQ83">
        <v>6</v>
      </c>
      <c r="CR83">
        <v>0.5</v>
      </c>
      <c r="CS83" t="s">
        <v>418</v>
      </c>
      <c r="CT83">
        <v>2</v>
      </c>
      <c r="CU83">
        <v>1690391479</v>
      </c>
      <c r="CV83">
        <v>410.2996451612905</v>
      </c>
      <c r="CW83">
        <v>414.037</v>
      </c>
      <c r="CX83">
        <v>25.43338709677419</v>
      </c>
      <c r="CY83">
        <v>24.93677419354839</v>
      </c>
      <c r="CZ83">
        <v>409.2446451612905</v>
      </c>
      <c r="DA83">
        <v>25.09638709677419</v>
      </c>
      <c r="DB83">
        <v>600.2302258064516</v>
      </c>
      <c r="DC83">
        <v>101.4647741935484</v>
      </c>
      <c r="DD83">
        <v>0.1000498354838709</v>
      </c>
      <c r="DE83">
        <v>30.61431612903225</v>
      </c>
      <c r="DF83">
        <v>30.89013548387097</v>
      </c>
      <c r="DG83">
        <v>999.9000000000003</v>
      </c>
      <c r="DH83">
        <v>0</v>
      </c>
      <c r="DI83">
        <v>0</v>
      </c>
      <c r="DJ83">
        <v>9999.043548387099</v>
      </c>
      <c r="DK83">
        <v>0</v>
      </c>
      <c r="DL83">
        <v>1515.725483870968</v>
      </c>
      <c r="DM83">
        <v>-3.684952258064516</v>
      </c>
      <c r="DN83">
        <v>421.0644516129032</v>
      </c>
      <c r="DO83">
        <v>424.6256774193548</v>
      </c>
      <c r="DP83">
        <v>0.504810935483871</v>
      </c>
      <c r="DQ83">
        <v>414.037</v>
      </c>
      <c r="DR83">
        <v>24.93677419354839</v>
      </c>
      <c r="DS83">
        <v>2.581426451612903</v>
      </c>
      <c r="DT83">
        <v>2.530206129032258</v>
      </c>
      <c r="DU83">
        <v>21.54919677419355</v>
      </c>
      <c r="DV83">
        <v>21.22211935483871</v>
      </c>
      <c r="DW83">
        <v>1499.988387096774</v>
      </c>
      <c r="DX83">
        <v>0.9729916451612903</v>
      </c>
      <c r="DY83">
        <v>0.02700814193548387</v>
      </c>
      <c r="DZ83">
        <v>0</v>
      </c>
      <c r="EA83">
        <v>508.688935483871</v>
      </c>
      <c r="EB83">
        <v>4.999310000000001</v>
      </c>
      <c r="EC83">
        <v>10361.61290322581</v>
      </c>
      <c r="ED83">
        <v>13259.1</v>
      </c>
      <c r="EE83">
        <v>38.81809677419354</v>
      </c>
      <c r="EF83">
        <v>40.66299999999998</v>
      </c>
      <c r="EG83">
        <v>39.24390322580646</v>
      </c>
      <c r="EH83">
        <v>39.83645161290322</v>
      </c>
      <c r="EI83">
        <v>40.19309677419353</v>
      </c>
      <c r="EJ83">
        <v>1454.610322580645</v>
      </c>
      <c r="EK83">
        <v>40.37806451612902</v>
      </c>
      <c r="EL83">
        <v>0</v>
      </c>
      <c r="EM83">
        <v>107.6000001430511</v>
      </c>
      <c r="EN83">
        <v>0</v>
      </c>
      <c r="EO83">
        <v>508.6941153846155</v>
      </c>
      <c r="EP83">
        <v>-2.932341884250038</v>
      </c>
      <c r="EQ83">
        <v>-257.4837648038501</v>
      </c>
      <c r="ER83">
        <v>10361.33076923077</v>
      </c>
      <c r="ES83">
        <v>15</v>
      </c>
      <c r="ET83">
        <v>1690391506</v>
      </c>
      <c r="EU83" t="s">
        <v>730</v>
      </c>
      <c r="EV83">
        <v>1690391504</v>
      </c>
      <c r="EW83">
        <v>1690391506</v>
      </c>
      <c r="EX83">
        <v>43</v>
      </c>
      <c r="EY83">
        <v>-0.05</v>
      </c>
      <c r="EZ83">
        <v>-0.008</v>
      </c>
      <c r="FA83">
        <v>1.055</v>
      </c>
      <c r="FB83">
        <v>0.337</v>
      </c>
      <c r="FC83">
        <v>414</v>
      </c>
      <c r="FD83">
        <v>25</v>
      </c>
      <c r="FE83">
        <v>0.36</v>
      </c>
      <c r="FF83">
        <v>0.13</v>
      </c>
      <c r="FG83">
        <v>3.466569761244861</v>
      </c>
      <c r="FH83">
        <v>0.5832142746370951</v>
      </c>
      <c r="FI83">
        <v>0.06221145304674142</v>
      </c>
      <c r="FJ83">
        <v>1</v>
      </c>
      <c r="FK83">
        <v>-3.6997055</v>
      </c>
      <c r="FL83">
        <v>-0.04622836772983285</v>
      </c>
      <c r="FM83">
        <v>0.08439107094207303</v>
      </c>
      <c r="FN83">
        <v>1</v>
      </c>
      <c r="FO83">
        <v>410.3664666666667</v>
      </c>
      <c r="FP83">
        <v>-1.367225806451422</v>
      </c>
      <c r="FQ83">
        <v>0.1038366452120236</v>
      </c>
      <c r="FR83">
        <v>1</v>
      </c>
      <c r="FS83">
        <v>0.482837675</v>
      </c>
      <c r="FT83">
        <v>0.4334282814258913</v>
      </c>
      <c r="FU83">
        <v>0.04191383892009148</v>
      </c>
      <c r="FV83">
        <v>1</v>
      </c>
      <c r="FW83">
        <v>25.43604</v>
      </c>
      <c r="FX83">
        <v>0.4958095661847052</v>
      </c>
      <c r="FY83">
        <v>0.0359966720684011</v>
      </c>
      <c r="FZ83">
        <v>1</v>
      </c>
      <c r="GA83">
        <v>5</v>
      </c>
      <c r="GB83">
        <v>5</v>
      </c>
      <c r="GC83" t="s">
        <v>420</v>
      </c>
      <c r="GD83">
        <v>3.1742</v>
      </c>
      <c r="GE83">
        <v>2.79738</v>
      </c>
      <c r="GF83">
        <v>0.102547</v>
      </c>
      <c r="GG83">
        <v>0.104003</v>
      </c>
      <c r="GH83">
        <v>0.124693</v>
      </c>
      <c r="GI83">
        <v>0.12391</v>
      </c>
      <c r="GJ83">
        <v>27882.9</v>
      </c>
      <c r="GK83">
        <v>22207.2</v>
      </c>
      <c r="GL83">
        <v>29053.9</v>
      </c>
      <c r="GM83">
        <v>24293</v>
      </c>
      <c r="GN83">
        <v>32333.5</v>
      </c>
      <c r="GO83">
        <v>31046.7</v>
      </c>
      <c r="GP83">
        <v>40070.5</v>
      </c>
      <c r="GQ83">
        <v>39625.8</v>
      </c>
      <c r="GR83">
        <v>2.12042</v>
      </c>
      <c r="GS83">
        <v>1.85397</v>
      </c>
      <c r="GT83">
        <v>0.0957698</v>
      </c>
      <c r="GU83">
        <v>0</v>
      </c>
      <c r="GV83">
        <v>29.4029</v>
      </c>
      <c r="GW83">
        <v>999.9</v>
      </c>
      <c r="GX83">
        <v>64.7</v>
      </c>
      <c r="GY83">
        <v>32.3</v>
      </c>
      <c r="GZ83">
        <v>30.9665</v>
      </c>
      <c r="HA83">
        <v>62.12</v>
      </c>
      <c r="HB83">
        <v>31.891</v>
      </c>
      <c r="HC83">
        <v>1</v>
      </c>
      <c r="HD83">
        <v>0.244258</v>
      </c>
      <c r="HE83">
        <v>0</v>
      </c>
      <c r="HF83">
        <v>20.2777</v>
      </c>
      <c r="HG83">
        <v>5.22553</v>
      </c>
      <c r="HH83">
        <v>11.9081</v>
      </c>
      <c r="HI83">
        <v>4.9637</v>
      </c>
      <c r="HJ83">
        <v>3.292</v>
      </c>
      <c r="HK83">
        <v>9999</v>
      </c>
      <c r="HL83">
        <v>9999</v>
      </c>
      <c r="HM83">
        <v>9999</v>
      </c>
      <c r="HN83">
        <v>999.9</v>
      </c>
      <c r="HO83">
        <v>4.97016</v>
      </c>
      <c r="HP83">
        <v>1.87515</v>
      </c>
      <c r="HQ83">
        <v>1.87393</v>
      </c>
      <c r="HR83">
        <v>1.87302</v>
      </c>
      <c r="HS83">
        <v>1.87454</v>
      </c>
      <c r="HT83">
        <v>1.86951</v>
      </c>
      <c r="HU83">
        <v>1.87363</v>
      </c>
      <c r="HV83">
        <v>1.87866</v>
      </c>
      <c r="HW83">
        <v>0</v>
      </c>
      <c r="HX83">
        <v>0</v>
      </c>
      <c r="HY83">
        <v>0</v>
      </c>
      <c r="HZ83">
        <v>0</v>
      </c>
      <c r="IA83" t="s">
        <v>421</v>
      </c>
      <c r="IB83" t="s">
        <v>422</v>
      </c>
      <c r="IC83" t="s">
        <v>423</v>
      </c>
      <c r="ID83" t="s">
        <v>423</v>
      </c>
      <c r="IE83" t="s">
        <v>423</v>
      </c>
      <c r="IF83" t="s">
        <v>423</v>
      </c>
      <c r="IG83">
        <v>0</v>
      </c>
      <c r="IH83">
        <v>100</v>
      </c>
      <c r="II83">
        <v>100</v>
      </c>
      <c r="IJ83">
        <v>1.055</v>
      </c>
      <c r="IK83">
        <v>0.337</v>
      </c>
      <c r="IL83">
        <v>1.086305574430942</v>
      </c>
      <c r="IM83">
        <v>0.0007502269904989051</v>
      </c>
      <c r="IN83">
        <v>-1.907541437940456E-06</v>
      </c>
      <c r="IO83">
        <v>4.87577687351772E-10</v>
      </c>
      <c r="IP83">
        <v>0.3452000000000019</v>
      </c>
      <c r="IQ83">
        <v>0</v>
      </c>
      <c r="IR83">
        <v>0</v>
      </c>
      <c r="IS83">
        <v>0</v>
      </c>
      <c r="IT83">
        <v>1</v>
      </c>
      <c r="IU83">
        <v>1943</v>
      </c>
      <c r="IV83">
        <v>1</v>
      </c>
      <c r="IW83">
        <v>21</v>
      </c>
      <c r="IX83">
        <v>1.5</v>
      </c>
      <c r="IY83">
        <v>1.5</v>
      </c>
      <c r="IZ83">
        <v>1.0791</v>
      </c>
      <c r="JA83">
        <v>2.40601</v>
      </c>
      <c r="JB83">
        <v>1.42578</v>
      </c>
      <c r="JC83">
        <v>2.27051</v>
      </c>
      <c r="JD83">
        <v>1.54785</v>
      </c>
      <c r="JE83">
        <v>2.34497</v>
      </c>
      <c r="JF83">
        <v>35.7544</v>
      </c>
      <c r="JG83">
        <v>14.5523</v>
      </c>
      <c r="JH83">
        <v>18</v>
      </c>
      <c r="JI83">
        <v>624.1900000000001</v>
      </c>
      <c r="JJ83">
        <v>434.662</v>
      </c>
      <c r="JK83">
        <v>29.5076</v>
      </c>
      <c r="JL83">
        <v>30.4584</v>
      </c>
      <c r="JM83">
        <v>30.0013</v>
      </c>
      <c r="JN83">
        <v>30.2182</v>
      </c>
      <c r="JO83">
        <v>30.1591</v>
      </c>
      <c r="JP83">
        <v>21.6183</v>
      </c>
      <c r="JQ83">
        <v>21.9636</v>
      </c>
      <c r="JR83">
        <v>81.59050000000001</v>
      </c>
      <c r="JS83">
        <v>-999.9</v>
      </c>
      <c r="JT83">
        <v>413.977</v>
      </c>
      <c r="JU83">
        <v>25</v>
      </c>
      <c r="JV83">
        <v>94.65649999999999</v>
      </c>
      <c r="JW83">
        <v>100.824</v>
      </c>
    </row>
    <row r="84" spans="1:283">
      <c r="A84">
        <v>68</v>
      </c>
      <c r="B84">
        <v>1690391615</v>
      </c>
      <c r="C84">
        <v>13244.90000009537</v>
      </c>
      <c r="D84" t="s">
        <v>731</v>
      </c>
      <c r="E84" t="s">
        <v>732</v>
      </c>
      <c r="F84">
        <v>15</v>
      </c>
      <c r="P84">
        <v>1690391607</v>
      </c>
      <c r="Q84">
        <f>(R84)/1000</f>
        <v>0</v>
      </c>
      <c r="R84">
        <f>1000*DB84*AP84*(CX84-CY84)/(100*CQ84*(1000-AP84*CX84))</f>
        <v>0</v>
      </c>
      <c r="S84">
        <f>DB84*AP84*(CW84-CV84*(1000-AP84*CY84)/(1000-AP84*CX84))/(100*CQ84)</f>
        <v>0</v>
      </c>
      <c r="T84">
        <f>CV84 - IF(AP84&gt;1, S84*CQ84*100.0/(AR84*DJ84), 0)</f>
        <v>0</v>
      </c>
      <c r="U84">
        <f>((AA84-Q84/2)*T84-S84)/(AA84+Q84/2)</f>
        <v>0</v>
      </c>
      <c r="V84">
        <f>U84*(DC84+DD84)/1000.0</f>
        <v>0</v>
      </c>
      <c r="W84">
        <f>(CV84 - IF(AP84&gt;1, S84*CQ84*100.0/(AR84*DJ84), 0))*(DC84+DD84)/1000.0</f>
        <v>0</v>
      </c>
      <c r="X84">
        <f>2.0/((1/Z84-1/Y84)+SIGN(Z84)*SQRT((1/Z84-1/Y84)*(1/Z84-1/Y84) + 4*CR84/((CR84+1)*(CR84+1))*(2*1/Z84*1/Y84-1/Y84*1/Y84)))</f>
        <v>0</v>
      </c>
      <c r="Y84">
        <f>IF(LEFT(CS84,1)&lt;&gt;"0",IF(LEFT(CS84,1)="1",3.0,CT84),$D$5+$E$5*(DJ84*DC84/($K$5*1000))+$F$5*(DJ84*DC84/($K$5*1000))*MAX(MIN(CQ84,$J$5),$I$5)*MAX(MIN(CQ84,$J$5),$I$5)+$G$5*MAX(MIN(CQ84,$J$5),$I$5)*(DJ84*DC84/($K$5*1000))+$H$5*(DJ84*DC84/($K$5*1000))*(DJ84*DC84/($K$5*1000)))</f>
        <v>0</v>
      </c>
      <c r="Z84">
        <f>Q84*(1000-(1000*0.61365*exp(17.502*AD84/(240.97+AD84))/(DC84+DD84)+CX84)/2)/(1000*0.61365*exp(17.502*AD84/(240.97+AD84))/(DC84+DD84)-CX84)</f>
        <v>0</v>
      </c>
      <c r="AA84">
        <f>1/((CR84+1)/(X84/1.6)+1/(Y84/1.37)) + CR84/((CR84+1)/(X84/1.6) + CR84/(Y84/1.37))</f>
        <v>0</v>
      </c>
      <c r="AB84">
        <f>(CM84*CP84)</f>
        <v>0</v>
      </c>
      <c r="AC84">
        <f>(DE84+(AB84+2*0.95*5.67E-8*(((DE84+$B$7)+273)^4-(DE84+273)^4)-44100*Q84)/(1.84*29.3*Y84+8*0.95*5.67E-8*(DE84+273)^3))</f>
        <v>0</v>
      </c>
      <c r="AD84">
        <f>($C$7*DF84+$D$7*DG84+$E$7*AC84)</f>
        <v>0</v>
      </c>
      <c r="AE84">
        <f>0.61365*exp(17.502*AD84/(240.97+AD84))</f>
        <v>0</v>
      </c>
      <c r="AF84">
        <f>(AG84/AH84*100)</f>
        <v>0</v>
      </c>
      <c r="AG84">
        <f>CX84*(DC84+DD84)/1000</f>
        <v>0</v>
      </c>
      <c r="AH84">
        <f>0.61365*exp(17.502*DE84/(240.97+DE84))</f>
        <v>0</v>
      </c>
      <c r="AI84">
        <f>(AE84-CX84*(DC84+DD84)/1000)</f>
        <v>0</v>
      </c>
      <c r="AJ84">
        <f>(-Q84*44100)</f>
        <v>0</v>
      </c>
      <c r="AK84">
        <f>2*29.3*Y84*0.92*(DE84-AD84)</f>
        <v>0</v>
      </c>
      <c r="AL84">
        <f>2*0.95*5.67E-8*(((DE84+$B$7)+273)^4-(AD84+273)^4)</f>
        <v>0</v>
      </c>
      <c r="AM84">
        <f>AB84+AL84+AJ84+AK84</f>
        <v>0</v>
      </c>
      <c r="AN84">
        <v>0</v>
      </c>
      <c r="AO84">
        <v>0</v>
      </c>
      <c r="AP84">
        <f>IF(AN84*$H$13&gt;=AR84,1.0,(AR84/(AR84-AN84*$H$13)))</f>
        <v>0</v>
      </c>
      <c r="AQ84">
        <f>(AP84-1)*100</f>
        <v>0</v>
      </c>
      <c r="AR84">
        <f>MAX(0,($B$13+$C$13*DJ84)/(1+$D$13*DJ84)*DC84/(DE84+273)*$E$13)</f>
        <v>0</v>
      </c>
      <c r="AS84" t="s">
        <v>414</v>
      </c>
      <c r="AT84">
        <v>12558.6</v>
      </c>
      <c r="AU84">
        <v>607.068</v>
      </c>
      <c r="AV84">
        <v>2188.17</v>
      </c>
      <c r="AW84">
        <f>1-AU84/AV84</f>
        <v>0</v>
      </c>
      <c r="AX84">
        <v>-1.734461745173538</v>
      </c>
      <c r="AY84" t="s">
        <v>733</v>
      </c>
      <c r="AZ84">
        <v>12501.9</v>
      </c>
      <c r="BA84">
        <v>847.7993599999999</v>
      </c>
      <c r="BB84">
        <v>1081.73</v>
      </c>
      <c r="BC84">
        <f>1-BA84/BB84</f>
        <v>0</v>
      </c>
      <c r="BD84">
        <v>0.5</v>
      </c>
      <c r="BE84">
        <f>CN84</f>
        <v>0</v>
      </c>
      <c r="BF84">
        <f>S84</f>
        <v>0</v>
      </c>
      <c r="BG84">
        <f>BC84*BD84*BE84</f>
        <v>0</v>
      </c>
      <c r="BH84">
        <f>(BF84-AX84)/BE84</f>
        <v>0</v>
      </c>
      <c r="BI84">
        <f>(AV84-BB84)/BB84</f>
        <v>0</v>
      </c>
      <c r="BJ84">
        <f>AU84/(AW84+AU84/BB84)</f>
        <v>0</v>
      </c>
      <c r="BK84" t="s">
        <v>734</v>
      </c>
      <c r="BL84">
        <v>-1336.74</v>
      </c>
      <c r="BM84">
        <f>IF(BL84&lt;&gt;0, BL84, BJ84)</f>
        <v>0</v>
      </c>
      <c r="BN84">
        <f>1-BM84/BB84</f>
        <v>0</v>
      </c>
      <c r="BO84">
        <f>(BB84-BA84)/(BB84-BM84)</f>
        <v>0</v>
      </c>
      <c r="BP84">
        <f>(AV84-BB84)/(AV84-BM84)</f>
        <v>0</v>
      </c>
      <c r="BQ84">
        <f>(BB84-BA84)/(BB84-AU84)</f>
        <v>0</v>
      </c>
      <c r="BR84">
        <f>(AV84-BB84)/(AV84-AU84)</f>
        <v>0</v>
      </c>
      <c r="BS84">
        <f>(BO84*BM84/BA84)</f>
        <v>0</v>
      </c>
      <c r="BT84">
        <f>(1-BS84)</f>
        <v>0</v>
      </c>
      <c r="BU84">
        <v>3254</v>
      </c>
      <c r="BV84">
        <v>300</v>
      </c>
      <c r="BW84">
        <v>300</v>
      </c>
      <c r="BX84">
        <v>300</v>
      </c>
      <c r="BY84">
        <v>12501.9</v>
      </c>
      <c r="BZ84">
        <v>1046.05</v>
      </c>
      <c r="CA84">
        <v>-0.00905795</v>
      </c>
      <c r="CB84">
        <v>3.34</v>
      </c>
      <c r="CC84" t="s">
        <v>417</v>
      </c>
      <c r="CD84" t="s">
        <v>417</v>
      </c>
      <c r="CE84" t="s">
        <v>417</v>
      </c>
      <c r="CF84" t="s">
        <v>417</v>
      </c>
      <c r="CG84" t="s">
        <v>417</v>
      </c>
      <c r="CH84" t="s">
        <v>417</v>
      </c>
      <c r="CI84" t="s">
        <v>417</v>
      </c>
      <c r="CJ84" t="s">
        <v>417</v>
      </c>
      <c r="CK84" t="s">
        <v>417</v>
      </c>
      <c r="CL84" t="s">
        <v>417</v>
      </c>
      <c r="CM84">
        <f>$B$11*DK84+$C$11*DL84+$F$11*DW84*(1-DZ84)</f>
        <v>0</v>
      </c>
      <c r="CN84">
        <f>CM84*CO84</f>
        <v>0</v>
      </c>
      <c r="CO84">
        <f>($B$11*$D$9+$C$11*$D$9+$F$11*((EJ84+EB84)/MAX(EJ84+EB84+EK84, 0.1)*$I$9+EK84/MAX(EJ84+EB84+EK84, 0.1)*$J$9))/($B$11+$C$11+$F$11)</f>
        <v>0</v>
      </c>
      <c r="CP84">
        <f>($B$11*$K$9+$C$11*$K$9+$F$11*((EJ84+EB84)/MAX(EJ84+EB84+EK84, 0.1)*$P$9+EK84/MAX(EJ84+EB84+EK84, 0.1)*$Q$9))/($B$11+$C$11+$F$11)</f>
        <v>0</v>
      </c>
      <c r="CQ84">
        <v>6</v>
      </c>
      <c r="CR84">
        <v>0.5</v>
      </c>
      <c r="CS84" t="s">
        <v>418</v>
      </c>
      <c r="CT84">
        <v>2</v>
      </c>
      <c r="CU84">
        <v>1690391607</v>
      </c>
      <c r="CV84">
        <v>409.8609677419354</v>
      </c>
      <c r="CW84">
        <v>419.4647741935484</v>
      </c>
      <c r="CX84">
        <v>26.07346129032258</v>
      </c>
      <c r="CY84">
        <v>24.9578</v>
      </c>
      <c r="CZ84">
        <v>408.8199677419354</v>
      </c>
      <c r="DA84">
        <v>25.73624193548387</v>
      </c>
      <c r="DB84">
        <v>600.2009032258064</v>
      </c>
      <c r="DC84">
        <v>101.4605161290323</v>
      </c>
      <c r="DD84">
        <v>0.09975374193548386</v>
      </c>
      <c r="DE84">
        <v>30.57117096774193</v>
      </c>
      <c r="DF84">
        <v>30.64011935483871</v>
      </c>
      <c r="DG84">
        <v>999.9000000000003</v>
      </c>
      <c r="DH84">
        <v>0</v>
      </c>
      <c r="DI84">
        <v>0</v>
      </c>
      <c r="DJ84">
        <v>9995.219677419354</v>
      </c>
      <c r="DK84">
        <v>0</v>
      </c>
      <c r="DL84">
        <v>147.0632580645161</v>
      </c>
      <c r="DM84">
        <v>-9.587357741935485</v>
      </c>
      <c r="DN84">
        <v>420.8504516129033</v>
      </c>
      <c r="DO84">
        <v>430.2015806451613</v>
      </c>
      <c r="DP84">
        <v>1.115651935483871</v>
      </c>
      <c r="DQ84">
        <v>419.4647741935484</v>
      </c>
      <c r="DR84">
        <v>24.9578</v>
      </c>
      <c r="DS84">
        <v>2.645426774193548</v>
      </c>
      <c r="DT84">
        <v>2.532232580645162</v>
      </c>
      <c r="DU84">
        <v>21.95000645161291</v>
      </c>
      <c r="DV84">
        <v>21.23516129032258</v>
      </c>
      <c r="DW84">
        <v>1499.983870967742</v>
      </c>
      <c r="DX84">
        <v>0.9730047096774197</v>
      </c>
      <c r="DY84">
        <v>0.02699501612903226</v>
      </c>
      <c r="DZ84">
        <v>0</v>
      </c>
      <c r="EA84">
        <v>849.8668064516129</v>
      </c>
      <c r="EB84">
        <v>4.999310000000001</v>
      </c>
      <c r="EC84">
        <v>16462.88064516129</v>
      </c>
      <c r="ED84">
        <v>13259.11290322581</v>
      </c>
      <c r="EE84">
        <v>39.18699999999998</v>
      </c>
      <c r="EF84">
        <v>40.90499999999998</v>
      </c>
      <c r="EG84">
        <v>39.625</v>
      </c>
      <c r="EH84">
        <v>40.12093548387097</v>
      </c>
      <c r="EI84">
        <v>40.5</v>
      </c>
      <c r="EJ84">
        <v>1454.624193548387</v>
      </c>
      <c r="EK84">
        <v>40.36032258064515</v>
      </c>
      <c r="EL84">
        <v>0</v>
      </c>
      <c r="EM84">
        <v>127.4000000953674</v>
      </c>
      <c r="EN84">
        <v>0</v>
      </c>
      <c r="EO84">
        <v>847.7993599999999</v>
      </c>
      <c r="EP84">
        <v>-159.6750766893024</v>
      </c>
      <c r="EQ84">
        <v>-3921.246147646675</v>
      </c>
      <c r="ER84">
        <v>16408.316</v>
      </c>
      <c r="ES84">
        <v>15</v>
      </c>
      <c r="ET84">
        <v>1690391637.5</v>
      </c>
      <c r="EU84" t="s">
        <v>735</v>
      </c>
      <c r="EV84">
        <v>1690391637.5</v>
      </c>
      <c r="EW84">
        <v>1690391506</v>
      </c>
      <c r="EX84">
        <v>44</v>
      </c>
      <c r="EY84">
        <v>-0.011</v>
      </c>
      <c r="EZ84">
        <v>-0.008</v>
      </c>
      <c r="FA84">
        <v>1.041</v>
      </c>
      <c r="FB84">
        <v>0.337</v>
      </c>
      <c r="FC84">
        <v>419</v>
      </c>
      <c r="FD84">
        <v>25</v>
      </c>
      <c r="FE84">
        <v>0.18</v>
      </c>
      <c r="FF84">
        <v>0.13</v>
      </c>
      <c r="FG84">
        <v>9.113812855618697</v>
      </c>
      <c r="FH84">
        <v>0.188374469686274</v>
      </c>
      <c r="FI84">
        <v>0.02769614122396636</v>
      </c>
      <c r="FJ84">
        <v>1</v>
      </c>
      <c r="FK84">
        <v>-9.560292</v>
      </c>
      <c r="FL84">
        <v>-0.4037871669793308</v>
      </c>
      <c r="FM84">
        <v>0.04689919749846463</v>
      </c>
      <c r="FN84">
        <v>1</v>
      </c>
      <c r="FO84">
        <v>409.8749333333334</v>
      </c>
      <c r="FP84">
        <v>0.2908298109026719</v>
      </c>
      <c r="FQ84">
        <v>0.02612525385309534</v>
      </c>
      <c r="FR84">
        <v>1</v>
      </c>
      <c r="FS84">
        <v>1.0879491</v>
      </c>
      <c r="FT84">
        <v>0.4726847729831114</v>
      </c>
      <c r="FU84">
        <v>0.04754450627138742</v>
      </c>
      <c r="FV84">
        <v>1</v>
      </c>
      <c r="FW84">
        <v>26.07182</v>
      </c>
      <c r="FX84">
        <v>0.09634705228032729</v>
      </c>
      <c r="FY84">
        <v>0.008256407612677017</v>
      </c>
      <c r="FZ84">
        <v>1</v>
      </c>
      <c r="GA84">
        <v>5</v>
      </c>
      <c r="GB84">
        <v>5</v>
      </c>
      <c r="GC84" t="s">
        <v>420</v>
      </c>
      <c r="GD84">
        <v>3.1737</v>
      </c>
      <c r="GE84">
        <v>2.79624</v>
      </c>
      <c r="GF84">
        <v>0.102397</v>
      </c>
      <c r="GG84">
        <v>0.104961</v>
      </c>
      <c r="GH84">
        <v>0.126657</v>
      </c>
      <c r="GI84">
        <v>0.123819</v>
      </c>
      <c r="GJ84">
        <v>27875</v>
      </c>
      <c r="GK84">
        <v>22169.1</v>
      </c>
      <c r="GL84">
        <v>29042.7</v>
      </c>
      <c r="GM84">
        <v>24278.8</v>
      </c>
      <c r="GN84">
        <v>32250.7</v>
      </c>
      <c r="GO84">
        <v>31033.7</v>
      </c>
      <c r="GP84">
        <v>40057.3</v>
      </c>
      <c r="GQ84">
        <v>39603.8</v>
      </c>
      <c r="GR84">
        <v>2.11915</v>
      </c>
      <c r="GS84">
        <v>1.83663</v>
      </c>
      <c r="GT84">
        <v>0.0818595</v>
      </c>
      <c r="GU84">
        <v>0</v>
      </c>
      <c r="GV84">
        <v>29.2959</v>
      </c>
      <c r="GW84">
        <v>999.9</v>
      </c>
      <c r="GX84">
        <v>64</v>
      </c>
      <c r="GY84">
        <v>32.5</v>
      </c>
      <c r="GZ84">
        <v>30.9814</v>
      </c>
      <c r="HA84">
        <v>62.01</v>
      </c>
      <c r="HB84">
        <v>31.6466</v>
      </c>
      <c r="HC84">
        <v>1</v>
      </c>
      <c r="HD84">
        <v>0.275185</v>
      </c>
      <c r="HE84">
        <v>0</v>
      </c>
      <c r="HF84">
        <v>20.2781</v>
      </c>
      <c r="HG84">
        <v>5.22313</v>
      </c>
      <c r="HH84">
        <v>11.9081</v>
      </c>
      <c r="HI84">
        <v>4.9637</v>
      </c>
      <c r="HJ84">
        <v>3.292</v>
      </c>
      <c r="HK84">
        <v>9999</v>
      </c>
      <c r="HL84">
        <v>9999</v>
      </c>
      <c r="HM84">
        <v>9999</v>
      </c>
      <c r="HN84">
        <v>999.9</v>
      </c>
      <c r="HO84">
        <v>4.97019</v>
      </c>
      <c r="HP84">
        <v>1.87515</v>
      </c>
      <c r="HQ84">
        <v>1.87393</v>
      </c>
      <c r="HR84">
        <v>1.87306</v>
      </c>
      <c r="HS84">
        <v>1.87454</v>
      </c>
      <c r="HT84">
        <v>1.86951</v>
      </c>
      <c r="HU84">
        <v>1.87366</v>
      </c>
      <c r="HV84">
        <v>1.87877</v>
      </c>
      <c r="HW84">
        <v>0</v>
      </c>
      <c r="HX84">
        <v>0</v>
      </c>
      <c r="HY84">
        <v>0</v>
      </c>
      <c r="HZ84">
        <v>0</v>
      </c>
      <c r="IA84" t="s">
        <v>421</v>
      </c>
      <c r="IB84" t="s">
        <v>422</v>
      </c>
      <c r="IC84" t="s">
        <v>423</v>
      </c>
      <c r="ID84" t="s">
        <v>423</v>
      </c>
      <c r="IE84" t="s">
        <v>423</v>
      </c>
      <c r="IF84" t="s">
        <v>423</v>
      </c>
      <c r="IG84">
        <v>0</v>
      </c>
      <c r="IH84">
        <v>100</v>
      </c>
      <c r="II84">
        <v>100</v>
      </c>
      <c r="IJ84">
        <v>1.041</v>
      </c>
      <c r="IK84">
        <v>0.3373</v>
      </c>
      <c r="IL84">
        <v>1.036263250974672</v>
      </c>
      <c r="IM84">
        <v>0.0007502269904989051</v>
      </c>
      <c r="IN84">
        <v>-1.907541437940456E-06</v>
      </c>
      <c r="IO84">
        <v>4.87577687351772E-10</v>
      </c>
      <c r="IP84">
        <v>0.3372099999999989</v>
      </c>
      <c r="IQ84">
        <v>0</v>
      </c>
      <c r="IR84">
        <v>0</v>
      </c>
      <c r="IS84">
        <v>0</v>
      </c>
      <c r="IT84">
        <v>1</v>
      </c>
      <c r="IU84">
        <v>1943</v>
      </c>
      <c r="IV84">
        <v>1</v>
      </c>
      <c r="IW84">
        <v>21</v>
      </c>
      <c r="IX84">
        <v>1.9</v>
      </c>
      <c r="IY84">
        <v>1.8</v>
      </c>
      <c r="IZ84">
        <v>1.09131</v>
      </c>
      <c r="JA84">
        <v>2.40601</v>
      </c>
      <c r="JB84">
        <v>1.42578</v>
      </c>
      <c r="JC84">
        <v>2.27051</v>
      </c>
      <c r="JD84">
        <v>1.54785</v>
      </c>
      <c r="JE84">
        <v>2.34619</v>
      </c>
      <c r="JF84">
        <v>36.0347</v>
      </c>
      <c r="JG84">
        <v>14.5261</v>
      </c>
      <c r="JH84">
        <v>18</v>
      </c>
      <c r="JI84">
        <v>627.163</v>
      </c>
      <c r="JJ84">
        <v>427.236</v>
      </c>
      <c r="JK84">
        <v>29.8896</v>
      </c>
      <c r="JL84">
        <v>30.8267</v>
      </c>
      <c r="JM84">
        <v>30.0011</v>
      </c>
      <c r="JN84">
        <v>30.61</v>
      </c>
      <c r="JO84">
        <v>30.5402</v>
      </c>
      <c r="JP84">
        <v>21.8624</v>
      </c>
      <c r="JQ84">
        <v>20.8533</v>
      </c>
      <c r="JR84">
        <v>80.8441</v>
      </c>
      <c r="JS84">
        <v>-999.9</v>
      </c>
      <c r="JT84">
        <v>419.585</v>
      </c>
      <c r="JU84">
        <v>25</v>
      </c>
      <c r="JV84">
        <v>94.62309999999999</v>
      </c>
      <c r="JW84">
        <v>100.767</v>
      </c>
    </row>
    <row r="85" spans="1:283">
      <c r="A85">
        <v>69</v>
      </c>
      <c r="B85">
        <v>1690391738</v>
      </c>
      <c r="C85">
        <v>13367.90000009537</v>
      </c>
      <c r="D85" t="s">
        <v>736</v>
      </c>
      <c r="E85" t="s">
        <v>737</v>
      </c>
      <c r="F85">
        <v>15</v>
      </c>
      <c r="P85">
        <v>1690391730.25</v>
      </c>
      <c r="Q85">
        <f>(R85)/1000</f>
        <v>0</v>
      </c>
      <c r="R85">
        <f>1000*DB85*AP85*(CX85-CY85)/(100*CQ85*(1000-AP85*CX85))</f>
        <v>0</v>
      </c>
      <c r="S85">
        <f>DB85*AP85*(CW85-CV85*(1000-AP85*CY85)/(1000-AP85*CX85))/(100*CQ85)</f>
        <v>0</v>
      </c>
      <c r="T85">
        <f>CV85 - IF(AP85&gt;1, S85*CQ85*100.0/(AR85*DJ85), 0)</f>
        <v>0</v>
      </c>
      <c r="U85">
        <f>((AA85-Q85/2)*T85-S85)/(AA85+Q85/2)</f>
        <v>0</v>
      </c>
      <c r="V85">
        <f>U85*(DC85+DD85)/1000.0</f>
        <v>0</v>
      </c>
      <c r="W85">
        <f>(CV85 - IF(AP85&gt;1, S85*CQ85*100.0/(AR85*DJ85), 0))*(DC85+DD85)/1000.0</f>
        <v>0</v>
      </c>
      <c r="X85">
        <f>2.0/((1/Z85-1/Y85)+SIGN(Z85)*SQRT((1/Z85-1/Y85)*(1/Z85-1/Y85) + 4*CR85/((CR85+1)*(CR85+1))*(2*1/Z85*1/Y85-1/Y85*1/Y85)))</f>
        <v>0</v>
      </c>
      <c r="Y85">
        <f>IF(LEFT(CS85,1)&lt;&gt;"0",IF(LEFT(CS85,1)="1",3.0,CT85),$D$5+$E$5*(DJ85*DC85/($K$5*1000))+$F$5*(DJ85*DC85/($K$5*1000))*MAX(MIN(CQ85,$J$5),$I$5)*MAX(MIN(CQ85,$J$5),$I$5)+$G$5*MAX(MIN(CQ85,$J$5),$I$5)*(DJ85*DC85/($K$5*1000))+$H$5*(DJ85*DC85/($K$5*1000))*(DJ85*DC85/($K$5*1000)))</f>
        <v>0</v>
      </c>
      <c r="Z85">
        <f>Q85*(1000-(1000*0.61365*exp(17.502*AD85/(240.97+AD85))/(DC85+DD85)+CX85)/2)/(1000*0.61365*exp(17.502*AD85/(240.97+AD85))/(DC85+DD85)-CX85)</f>
        <v>0</v>
      </c>
      <c r="AA85">
        <f>1/((CR85+1)/(X85/1.6)+1/(Y85/1.37)) + CR85/((CR85+1)/(X85/1.6) + CR85/(Y85/1.37))</f>
        <v>0</v>
      </c>
      <c r="AB85">
        <f>(CM85*CP85)</f>
        <v>0</v>
      </c>
      <c r="AC85">
        <f>(DE85+(AB85+2*0.95*5.67E-8*(((DE85+$B$7)+273)^4-(DE85+273)^4)-44100*Q85)/(1.84*29.3*Y85+8*0.95*5.67E-8*(DE85+273)^3))</f>
        <v>0</v>
      </c>
      <c r="AD85">
        <f>($C$7*DF85+$D$7*DG85+$E$7*AC85)</f>
        <v>0</v>
      </c>
      <c r="AE85">
        <f>0.61365*exp(17.502*AD85/(240.97+AD85))</f>
        <v>0</v>
      </c>
      <c r="AF85">
        <f>(AG85/AH85*100)</f>
        <v>0</v>
      </c>
      <c r="AG85">
        <f>CX85*(DC85+DD85)/1000</f>
        <v>0</v>
      </c>
      <c r="AH85">
        <f>0.61365*exp(17.502*DE85/(240.97+DE85))</f>
        <v>0</v>
      </c>
      <c r="AI85">
        <f>(AE85-CX85*(DC85+DD85)/1000)</f>
        <v>0</v>
      </c>
      <c r="AJ85">
        <f>(-Q85*44100)</f>
        <v>0</v>
      </c>
      <c r="AK85">
        <f>2*29.3*Y85*0.92*(DE85-AD85)</f>
        <v>0</v>
      </c>
      <c r="AL85">
        <f>2*0.95*5.67E-8*(((DE85+$B$7)+273)^4-(AD85+273)^4)</f>
        <v>0</v>
      </c>
      <c r="AM85">
        <f>AB85+AL85+AJ85+AK85</f>
        <v>0</v>
      </c>
      <c r="AN85">
        <v>0</v>
      </c>
      <c r="AO85">
        <v>0</v>
      </c>
      <c r="AP85">
        <f>IF(AN85*$H$13&gt;=AR85,1.0,(AR85/(AR85-AN85*$H$13)))</f>
        <v>0</v>
      </c>
      <c r="AQ85">
        <f>(AP85-1)*100</f>
        <v>0</v>
      </c>
      <c r="AR85">
        <f>MAX(0,($B$13+$C$13*DJ85)/(1+$D$13*DJ85)*DC85/(DE85+273)*$E$13)</f>
        <v>0</v>
      </c>
      <c r="AS85" t="s">
        <v>414</v>
      </c>
      <c r="AT85">
        <v>12558.6</v>
      </c>
      <c r="AU85">
        <v>607.068</v>
      </c>
      <c r="AV85">
        <v>2188.17</v>
      </c>
      <c r="AW85">
        <f>1-AU85/AV85</f>
        <v>0</v>
      </c>
      <c r="AX85">
        <v>-1.734461745173538</v>
      </c>
      <c r="AY85" t="s">
        <v>738</v>
      </c>
      <c r="AZ85">
        <v>12514.8</v>
      </c>
      <c r="BA85">
        <v>664.7884400000002</v>
      </c>
      <c r="BB85">
        <v>912.321</v>
      </c>
      <c r="BC85">
        <f>1-BA85/BB85</f>
        <v>0</v>
      </c>
      <c r="BD85">
        <v>0.5</v>
      </c>
      <c r="BE85">
        <f>CN85</f>
        <v>0</v>
      </c>
      <c r="BF85">
        <f>S85</f>
        <v>0</v>
      </c>
      <c r="BG85">
        <f>BC85*BD85*BE85</f>
        <v>0</v>
      </c>
      <c r="BH85">
        <f>(BF85-AX85)/BE85</f>
        <v>0</v>
      </c>
      <c r="BI85">
        <f>(AV85-BB85)/BB85</f>
        <v>0</v>
      </c>
      <c r="BJ85">
        <f>AU85/(AW85+AU85/BB85)</f>
        <v>0</v>
      </c>
      <c r="BK85" t="s">
        <v>739</v>
      </c>
      <c r="BL85">
        <v>-2793.39</v>
      </c>
      <c r="BM85">
        <f>IF(BL85&lt;&gt;0, BL85, BJ85)</f>
        <v>0</v>
      </c>
      <c r="BN85">
        <f>1-BM85/BB85</f>
        <v>0</v>
      </c>
      <c r="BO85">
        <f>(BB85-BA85)/(BB85-BM85)</f>
        <v>0</v>
      </c>
      <c r="BP85">
        <f>(AV85-BB85)/(AV85-BM85)</f>
        <v>0</v>
      </c>
      <c r="BQ85">
        <f>(BB85-BA85)/(BB85-AU85)</f>
        <v>0</v>
      </c>
      <c r="BR85">
        <f>(AV85-BB85)/(AV85-AU85)</f>
        <v>0</v>
      </c>
      <c r="BS85">
        <f>(BO85*BM85/BA85)</f>
        <v>0</v>
      </c>
      <c r="BT85">
        <f>(1-BS85)</f>
        <v>0</v>
      </c>
      <c r="BU85">
        <v>3256</v>
      </c>
      <c r="BV85">
        <v>300</v>
      </c>
      <c r="BW85">
        <v>300</v>
      </c>
      <c r="BX85">
        <v>300</v>
      </c>
      <c r="BY85">
        <v>12514.8</v>
      </c>
      <c r="BZ85">
        <v>857.2</v>
      </c>
      <c r="CA85">
        <v>-0.009066660000000001</v>
      </c>
      <c r="CB85">
        <v>-5.74</v>
      </c>
      <c r="CC85" t="s">
        <v>417</v>
      </c>
      <c r="CD85" t="s">
        <v>417</v>
      </c>
      <c r="CE85" t="s">
        <v>417</v>
      </c>
      <c r="CF85" t="s">
        <v>417</v>
      </c>
      <c r="CG85" t="s">
        <v>417</v>
      </c>
      <c r="CH85" t="s">
        <v>417</v>
      </c>
      <c r="CI85" t="s">
        <v>417</v>
      </c>
      <c r="CJ85" t="s">
        <v>417</v>
      </c>
      <c r="CK85" t="s">
        <v>417</v>
      </c>
      <c r="CL85" t="s">
        <v>417</v>
      </c>
      <c r="CM85">
        <f>$B$11*DK85+$C$11*DL85+$F$11*DW85*(1-DZ85)</f>
        <v>0</v>
      </c>
      <c r="CN85">
        <f>CM85*CO85</f>
        <v>0</v>
      </c>
      <c r="CO85">
        <f>($B$11*$D$9+$C$11*$D$9+$F$11*((EJ85+EB85)/MAX(EJ85+EB85+EK85, 0.1)*$I$9+EK85/MAX(EJ85+EB85+EK85, 0.1)*$J$9))/($B$11+$C$11+$F$11)</f>
        <v>0</v>
      </c>
      <c r="CP85">
        <f>($B$11*$K$9+$C$11*$K$9+$F$11*((EJ85+EB85)/MAX(EJ85+EB85+EK85, 0.1)*$P$9+EK85/MAX(EJ85+EB85+EK85, 0.1)*$Q$9))/($B$11+$C$11+$F$11)</f>
        <v>0</v>
      </c>
      <c r="CQ85">
        <v>6</v>
      </c>
      <c r="CR85">
        <v>0.5</v>
      </c>
      <c r="CS85" t="s">
        <v>418</v>
      </c>
      <c r="CT85">
        <v>2</v>
      </c>
      <c r="CU85">
        <v>1690391730.25</v>
      </c>
      <c r="CV85">
        <v>409.9546333333333</v>
      </c>
      <c r="CW85">
        <v>424.3989333333333</v>
      </c>
      <c r="CX85">
        <v>27.18507666666666</v>
      </c>
      <c r="CY85">
        <v>24.93666333333334</v>
      </c>
      <c r="CZ85">
        <v>408.9085666666667</v>
      </c>
      <c r="DA85">
        <v>26.84786333333333</v>
      </c>
      <c r="DB85">
        <v>600.2361666666667</v>
      </c>
      <c r="DC85">
        <v>101.4530333333334</v>
      </c>
      <c r="DD85">
        <v>0.10016203</v>
      </c>
      <c r="DE85">
        <v>31.21437</v>
      </c>
      <c r="DF85">
        <v>31.09585666666667</v>
      </c>
      <c r="DG85">
        <v>999.9000000000002</v>
      </c>
      <c r="DH85">
        <v>0</v>
      </c>
      <c r="DI85">
        <v>0</v>
      </c>
      <c r="DJ85">
        <v>9996.811333333333</v>
      </c>
      <c r="DK85">
        <v>0</v>
      </c>
      <c r="DL85">
        <v>299.0191333333333</v>
      </c>
      <c r="DM85">
        <v>-14.44429333333333</v>
      </c>
      <c r="DN85">
        <v>421.4106666666667</v>
      </c>
      <c r="DO85">
        <v>435.2527</v>
      </c>
      <c r="DP85">
        <v>2.248418333333333</v>
      </c>
      <c r="DQ85">
        <v>424.3989333333333</v>
      </c>
      <c r="DR85">
        <v>24.93666333333334</v>
      </c>
      <c r="DS85">
        <v>2.758009</v>
      </c>
      <c r="DT85">
        <v>2.5299</v>
      </c>
      <c r="DU85">
        <v>22.63487333333333</v>
      </c>
      <c r="DV85">
        <v>21.22015666666667</v>
      </c>
      <c r="DW85">
        <v>1500.005</v>
      </c>
      <c r="DX85">
        <v>0.9730055</v>
      </c>
      <c r="DY85">
        <v>0.02699407666666666</v>
      </c>
      <c r="DZ85">
        <v>0</v>
      </c>
      <c r="EA85">
        <v>665.5347333333334</v>
      </c>
      <c r="EB85">
        <v>4.99931</v>
      </c>
      <c r="EC85">
        <v>17175.29</v>
      </c>
      <c r="ED85">
        <v>13259.30666666667</v>
      </c>
      <c r="EE85">
        <v>39.39566666666665</v>
      </c>
      <c r="EF85">
        <v>41.04546666666665</v>
      </c>
      <c r="EG85">
        <v>39.75</v>
      </c>
      <c r="EH85">
        <v>40.4664</v>
      </c>
      <c r="EI85">
        <v>40.7458</v>
      </c>
      <c r="EJ85">
        <v>1454.648333333334</v>
      </c>
      <c r="EK85">
        <v>40.35666666666668</v>
      </c>
      <c r="EL85">
        <v>0</v>
      </c>
      <c r="EM85">
        <v>122.6000001430511</v>
      </c>
      <c r="EN85">
        <v>0</v>
      </c>
      <c r="EO85">
        <v>664.7884400000002</v>
      </c>
      <c r="EP85">
        <v>-62.95600001973808</v>
      </c>
      <c r="EQ85">
        <v>600.4307693854289</v>
      </c>
      <c r="ER85">
        <v>17183.32</v>
      </c>
      <c r="ES85">
        <v>15</v>
      </c>
      <c r="ET85">
        <v>1690391637.5</v>
      </c>
      <c r="EU85" t="s">
        <v>735</v>
      </c>
      <c r="EV85">
        <v>1690391637.5</v>
      </c>
      <c r="EW85">
        <v>1690391506</v>
      </c>
      <c r="EX85">
        <v>44</v>
      </c>
      <c r="EY85">
        <v>-0.011</v>
      </c>
      <c r="EZ85">
        <v>-0.008</v>
      </c>
      <c r="FA85">
        <v>1.041</v>
      </c>
      <c r="FB85">
        <v>0.337</v>
      </c>
      <c r="FC85">
        <v>419</v>
      </c>
      <c r="FD85">
        <v>25</v>
      </c>
      <c r="FE85">
        <v>0.18</v>
      </c>
      <c r="FF85">
        <v>0.13</v>
      </c>
      <c r="FG85">
        <v>13.49364918357825</v>
      </c>
      <c r="FH85">
        <v>0.5258671874794405</v>
      </c>
      <c r="FI85">
        <v>0.05561431909447321</v>
      </c>
      <c r="FJ85">
        <v>1</v>
      </c>
      <c r="FK85">
        <v>-14.45407</v>
      </c>
      <c r="FL85">
        <v>-0.07511144465287169</v>
      </c>
      <c r="FM85">
        <v>0.0735141251733297</v>
      </c>
      <c r="FN85">
        <v>1</v>
      </c>
      <c r="FO85">
        <v>409.9627666666667</v>
      </c>
      <c r="FP85">
        <v>-0.7763025583980802</v>
      </c>
      <c r="FQ85">
        <v>0.06440791014222638</v>
      </c>
      <c r="FR85">
        <v>1</v>
      </c>
      <c r="FS85">
        <v>2.2201065</v>
      </c>
      <c r="FT85">
        <v>0.4821368105065629</v>
      </c>
      <c r="FU85">
        <v>0.04661718543359305</v>
      </c>
      <c r="FV85">
        <v>1</v>
      </c>
      <c r="FW85">
        <v>27.17765666666666</v>
      </c>
      <c r="FX85">
        <v>0.462463181312611</v>
      </c>
      <c r="FY85">
        <v>0.03345066699218741</v>
      </c>
      <c r="FZ85">
        <v>1</v>
      </c>
      <c r="GA85">
        <v>5</v>
      </c>
      <c r="GB85">
        <v>5</v>
      </c>
      <c r="GC85" t="s">
        <v>420</v>
      </c>
      <c r="GD85">
        <v>3.17358</v>
      </c>
      <c r="GE85">
        <v>2.79697</v>
      </c>
      <c r="GF85">
        <v>0.102337</v>
      </c>
      <c r="GG85">
        <v>0.10582</v>
      </c>
      <c r="GH85">
        <v>0.130443</v>
      </c>
      <c r="GI85">
        <v>0.123735</v>
      </c>
      <c r="GJ85">
        <v>27858.5</v>
      </c>
      <c r="GK85">
        <v>22139.2</v>
      </c>
      <c r="GL85">
        <v>29025</v>
      </c>
      <c r="GM85">
        <v>24270.5</v>
      </c>
      <c r="GN85">
        <v>32089.5</v>
      </c>
      <c r="GO85">
        <v>31027.3</v>
      </c>
      <c r="GP85">
        <v>40031.9</v>
      </c>
      <c r="GQ85">
        <v>39590.9</v>
      </c>
      <c r="GR85">
        <v>2.1163</v>
      </c>
      <c r="GS85">
        <v>1.82113</v>
      </c>
      <c r="GT85">
        <v>0.0715628</v>
      </c>
      <c r="GU85">
        <v>0</v>
      </c>
      <c r="GV85">
        <v>30.0028</v>
      </c>
      <c r="GW85">
        <v>999.9</v>
      </c>
      <c r="GX85">
        <v>63.6</v>
      </c>
      <c r="GY85">
        <v>32.6</v>
      </c>
      <c r="GZ85">
        <v>30.9662</v>
      </c>
      <c r="HA85">
        <v>61.86</v>
      </c>
      <c r="HB85">
        <v>31.3381</v>
      </c>
      <c r="HC85">
        <v>1</v>
      </c>
      <c r="HD85">
        <v>0.295983</v>
      </c>
      <c r="HE85">
        <v>0</v>
      </c>
      <c r="HF85">
        <v>20.2785</v>
      </c>
      <c r="HG85">
        <v>5.22313</v>
      </c>
      <c r="HH85">
        <v>11.9081</v>
      </c>
      <c r="HI85">
        <v>4.96375</v>
      </c>
      <c r="HJ85">
        <v>3.292</v>
      </c>
      <c r="HK85">
        <v>9999</v>
      </c>
      <c r="HL85">
        <v>9999</v>
      </c>
      <c r="HM85">
        <v>9999</v>
      </c>
      <c r="HN85">
        <v>999.9</v>
      </c>
      <c r="HO85">
        <v>4.9702</v>
      </c>
      <c r="HP85">
        <v>1.87516</v>
      </c>
      <c r="HQ85">
        <v>1.87393</v>
      </c>
      <c r="HR85">
        <v>1.87313</v>
      </c>
      <c r="HS85">
        <v>1.87454</v>
      </c>
      <c r="HT85">
        <v>1.86951</v>
      </c>
      <c r="HU85">
        <v>1.87375</v>
      </c>
      <c r="HV85">
        <v>1.87878</v>
      </c>
      <c r="HW85">
        <v>0</v>
      </c>
      <c r="HX85">
        <v>0</v>
      </c>
      <c r="HY85">
        <v>0</v>
      </c>
      <c r="HZ85">
        <v>0</v>
      </c>
      <c r="IA85" t="s">
        <v>421</v>
      </c>
      <c r="IB85" t="s">
        <v>422</v>
      </c>
      <c r="IC85" t="s">
        <v>423</v>
      </c>
      <c r="ID85" t="s">
        <v>423</v>
      </c>
      <c r="IE85" t="s">
        <v>423</v>
      </c>
      <c r="IF85" t="s">
        <v>423</v>
      </c>
      <c r="IG85">
        <v>0</v>
      </c>
      <c r="IH85">
        <v>100</v>
      </c>
      <c r="II85">
        <v>100</v>
      </c>
      <c r="IJ85">
        <v>1.046</v>
      </c>
      <c r="IK85">
        <v>0.3372</v>
      </c>
      <c r="IL85">
        <v>1.024948681716495</v>
      </c>
      <c r="IM85">
        <v>0.0007502269904989051</v>
      </c>
      <c r="IN85">
        <v>-1.907541437940456E-06</v>
      </c>
      <c r="IO85">
        <v>4.87577687351772E-10</v>
      </c>
      <c r="IP85">
        <v>0.3372099999999989</v>
      </c>
      <c r="IQ85">
        <v>0</v>
      </c>
      <c r="IR85">
        <v>0</v>
      </c>
      <c r="IS85">
        <v>0</v>
      </c>
      <c r="IT85">
        <v>1</v>
      </c>
      <c r="IU85">
        <v>1943</v>
      </c>
      <c r="IV85">
        <v>1</v>
      </c>
      <c r="IW85">
        <v>21</v>
      </c>
      <c r="IX85">
        <v>1.7</v>
      </c>
      <c r="IY85">
        <v>3.9</v>
      </c>
      <c r="IZ85">
        <v>1.10229</v>
      </c>
      <c r="JA85">
        <v>2.41089</v>
      </c>
      <c r="JB85">
        <v>1.42578</v>
      </c>
      <c r="JC85">
        <v>2.27051</v>
      </c>
      <c r="JD85">
        <v>1.54785</v>
      </c>
      <c r="JE85">
        <v>2.3938</v>
      </c>
      <c r="JF85">
        <v>36.1754</v>
      </c>
      <c r="JG85">
        <v>14.5085</v>
      </c>
      <c r="JH85">
        <v>18</v>
      </c>
      <c r="JI85">
        <v>627.724</v>
      </c>
      <c r="JJ85">
        <v>420.16</v>
      </c>
      <c r="JK85">
        <v>30.1814</v>
      </c>
      <c r="JL85">
        <v>31.0939</v>
      </c>
      <c r="JM85">
        <v>30.001</v>
      </c>
      <c r="JN85">
        <v>30.8799</v>
      </c>
      <c r="JO85">
        <v>30.8106</v>
      </c>
      <c r="JP85">
        <v>22.0845</v>
      </c>
      <c r="JQ85">
        <v>20.8533</v>
      </c>
      <c r="JR85">
        <v>80.0946</v>
      </c>
      <c r="JS85">
        <v>-999.9</v>
      </c>
      <c r="JT85">
        <v>424.522</v>
      </c>
      <c r="JU85">
        <v>25</v>
      </c>
      <c r="JV85">
        <v>94.56399999999999</v>
      </c>
      <c r="JW85">
        <v>100.734</v>
      </c>
    </row>
    <row r="86" spans="1:283">
      <c r="A86">
        <v>70</v>
      </c>
      <c r="B86">
        <v>1690391841.6</v>
      </c>
      <c r="C86">
        <v>13471.5</v>
      </c>
      <c r="D86" t="s">
        <v>740</v>
      </c>
      <c r="E86" t="s">
        <v>741</v>
      </c>
      <c r="F86">
        <v>15</v>
      </c>
      <c r="P86">
        <v>1690391833.849999</v>
      </c>
      <c r="Q86">
        <f>(R86)/1000</f>
        <v>0</v>
      </c>
      <c r="R86">
        <f>1000*DB86*AP86*(CX86-CY86)/(100*CQ86*(1000-AP86*CX86))</f>
        <v>0</v>
      </c>
      <c r="S86">
        <f>DB86*AP86*(CW86-CV86*(1000-AP86*CY86)/(1000-AP86*CX86))/(100*CQ86)</f>
        <v>0</v>
      </c>
      <c r="T86">
        <f>CV86 - IF(AP86&gt;1, S86*CQ86*100.0/(AR86*DJ86), 0)</f>
        <v>0</v>
      </c>
      <c r="U86">
        <f>((AA86-Q86/2)*T86-S86)/(AA86+Q86/2)</f>
        <v>0</v>
      </c>
      <c r="V86">
        <f>U86*(DC86+DD86)/1000.0</f>
        <v>0</v>
      </c>
      <c r="W86">
        <f>(CV86 - IF(AP86&gt;1, S86*CQ86*100.0/(AR86*DJ86), 0))*(DC86+DD86)/1000.0</f>
        <v>0</v>
      </c>
      <c r="X86">
        <f>2.0/((1/Z86-1/Y86)+SIGN(Z86)*SQRT((1/Z86-1/Y86)*(1/Z86-1/Y86) + 4*CR86/((CR86+1)*(CR86+1))*(2*1/Z86*1/Y86-1/Y86*1/Y86)))</f>
        <v>0</v>
      </c>
      <c r="Y86">
        <f>IF(LEFT(CS86,1)&lt;&gt;"0",IF(LEFT(CS86,1)="1",3.0,CT86),$D$5+$E$5*(DJ86*DC86/($K$5*1000))+$F$5*(DJ86*DC86/($K$5*1000))*MAX(MIN(CQ86,$J$5),$I$5)*MAX(MIN(CQ86,$J$5),$I$5)+$G$5*MAX(MIN(CQ86,$J$5),$I$5)*(DJ86*DC86/($K$5*1000))+$H$5*(DJ86*DC86/($K$5*1000))*(DJ86*DC86/($K$5*1000)))</f>
        <v>0</v>
      </c>
      <c r="Z86">
        <f>Q86*(1000-(1000*0.61365*exp(17.502*AD86/(240.97+AD86))/(DC86+DD86)+CX86)/2)/(1000*0.61365*exp(17.502*AD86/(240.97+AD86))/(DC86+DD86)-CX86)</f>
        <v>0</v>
      </c>
      <c r="AA86">
        <f>1/((CR86+1)/(X86/1.6)+1/(Y86/1.37)) + CR86/((CR86+1)/(X86/1.6) + CR86/(Y86/1.37))</f>
        <v>0</v>
      </c>
      <c r="AB86">
        <f>(CM86*CP86)</f>
        <v>0</v>
      </c>
      <c r="AC86">
        <f>(DE86+(AB86+2*0.95*5.67E-8*(((DE86+$B$7)+273)^4-(DE86+273)^4)-44100*Q86)/(1.84*29.3*Y86+8*0.95*5.67E-8*(DE86+273)^3))</f>
        <v>0</v>
      </c>
      <c r="AD86">
        <f>($C$7*DF86+$D$7*DG86+$E$7*AC86)</f>
        <v>0</v>
      </c>
      <c r="AE86">
        <f>0.61365*exp(17.502*AD86/(240.97+AD86))</f>
        <v>0</v>
      </c>
      <c r="AF86">
        <f>(AG86/AH86*100)</f>
        <v>0</v>
      </c>
      <c r="AG86">
        <f>CX86*(DC86+DD86)/1000</f>
        <v>0</v>
      </c>
      <c r="AH86">
        <f>0.61365*exp(17.502*DE86/(240.97+DE86))</f>
        <v>0</v>
      </c>
      <c r="AI86">
        <f>(AE86-CX86*(DC86+DD86)/1000)</f>
        <v>0</v>
      </c>
      <c r="AJ86">
        <f>(-Q86*44100)</f>
        <v>0</v>
      </c>
      <c r="AK86">
        <f>2*29.3*Y86*0.92*(DE86-AD86)</f>
        <v>0</v>
      </c>
      <c r="AL86">
        <f>2*0.95*5.67E-8*(((DE86+$B$7)+273)^4-(AD86+273)^4)</f>
        <v>0</v>
      </c>
      <c r="AM86">
        <f>AB86+AL86+AJ86+AK86</f>
        <v>0</v>
      </c>
      <c r="AN86">
        <v>0</v>
      </c>
      <c r="AO86">
        <v>0</v>
      </c>
      <c r="AP86">
        <f>IF(AN86*$H$13&gt;=AR86,1.0,(AR86/(AR86-AN86*$H$13)))</f>
        <v>0</v>
      </c>
      <c r="AQ86">
        <f>(AP86-1)*100</f>
        <v>0</v>
      </c>
      <c r="AR86">
        <f>MAX(0,($B$13+$C$13*DJ86)/(1+$D$13*DJ86)*DC86/(DE86+273)*$E$13)</f>
        <v>0</v>
      </c>
      <c r="AS86" t="s">
        <v>414</v>
      </c>
      <c r="AT86">
        <v>12558.6</v>
      </c>
      <c r="AU86">
        <v>607.068</v>
      </c>
      <c r="AV86">
        <v>2188.17</v>
      </c>
      <c r="AW86">
        <f>1-AU86/AV86</f>
        <v>0</v>
      </c>
      <c r="AX86">
        <v>-1.734461745173538</v>
      </c>
      <c r="AY86" t="s">
        <v>742</v>
      </c>
      <c r="AZ86">
        <v>12559.5</v>
      </c>
      <c r="BA86">
        <v>565.72816</v>
      </c>
      <c r="BB86">
        <v>644.784</v>
      </c>
      <c r="BC86">
        <f>1-BA86/BB86</f>
        <v>0</v>
      </c>
      <c r="BD86">
        <v>0.5</v>
      </c>
      <c r="BE86">
        <f>CN86</f>
        <v>0</v>
      </c>
      <c r="BF86">
        <f>S86</f>
        <v>0</v>
      </c>
      <c r="BG86">
        <f>BC86*BD86*BE86</f>
        <v>0</v>
      </c>
      <c r="BH86">
        <f>(BF86-AX86)/BE86</f>
        <v>0</v>
      </c>
      <c r="BI86">
        <f>(AV86-BB86)/BB86</f>
        <v>0</v>
      </c>
      <c r="BJ86">
        <f>AU86/(AW86+AU86/BB86)</f>
        <v>0</v>
      </c>
      <c r="BK86" t="s">
        <v>743</v>
      </c>
      <c r="BL86">
        <v>-9.83</v>
      </c>
      <c r="BM86">
        <f>IF(BL86&lt;&gt;0, BL86, BJ86)</f>
        <v>0</v>
      </c>
      <c r="BN86">
        <f>1-BM86/BB86</f>
        <v>0</v>
      </c>
      <c r="BO86">
        <f>(BB86-BA86)/(BB86-BM86)</f>
        <v>0</v>
      </c>
      <c r="BP86">
        <f>(AV86-BB86)/(AV86-BM86)</f>
        <v>0</v>
      </c>
      <c r="BQ86">
        <f>(BB86-BA86)/(BB86-AU86)</f>
        <v>0</v>
      </c>
      <c r="BR86">
        <f>(AV86-BB86)/(AV86-AU86)</f>
        <v>0</v>
      </c>
      <c r="BS86">
        <f>(BO86*BM86/BA86)</f>
        <v>0</v>
      </c>
      <c r="BT86">
        <f>(1-BS86)</f>
        <v>0</v>
      </c>
      <c r="BU86">
        <v>3258</v>
      </c>
      <c r="BV86">
        <v>300</v>
      </c>
      <c r="BW86">
        <v>300</v>
      </c>
      <c r="BX86">
        <v>300</v>
      </c>
      <c r="BY86">
        <v>12559.5</v>
      </c>
      <c r="BZ86">
        <v>638.61</v>
      </c>
      <c r="CA86">
        <v>-0.00909766</v>
      </c>
      <c r="CB86">
        <v>3.23</v>
      </c>
      <c r="CC86" t="s">
        <v>417</v>
      </c>
      <c r="CD86" t="s">
        <v>417</v>
      </c>
      <c r="CE86" t="s">
        <v>417</v>
      </c>
      <c r="CF86" t="s">
        <v>417</v>
      </c>
      <c r="CG86" t="s">
        <v>417</v>
      </c>
      <c r="CH86" t="s">
        <v>417</v>
      </c>
      <c r="CI86" t="s">
        <v>417</v>
      </c>
      <c r="CJ86" t="s">
        <v>417</v>
      </c>
      <c r="CK86" t="s">
        <v>417</v>
      </c>
      <c r="CL86" t="s">
        <v>417</v>
      </c>
      <c r="CM86">
        <f>$B$11*DK86+$C$11*DL86+$F$11*DW86*(1-DZ86)</f>
        <v>0</v>
      </c>
      <c r="CN86">
        <f>CM86*CO86</f>
        <v>0</v>
      </c>
      <c r="CO86">
        <f>($B$11*$D$9+$C$11*$D$9+$F$11*((EJ86+EB86)/MAX(EJ86+EB86+EK86, 0.1)*$I$9+EK86/MAX(EJ86+EB86+EK86, 0.1)*$J$9))/($B$11+$C$11+$F$11)</f>
        <v>0</v>
      </c>
      <c r="CP86">
        <f>($B$11*$K$9+$C$11*$K$9+$F$11*((EJ86+EB86)/MAX(EJ86+EB86+EK86, 0.1)*$P$9+EK86/MAX(EJ86+EB86+EK86, 0.1)*$Q$9))/($B$11+$C$11+$F$11)</f>
        <v>0</v>
      </c>
      <c r="CQ86">
        <v>6</v>
      </c>
      <c r="CR86">
        <v>0.5</v>
      </c>
      <c r="CS86" t="s">
        <v>418</v>
      </c>
      <c r="CT86">
        <v>2</v>
      </c>
      <c r="CU86">
        <v>1690391833.849999</v>
      </c>
      <c r="CV86">
        <v>410.4155</v>
      </c>
      <c r="CW86">
        <v>413.3218666666668</v>
      </c>
      <c r="CX86">
        <v>25.47177333333333</v>
      </c>
      <c r="CY86">
        <v>25.10450333333333</v>
      </c>
      <c r="CZ86">
        <v>409.3795</v>
      </c>
      <c r="DA86">
        <v>25.14277333333333</v>
      </c>
      <c r="DB86">
        <v>600.2446999999999</v>
      </c>
      <c r="DC86">
        <v>101.4488</v>
      </c>
      <c r="DD86">
        <v>0.10010731</v>
      </c>
      <c r="DE86">
        <v>31.54816333333333</v>
      </c>
      <c r="DF86">
        <v>31.89598666666667</v>
      </c>
      <c r="DG86">
        <v>999.9000000000002</v>
      </c>
      <c r="DH86">
        <v>0</v>
      </c>
      <c r="DI86">
        <v>0</v>
      </c>
      <c r="DJ86">
        <v>9996.389999999998</v>
      </c>
      <c r="DK86">
        <v>0</v>
      </c>
      <c r="DL86">
        <v>1209.391</v>
      </c>
      <c r="DM86">
        <v>-2.896578666666667</v>
      </c>
      <c r="DN86">
        <v>421.1562333333333</v>
      </c>
      <c r="DO86">
        <v>423.9654</v>
      </c>
      <c r="DP86">
        <v>0.3754780333333333</v>
      </c>
      <c r="DQ86">
        <v>413.3218666666668</v>
      </c>
      <c r="DR86">
        <v>25.10450333333333</v>
      </c>
      <c r="DS86">
        <v>2.584914333333333</v>
      </c>
      <c r="DT86">
        <v>2.546823000000001</v>
      </c>
      <c r="DU86">
        <v>21.57126333333333</v>
      </c>
      <c r="DV86">
        <v>21.32885333333333</v>
      </c>
      <c r="DW86">
        <v>1500.050333333334</v>
      </c>
      <c r="DX86">
        <v>0.9730024666666667</v>
      </c>
      <c r="DY86">
        <v>0.02699741</v>
      </c>
      <c r="DZ86">
        <v>0</v>
      </c>
      <c r="EA86">
        <v>566.1157666666666</v>
      </c>
      <c r="EB86">
        <v>4.99931</v>
      </c>
      <c r="EC86">
        <v>13999.06333333333</v>
      </c>
      <c r="ED86">
        <v>13259.69333333333</v>
      </c>
      <c r="EE86">
        <v>39.6082</v>
      </c>
      <c r="EF86">
        <v>41.12906666666666</v>
      </c>
      <c r="EG86">
        <v>39.9622</v>
      </c>
      <c r="EH86">
        <v>40.4958</v>
      </c>
      <c r="EI86">
        <v>40.94119999999999</v>
      </c>
      <c r="EJ86">
        <v>1454.688333333333</v>
      </c>
      <c r="EK86">
        <v>40.36333333333332</v>
      </c>
      <c r="EL86">
        <v>0</v>
      </c>
      <c r="EM86">
        <v>103.4000000953674</v>
      </c>
      <c r="EN86">
        <v>0</v>
      </c>
      <c r="EO86">
        <v>565.72816</v>
      </c>
      <c r="EP86">
        <v>-27.83384610947871</v>
      </c>
      <c r="EQ86">
        <v>5721.092281626681</v>
      </c>
      <c r="ER86">
        <v>14258.752</v>
      </c>
      <c r="ES86">
        <v>15</v>
      </c>
      <c r="ET86">
        <v>1690391865.1</v>
      </c>
      <c r="EU86" t="s">
        <v>744</v>
      </c>
      <c r="EV86">
        <v>1690391865.1</v>
      </c>
      <c r="EW86">
        <v>1690391859.6</v>
      </c>
      <c r="EX86">
        <v>45</v>
      </c>
      <c r="EY86">
        <v>-0.008999999999999999</v>
      </c>
      <c r="EZ86">
        <v>-0.008</v>
      </c>
      <c r="FA86">
        <v>1.036</v>
      </c>
      <c r="FB86">
        <v>0.329</v>
      </c>
      <c r="FC86">
        <v>413</v>
      </c>
      <c r="FD86">
        <v>25</v>
      </c>
      <c r="FE86">
        <v>0.44</v>
      </c>
      <c r="FF86">
        <v>0.31</v>
      </c>
      <c r="FG86">
        <v>2.711087440105113</v>
      </c>
      <c r="FH86">
        <v>0.7633974125751983</v>
      </c>
      <c r="FI86">
        <v>0.08677473636939492</v>
      </c>
      <c r="FJ86">
        <v>1</v>
      </c>
      <c r="FK86">
        <v>-2.8185305</v>
      </c>
      <c r="FL86">
        <v>-1.128426416510312</v>
      </c>
      <c r="FM86">
        <v>0.1284643127866646</v>
      </c>
      <c r="FN86">
        <v>1</v>
      </c>
      <c r="FO86">
        <v>410.4509666666667</v>
      </c>
      <c r="FP86">
        <v>-1.171515016684712</v>
      </c>
      <c r="FQ86">
        <v>0.09438802301610227</v>
      </c>
      <c r="FR86">
        <v>1</v>
      </c>
      <c r="FS86">
        <v>0.3487357249999999</v>
      </c>
      <c r="FT86">
        <v>0.4380573996247656</v>
      </c>
      <c r="FU86">
        <v>0.04404914578966742</v>
      </c>
      <c r="FV86">
        <v>1</v>
      </c>
      <c r="FW86">
        <v>25.47453</v>
      </c>
      <c r="FX86">
        <v>0.3259328142380193</v>
      </c>
      <c r="FY86">
        <v>0.02577691667623037</v>
      </c>
      <c r="FZ86">
        <v>1</v>
      </c>
      <c r="GA86">
        <v>5</v>
      </c>
      <c r="GB86">
        <v>5</v>
      </c>
      <c r="GC86" t="s">
        <v>420</v>
      </c>
      <c r="GD86">
        <v>3.17319</v>
      </c>
      <c r="GE86">
        <v>2.79689</v>
      </c>
      <c r="GF86">
        <v>0.102332</v>
      </c>
      <c r="GG86">
        <v>0.103628</v>
      </c>
      <c r="GH86">
        <v>0.124497</v>
      </c>
      <c r="GI86">
        <v>0.124236</v>
      </c>
      <c r="GJ86">
        <v>27850.4</v>
      </c>
      <c r="GK86">
        <v>22187.9</v>
      </c>
      <c r="GL86">
        <v>29017.4</v>
      </c>
      <c r="GM86">
        <v>24265.2</v>
      </c>
      <c r="GN86">
        <v>32305.6</v>
      </c>
      <c r="GO86">
        <v>31003.7</v>
      </c>
      <c r="GP86">
        <v>40023</v>
      </c>
      <c r="GQ86">
        <v>39583.1</v>
      </c>
      <c r="GR86">
        <v>2.11197</v>
      </c>
      <c r="GS86">
        <v>1.84095</v>
      </c>
      <c r="GT86">
        <v>0.09477140000000001</v>
      </c>
      <c r="GU86">
        <v>0</v>
      </c>
      <c r="GV86">
        <v>30.358</v>
      </c>
      <c r="GW86">
        <v>999.9</v>
      </c>
      <c r="GX86">
        <v>63.4</v>
      </c>
      <c r="GY86">
        <v>32.8</v>
      </c>
      <c r="GZ86">
        <v>31.2194</v>
      </c>
      <c r="HA86">
        <v>62.1418</v>
      </c>
      <c r="HB86">
        <v>30.4127</v>
      </c>
      <c r="HC86">
        <v>1</v>
      </c>
      <c r="HD86">
        <v>0.310887</v>
      </c>
      <c r="HE86">
        <v>0</v>
      </c>
      <c r="HF86">
        <v>20.2781</v>
      </c>
      <c r="HG86">
        <v>5.22463</v>
      </c>
      <c r="HH86">
        <v>11.9081</v>
      </c>
      <c r="HI86">
        <v>4.96365</v>
      </c>
      <c r="HJ86">
        <v>3.292</v>
      </c>
      <c r="HK86">
        <v>9999</v>
      </c>
      <c r="HL86">
        <v>9999</v>
      </c>
      <c r="HM86">
        <v>9999</v>
      </c>
      <c r="HN86">
        <v>999.9</v>
      </c>
      <c r="HO86">
        <v>4.9702</v>
      </c>
      <c r="HP86">
        <v>1.87515</v>
      </c>
      <c r="HQ86">
        <v>1.87393</v>
      </c>
      <c r="HR86">
        <v>1.87308</v>
      </c>
      <c r="HS86">
        <v>1.87454</v>
      </c>
      <c r="HT86">
        <v>1.86951</v>
      </c>
      <c r="HU86">
        <v>1.87371</v>
      </c>
      <c r="HV86">
        <v>1.87872</v>
      </c>
      <c r="HW86">
        <v>0</v>
      </c>
      <c r="HX86">
        <v>0</v>
      </c>
      <c r="HY86">
        <v>0</v>
      </c>
      <c r="HZ86">
        <v>0</v>
      </c>
      <c r="IA86" t="s">
        <v>421</v>
      </c>
      <c r="IB86" t="s">
        <v>422</v>
      </c>
      <c r="IC86" t="s">
        <v>423</v>
      </c>
      <c r="ID86" t="s">
        <v>423</v>
      </c>
      <c r="IE86" t="s">
        <v>423</v>
      </c>
      <c r="IF86" t="s">
        <v>423</v>
      </c>
      <c r="IG86">
        <v>0</v>
      </c>
      <c r="IH86">
        <v>100</v>
      </c>
      <c r="II86">
        <v>100</v>
      </c>
      <c r="IJ86">
        <v>1.036</v>
      </c>
      <c r="IK86">
        <v>0.329</v>
      </c>
      <c r="IL86">
        <v>1.024948681716495</v>
      </c>
      <c r="IM86">
        <v>0.0007502269904989051</v>
      </c>
      <c r="IN86">
        <v>-1.907541437940456E-06</v>
      </c>
      <c r="IO86">
        <v>4.87577687351772E-10</v>
      </c>
      <c r="IP86">
        <v>0.3372099999999989</v>
      </c>
      <c r="IQ86">
        <v>0</v>
      </c>
      <c r="IR86">
        <v>0</v>
      </c>
      <c r="IS86">
        <v>0</v>
      </c>
      <c r="IT86">
        <v>1</v>
      </c>
      <c r="IU86">
        <v>1943</v>
      </c>
      <c r="IV86">
        <v>1</v>
      </c>
      <c r="IW86">
        <v>21</v>
      </c>
      <c r="IX86">
        <v>3.4</v>
      </c>
      <c r="IY86">
        <v>5.6</v>
      </c>
      <c r="IZ86">
        <v>1.0791</v>
      </c>
      <c r="JA86">
        <v>2.41089</v>
      </c>
      <c r="JB86">
        <v>1.42578</v>
      </c>
      <c r="JC86">
        <v>2.27173</v>
      </c>
      <c r="JD86">
        <v>1.54785</v>
      </c>
      <c r="JE86">
        <v>2.35229</v>
      </c>
      <c r="JF86">
        <v>36.3871</v>
      </c>
      <c r="JG86">
        <v>14.4998</v>
      </c>
      <c r="JH86">
        <v>18</v>
      </c>
      <c r="JI86">
        <v>626.4829999999999</v>
      </c>
      <c r="JJ86">
        <v>433.096</v>
      </c>
      <c r="JK86">
        <v>30.4987</v>
      </c>
      <c r="JL86">
        <v>31.2945</v>
      </c>
      <c r="JM86">
        <v>30.0008</v>
      </c>
      <c r="JN86">
        <v>31.0811</v>
      </c>
      <c r="JO86">
        <v>31.0157</v>
      </c>
      <c r="JP86">
        <v>21.6294</v>
      </c>
      <c r="JQ86">
        <v>21.6723</v>
      </c>
      <c r="JR86">
        <v>79.7208</v>
      </c>
      <c r="JS86">
        <v>-999.9</v>
      </c>
      <c r="JT86">
        <v>413.241</v>
      </c>
      <c r="JU86">
        <v>25</v>
      </c>
      <c r="JV86">
        <v>94.5414</v>
      </c>
      <c r="JW86">
        <v>100.713</v>
      </c>
    </row>
    <row r="87" spans="1:283">
      <c r="A87">
        <v>71</v>
      </c>
      <c r="B87">
        <v>1690392010.1</v>
      </c>
      <c r="C87">
        <v>13640</v>
      </c>
      <c r="D87" t="s">
        <v>745</v>
      </c>
      <c r="E87" t="s">
        <v>746</v>
      </c>
      <c r="F87">
        <v>15</v>
      </c>
      <c r="P87">
        <v>1690392002.099999</v>
      </c>
      <c r="Q87">
        <f>(R87)/1000</f>
        <v>0</v>
      </c>
      <c r="R87">
        <f>1000*DB87*AP87*(CX87-CY87)/(100*CQ87*(1000-AP87*CX87))</f>
        <v>0</v>
      </c>
      <c r="S87">
        <f>DB87*AP87*(CW87-CV87*(1000-AP87*CY87)/(1000-AP87*CX87))/(100*CQ87)</f>
        <v>0</v>
      </c>
      <c r="T87">
        <f>CV87 - IF(AP87&gt;1, S87*CQ87*100.0/(AR87*DJ87), 0)</f>
        <v>0</v>
      </c>
      <c r="U87">
        <f>((AA87-Q87/2)*T87-S87)/(AA87+Q87/2)</f>
        <v>0</v>
      </c>
      <c r="V87">
        <f>U87*(DC87+DD87)/1000.0</f>
        <v>0</v>
      </c>
      <c r="W87">
        <f>(CV87 - IF(AP87&gt;1, S87*CQ87*100.0/(AR87*DJ87), 0))*(DC87+DD87)/1000.0</f>
        <v>0</v>
      </c>
      <c r="X87">
        <f>2.0/((1/Z87-1/Y87)+SIGN(Z87)*SQRT((1/Z87-1/Y87)*(1/Z87-1/Y87) + 4*CR87/((CR87+1)*(CR87+1))*(2*1/Z87*1/Y87-1/Y87*1/Y87)))</f>
        <v>0</v>
      </c>
      <c r="Y87">
        <f>IF(LEFT(CS87,1)&lt;&gt;"0",IF(LEFT(CS87,1)="1",3.0,CT87),$D$5+$E$5*(DJ87*DC87/($K$5*1000))+$F$5*(DJ87*DC87/($K$5*1000))*MAX(MIN(CQ87,$J$5),$I$5)*MAX(MIN(CQ87,$J$5),$I$5)+$G$5*MAX(MIN(CQ87,$J$5),$I$5)*(DJ87*DC87/($K$5*1000))+$H$5*(DJ87*DC87/($K$5*1000))*(DJ87*DC87/($K$5*1000)))</f>
        <v>0</v>
      </c>
      <c r="Z87">
        <f>Q87*(1000-(1000*0.61365*exp(17.502*AD87/(240.97+AD87))/(DC87+DD87)+CX87)/2)/(1000*0.61365*exp(17.502*AD87/(240.97+AD87))/(DC87+DD87)-CX87)</f>
        <v>0</v>
      </c>
      <c r="AA87">
        <f>1/((CR87+1)/(X87/1.6)+1/(Y87/1.37)) + CR87/((CR87+1)/(X87/1.6) + CR87/(Y87/1.37))</f>
        <v>0</v>
      </c>
      <c r="AB87">
        <f>(CM87*CP87)</f>
        <v>0</v>
      </c>
      <c r="AC87">
        <f>(DE87+(AB87+2*0.95*5.67E-8*(((DE87+$B$7)+273)^4-(DE87+273)^4)-44100*Q87)/(1.84*29.3*Y87+8*0.95*5.67E-8*(DE87+273)^3))</f>
        <v>0</v>
      </c>
      <c r="AD87">
        <f>($C$7*DF87+$D$7*DG87+$E$7*AC87)</f>
        <v>0</v>
      </c>
      <c r="AE87">
        <f>0.61365*exp(17.502*AD87/(240.97+AD87))</f>
        <v>0</v>
      </c>
      <c r="AF87">
        <f>(AG87/AH87*100)</f>
        <v>0</v>
      </c>
      <c r="AG87">
        <f>CX87*(DC87+DD87)/1000</f>
        <v>0</v>
      </c>
      <c r="AH87">
        <f>0.61365*exp(17.502*DE87/(240.97+DE87))</f>
        <v>0</v>
      </c>
      <c r="AI87">
        <f>(AE87-CX87*(DC87+DD87)/1000)</f>
        <v>0</v>
      </c>
      <c r="AJ87">
        <f>(-Q87*44100)</f>
        <v>0</v>
      </c>
      <c r="AK87">
        <f>2*29.3*Y87*0.92*(DE87-AD87)</f>
        <v>0</v>
      </c>
      <c r="AL87">
        <f>2*0.95*5.67E-8*(((DE87+$B$7)+273)^4-(AD87+273)^4)</f>
        <v>0</v>
      </c>
      <c r="AM87">
        <f>AB87+AL87+AJ87+AK87</f>
        <v>0</v>
      </c>
      <c r="AN87">
        <v>0</v>
      </c>
      <c r="AO87">
        <v>0</v>
      </c>
      <c r="AP87">
        <f>IF(AN87*$H$13&gt;=AR87,1.0,(AR87/(AR87-AN87*$H$13)))</f>
        <v>0</v>
      </c>
      <c r="AQ87">
        <f>(AP87-1)*100</f>
        <v>0</v>
      </c>
      <c r="AR87">
        <f>MAX(0,($B$13+$C$13*DJ87)/(1+$D$13*DJ87)*DC87/(DE87+273)*$E$13)</f>
        <v>0</v>
      </c>
      <c r="AS87" t="s">
        <v>414</v>
      </c>
      <c r="AT87">
        <v>12558.6</v>
      </c>
      <c r="AU87">
        <v>607.068</v>
      </c>
      <c r="AV87">
        <v>2188.17</v>
      </c>
      <c r="AW87">
        <f>1-AU87/AV87</f>
        <v>0</v>
      </c>
      <c r="AX87">
        <v>-1.734461745173538</v>
      </c>
      <c r="AY87" t="s">
        <v>747</v>
      </c>
      <c r="AZ87">
        <v>12565.8</v>
      </c>
      <c r="BA87">
        <v>450.67388</v>
      </c>
      <c r="BB87">
        <v>474.912</v>
      </c>
      <c r="BC87">
        <f>1-BA87/BB87</f>
        <v>0</v>
      </c>
      <c r="BD87">
        <v>0.5</v>
      </c>
      <c r="BE87">
        <f>CN87</f>
        <v>0</v>
      </c>
      <c r="BF87">
        <f>S87</f>
        <v>0</v>
      </c>
      <c r="BG87">
        <f>BC87*BD87*BE87</f>
        <v>0</v>
      </c>
      <c r="BH87">
        <f>(BF87-AX87)/BE87</f>
        <v>0</v>
      </c>
      <c r="BI87">
        <f>(AV87-BB87)/BB87</f>
        <v>0</v>
      </c>
      <c r="BJ87">
        <f>AU87/(AW87+AU87/BB87)</f>
        <v>0</v>
      </c>
      <c r="BK87" t="s">
        <v>748</v>
      </c>
      <c r="BL87">
        <v>-29.31</v>
      </c>
      <c r="BM87">
        <f>IF(BL87&lt;&gt;0, BL87, BJ87)</f>
        <v>0</v>
      </c>
      <c r="BN87">
        <f>1-BM87/BB87</f>
        <v>0</v>
      </c>
      <c r="BO87">
        <f>(BB87-BA87)/(BB87-BM87)</f>
        <v>0</v>
      </c>
      <c r="BP87">
        <f>(AV87-BB87)/(AV87-BM87)</f>
        <v>0</v>
      </c>
      <c r="BQ87">
        <f>(BB87-BA87)/(BB87-AU87)</f>
        <v>0</v>
      </c>
      <c r="BR87">
        <f>(AV87-BB87)/(AV87-AU87)</f>
        <v>0</v>
      </c>
      <c r="BS87">
        <f>(BO87*BM87/BA87)</f>
        <v>0</v>
      </c>
      <c r="BT87">
        <f>(1-BS87)</f>
        <v>0</v>
      </c>
      <c r="BU87">
        <v>3260</v>
      </c>
      <c r="BV87">
        <v>300</v>
      </c>
      <c r="BW87">
        <v>300</v>
      </c>
      <c r="BX87">
        <v>300</v>
      </c>
      <c r="BY87">
        <v>12565.8</v>
      </c>
      <c r="BZ87">
        <v>470.48</v>
      </c>
      <c r="CA87">
        <v>-0.0091015</v>
      </c>
      <c r="CB87">
        <v>-0.1</v>
      </c>
      <c r="CC87" t="s">
        <v>417</v>
      </c>
      <c r="CD87" t="s">
        <v>417</v>
      </c>
      <c r="CE87" t="s">
        <v>417</v>
      </c>
      <c r="CF87" t="s">
        <v>417</v>
      </c>
      <c r="CG87" t="s">
        <v>417</v>
      </c>
      <c r="CH87" t="s">
        <v>417</v>
      </c>
      <c r="CI87" t="s">
        <v>417</v>
      </c>
      <c r="CJ87" t="s">
        <v>417</v>
      </c>
      <c r="CK87" t="s">
        <v>417</v>
      </c>
      <c r="CL87" t="s">
        <v>417</v>
      </c>
      <c r="CM87">
        <f>$B$11*DK87+$C$11*DL87+$F$11*DW87*(1-DZ87)</f>
        <v>0</v>
      </c>
      <c r="CN87">
        <f>CM87*CO87</f>
        <v>0</v>
      </c>
      <c r="CO87">
        <f>($B$11*$D$9+$C$11*$D$9+$F$11*((EJ87+EB87)/MAX(EJ87+EB87+EK87, 0.1)*$I$9+EK87/MAX(EJ87+EB87+EK87, 0.1)*$J$9))/($B$11+$C$11+$F$11)</f>
        <v>0</v>
      </c>
      <c r="CP87">
        <f>($B$11*$K$9+$C$11*$K$9+$F$11*((EJ87+EB87)/MAX(EJ87+EB87+EK87, 0.1)*$P$9+EK87/MAX(EJ87+EB87+EK87, 0.1)*$Q$9))/($B$11+$C$11+$F$11)</f>
        <v>0</v>
      </c>
      <c r="CQ87">
        <v>6</v>
      </c>
      <c r="CR87">
        <v>0.5</v>
      </c>
      <c r="CS87" t="s">
        <v>418</v>
      </c>
      <c r="CT87">
        <v>2</v>
      </c>
      <c r="CU87">
        <v>1690392002.099999</v>
      </c>
      <c r="CV87">
        <v>410.0863870967742</v>
      </c>
      <c r="CW87">
        <v>410.7564516129033</v>
      </c>
      <c r="CX87">
        <v>25.06030967741935</v>
      </c>
      <c r="CY87">
        <v>25.0535193548387</v>
      </c>
      <c r="CZ87">
        <v>409.0563870967742</v>
      </c>
      <c r="DA87">
        <v>24.73530967741936</v>
      </c>
      <c r="DB87">
        <v>600.2062903225808</v>
      </c>
      <c r="DC87">
        <v>101.4492258064516</v>
      </c>
      <c r="DD87">
        <v>0.09969221290322582</v>
      </c>
      <c r="DE87">
        <v>31.3732129032258</v>
      </c>
      <c r="DF87">
        <v>31.68281290322581</v>
      </c>
      <c r="DG87">
        <v>999.9000000000003</v>
      </c>
      <c r="DH87">
        <v>0</v>
      </c>
      <c r="DI87">
        <v>0</v>
      </c>
      <c r="DJ87">
        <v>9999.552580645161</v>
      </c>
      <c r="DK87">
        <v>0</v>
      </c>
      <c r="DL87">
        <v>1274.762580645161</v>
      </c>
      <c r="DM87">
        <v>-0.6627601612903227</v>
      </c>
      <c r="DN87">
        <v>420.6368064516129</v>
      </c>
      <c r="DO87">
        <v>421.3118387096774</v>
      </c>
      <c r="DP87">
        <v>0.01108920163548387</v>
      </c>
      <c r="DQ87">
        <v>410.7564516129033</v>
      </c>
      <c r="DR87">
        <v>25.0535193548387</v>
      </c>
      <c r="DS87">
        <v>2.542784516129033</v>
      </c>
      <c r="DT87">
        <v>2.54165870967742</v>
      </c>
      <c r="DU87">
        <v>21.30296451612903</v>
      </c>
      <c r="DV87">
        <v>21.29574838709677</v>
      </c>
      <c r="DW87">
        <v>1499.974193548387</v>
      </c>
      <c r="DX87">
        <v>0.9730060322580643</v>
      </c>
      <c r="DY87">
        <v>0.02699422258064518</v>
      </c>
      <c r="DZ87">
        <v>0</v>
      </c>
      <c r="EA87">
        <v>450.6704838709676</v>
      </c>
      <c r="EB87">
        <v>4.999310000000001</v>
      </c>
      <c r="EC87">
        <v>11390.32903225806</v>
      </c>
      <c r="ED87">
        <v>13259.03225806452</v>
      </c>
      <c r="EE87">
        <v>39.82012903225806</v>
      </c>
      <c r="EF87">
        <v>41.44919354838709</v>
      </c>
      <c r="EG87">
        <v>40.32419354838709</v>
      </c>
      <c r="EH87">
        <v>40.62899999999999</v>
      </c>
      <c r="EI87">
        <v>41.125</v>
      </c>
      <c r="EJ87">
        <v>1454.619677419355</v>
      </c>
      <c r="EK87">
        <v>40.3548387096774</v>
      </c>
      <c r="EL87">
        <v>0</v>
      </c>
      <c r="EM87">
        <v>167.7999999523163</v>
      </c>
      <c r="EN87">
        <v>0</v>
      </c>
      <c r="EO87">
        <v>450.67388</v>
      </c>
      <c r="EP87">
        <v>-0.8448461466876076</v>
      </c>
      <c r="EQ87">
        <v>411.7615194235829</v>
      </c>
      <c r="ER87">
        <v>11412.8</v>
      </c>
      <c r="ES87">
        <v>15</v>
      </c>
      <c r="ET87">
        <v>1690392028.1</v>
      </c>
      <c r="EU87" t="s">
        <v>749</v>
      </c>
      <c r="EV87">
        <v>1690392028.1</v>
      </c>
      <c r="EW87">
        <v>1690392026.1</v>
      </c>
      <c r="EX87">
        <v>46</v>
      </c>
      <c r="EY87">
        <v>-0.007</v>
      </c>
      <c r="EZ87">
        <v>-0.004</v>
      </c>
      <c r="FA87">
        <v>1.03</v>
      </c>
      <c r="FB87">
        <v>0.325</v>
      </c>
      <c r="FC87">
        <v>411</v>
      </c>
      <c r="FD87">
        <v>25</v>
      </c>
      <c r="FE87">
        <v>0.34</v>
      </c>
      <c r="FF87">
        <v>0.11</v>
      </c>
      <c r="FG87">
        <v>0.6591246775755676</v>
      </c>
      <c r="FH87">
        <v>-0.08512787965285709</v>
      </c>
      <c r="FI87">
        <v>0.02450430383347697</v>
      </c>
      <c r="FJ87">
        <v>1</v>
      </c>
      <c r="FK87">
        <v>-0.6523616829268293</v>
      </c>
      <c r="FL87">
        <v>-0.1496657770034851</v>
      </c>
      <c r="FM87">
        <v>0.03206136759285005</v>
      </c>
      <c r="FN87">
        <v>1</v>
      </c>
      <c r="FO87">
        <v>410.0936451612905</v>
      </c>
      <c r="FP87">
        <v>-0.4239677419360066</v>
      </c>
      <c r="FQ87">
        <v>0.03426043367058659</v>
      </c>
      <c r="FR87">
        <v>1</v>
      </c>
      <c r="FS87">
        <v>0.003245608553658537</v>
      </c>
      <c r="FT87">
        <v>0.1940235137979093</v>
      </c>
      <c r="FU87">
        <v>0.02049050203607588</v>
      </c>
      <c r="FV87">
        <v>1</v>
      </c>
      <c r="FW87">
        <v>25.06460322580645</v>
      </c>
      <c r="FX87">
        <v>0.4482532258063415</v>
      </c>
      <c r="FY87">
        <v>0.03357483200900453</v>
      </c>
      <c r="FZ87">
        <v>1</v>
      </c>
      <c r="GA87">
        <v>5</v>
      </c>
      <c r="GB87">
        <v>5</v>
      </c>
      <c r="GC87" t="s">
        <v>420</v>
      </c>
      <c r="GD87">
        <v>3.17289</v>
      </c>
      <c r="GE87">
        <v>2.79664</v>
      </c>
      <c r="GF87">
        <v>0.102216</v>
      </c>
      <c r="GG87">
        <v>0.103066</v>
      </c>
      <c r="GH87">
        <v>0.12316</v>
      </c>
      <c r="GI87">
        <v>0.12409</v>
      </c>
      <c r="GJ87">
        <v>27838.3</v>
      </c>
      <c r="GK87">
        <v>22192.8</v>
      </c>
      <c r="GL87">
        <v>29002.4</v>
      </c>
      <c r="GM87">
        <v>24256.5</v>
      </c>
      <c r="GN87">
        <v>32340.8</v>
      </c>
      <c r="GO87">
        <v>30998.1</v>
      </c>
      <c r="GP87">
        <v>40003.7</v>
      </c>
      <c r="GQ87">
        <v>39568.6</v>
      </c>
      <c r="GR87">
        <v>2.10785</v>
      </c>
      <c r="GS87">
        <v>1.81413</v>
      </c>
      <c r="GT87">
        <v>0.113174</v>
      </c>
      <c r="GU87">
        <v>0</v>
      </c>
      <c r="GV87">
        <v>29.895</v>
      </c>
      <c r="GW87">
        <v>999.9</v>
      </c>
      <c r="GX87">
        <v>63.5</v>
      </c>
      <c r="GY87">
        <v>33</v>
      </c>
      <c r="GZ87">
        <v>31.6244</v>
      </c>
      <c r="HA87">
        <v>61.8018</v>
      </c>
      <c r="HB87">
        <v>30.2083</v>
      </c>
      <c r="HC87">
        <v>1</v>
      </c>
      <c r="HD87">
        <v>0.331684</v>
      </c>
      <c r="HE87">
        <v>0</v>
      </c>
      <c r="HF87">
        <v>20.2783</v>
      </c>
      <c r="HG87">
        <v>5.22493</v>
      </c>
      <c r="HH87">
        <v>11.9081</v>
      </c>
      <c r="HI87">
        <v>4.9638</v>
      </c>
      <c r="HJ87">
        <v>3.292</v>
      </c>
      <c r="HK87">
        <v>9999</v>
      </c>
      <c r="HL87">
        <v>9999</v>
      </c>
      <c r="HM87">
        <v>9999</v>
      </c>
      <c r="HN87">
        <v>999.9</v>
      </c>
      <c r="HO87">
        <v>4.97018</v>
      </c>
      <c r="HP87">
        <v>1.87515</v>
      </c>
      <c r="HQ87">
        <v>1.87393</v>
      </c>
      <c r="HR87">
        <v>1.87314</v>
      </c>
      <c r="HS87">
        <v>1.87455</v>
      </c>
      <c r="HT87">
        <v>1.86954</v>
      </c>
      <c r="HU87">
        <v>1.87374</v>
      </c>
      <c r="HV87">
        <v>1.87881</v>
      </c>
      <c r="HW87">
        <v>0</v>
      </c>
      <c r="HX87">
        <v>0</v>
      </c>
      <c r="HY87">
        <v>0</v>
      </c>
      <c r="HZ87">
        <v>0</v>
      </c>
      <c r="IA87" t="s">
        <v>421</v>
      </c>
      <c r="IB87" t="s">
        <v>422</v>
      </c>
      <c r="IC87" t="s">
        <v>423</v>
      </c>
      <c r="ID87" t="s">
        <v>423</v>
      </c>
      <c r="IE87" t="s">
        <v>423</v>
      </c>
      <c r="IF87" t="s">
        <v>423</v>
      </c>
      <c r="IG87">
        <v>0</v>
      </c>
      <c r="IH87">
        <v>100</v>
      </c>
      <c r="II87">
        <v>100</v>
      </c>
      <c r="IJ87">
        <v>1.03</v>
      </c>
      <c r="IK87">
        <v>0.325</v>
      </c>
      <c r="IL87">
        <v>1.01628213507844</v>
      </c>
      <c r="IM87">
        <v>0.0007502269904989051</v>
      </c>
      <c r="IN87">
        <v>-1.907541437940456E-06</v>
      </c>
      <c r="IO87">
        <v>4.87577687351772E-10</v>
      </c>
      <c r="IP87">
        <v>0.3292949999999983</v>
      </c>
      <c r="IQ87">
        <v>0</v>
      </c>
      <c r="IR87">
        <v>0</v>
      </c>
      <c r="IS87">
        <v>0</v>
      </c>
      <c r="IT87">
        <v>1</v>
      </c>
      <c r="IU87">
        <v>1943</v>
      </c>
      <c r="IV87">
        <v>1</v>
      </c>
      <c r="IW87">
        <v>21</v>
      </c>
      <c r="IX87">
        <v>2.4</v>
      </c>
      <c r="IY87">
        <v>2.5</v>
      </c>
      <c r="IZ87">
        <v>1.07422</v>
      </c>
      <c r="JA87">
        <v>2.41089</v>
      </c>
      <c r="JB87">
        <v>1.42578</v>
      </c>
      <c r="JC87">
        <v>2.26929</v>
      </c>
      <c r="JD87">
        <v>1.54785</v>
      </c>
      <c r="JE87">
        <v>2.34985</v>
      </c>
      <c r="JF87">
        <v>36.718</v>
      </c>
      <c r="JG87">
        <v>14.4823</v>
      </c>
      <c r="JH87">
        <v>18</v>
      </c>
      <c r="JI87">
        <v>626.311</v>
      </c>
      <c r="JJ87">
        <v>419.531</v>
      </c>
      <c r="JK87">
        <v>30.5673</v>
      </c>
      <c r="JL87">
        <v>31.5535</v>
      </c>
      <c r="JM87">
        <v>30.0007</v>
      </c>
      <c r="JN87">
        <v>31.3766</v>
      </c>
      <c r="JO87">
        <v>31.3097</v>
      </c>
      <c r="JP87">
        <v>21.5368</v>
      </c>
      <c r="JQ87">
        <v>23.1021</v>
      </c>
      <c r="JR87">
        <v>78.22969999999999</v>
      </c>
      <c r="JS87">
        <v>-999.9</v>
      </c>
      <c r="JT87">
        <v>410.722</v>
      </c>
      <c r="JU87">
        <v>25</v>
      </c>
      <c r="JV87">
        <v>94.4944</v>
      </c>
      <c r="JW87">
        <v>100.676</v>
      </c>
    </row>
    <row r="88" spans="1:283">
      <c r="A88">
        <v>72</v>
      </c>
      <c r="B88">
        <v>1690392152.1</v>
      </c>
      <c r="C88">
        <v>13782</v>
      </c>
      <c r="D88" t="s">
        <v>750</v>
      </c>
      <c r="E88" t="s">
        <v>751</v>
      </c>
      <c r="F88">
        <v>15</v>
      </c>
      <c r="P88">
        <v>1690392144.099999</v>
      </c>
      <c r="Q88">
        <f>(R88)/1000</f>
        <v>0</v>
      </c>
      <c r="R88">
        <f>1000*DB88*AP88*(CX88-CY88)/(100*CQ88*(1000-AP88*CX88))</f>
        <v>0</v>
      </c>
      <c r="S88">
        <f>DB88*AP88*(CW88-CV88*(1000-AP88*CY88)/(1000-AP88*CX88))/(100*CQ88)</f>
        <v>0</v>
      </c>
      <c r="T88">
        <f>CV88 - IF(AP88&gt;1, S88*CQ88*100.0/(AR88*DJ88), 0)</f>
        <v>0</v>
      </c>
      <c r="U88">
        <f>((AA88-Q88/2)*T88-S88)/(AA88+Q88/2)</f>
        <v>0</v>
      </c>
      <c r="V88">
        <f>U88*(DC88+DD88)/1000.0</f>
        <v>0</v>
      </c>
      <c r="W88">
        <f>(CV88 - IF(AP88&gt;1, S88*CQ88*100.0/(AR88*DJ88), 0))*(DC88+DD88)/1000.0</f>
        <v>0</v>
      </c>
      <c r="X88">
        <f>2.0/((1/Z88-1/Y88)+SIGN(Z88)*SQRT((1/Z88-1/Y88)*(1/Z88-1/Y88) + 4*CR88/((CR88+1)*(CR88+1))*(2*1/Z88*1/Y88-1/Y88*1/Y88)))</f>
        <v>0</v>
      </c>
      <c r="Y88">
        <f>IF(LEFT(CS88,1)&lt;&gt;"0",IF(LEFT(CS88,1)="1",3.0,CT88),$D$5+$E$5*(DJ88*DC88/($K$5*1000))+$F$5*(DJ88*DC88/($K$5*1000))*MAX(MIN(CQ88,$J$5),$I$5)*MAX(MIN(CQ88,$J$5),$I$5)+$G$5*MAX(MIN(CQ88,$J$5),$I$5)*(DJ88*DC88/($K$5*1000))+$H$5*(DJ88*DC88/($K$5*1000))*(DJ88*DC88/($K$5*1000)))</f>
        <v>0</v>
      </c>
      <c r="Z88">
        <f>Q88*(1000-(1000*0.61365*exp(17.502*AD88/(240.97+AD88))/(DC88+DD88)+CX88)/2)/(1000*0.61365*exp(17.502*AD88/(240.97+AD88))/(DC88+DD88)-CX88)</f>
        <v>0</v>
      </c>
      <c r="AA88">
        <f>1/((CR88+1)/(X88/1.6)+1/(Y88/1.37)) + CR88/((CR88+1)/(X88/1.6) + CR88/(Y88/1.37))</f>
        <v>0</v>
      </c>
      <c r="AB88">
        <f>(CM88*CP88)</f>
        <v>0</v>
      </c>
      <c r="AC88">
        <f>(DE88+(AB88+2*0.95*5.67E-8*(((DE88+$B$7)+273)^4-(DE88+273)^4)-44100*Q88)/(1.84*29.3*Y88+8*0.95*5.67E-8*(DE88+273)^3))</f>
        <v>0</v>
      </c>
      <c r="AD88">
        <f>($C$7*DF88+$D$7*DG88+$E$7*AC88)</f>
        <v>0</v>
      </c>
      <c r="AE88">
        <f>0.61365*exp(17.502*AD88/(240.97+AD88))</f>
        <v>0</v>
      </c>
      <c r="AF88">
        <f>(AG88/AH88*100)</f>
        <v>0</v>
      </c>
      <c r="AG88">
        <f>CX88*(DC88+DD88)/1000</f>
        <v>0</v>
      </c>
      <c r="AH88">
        <f>0.61365*exp(17.502*DE88/(240.97+DE88))</f>
        <v>0</v>
      </c>
      <c r="AI88">
        <f>(AE88-CX88*(DC88+DD88)/1000)</f>
        <v>0</v>
      </c>
      <c r="AJ88">
        <f>(-Q88*44100)</f>
        <v>0</v>
      </c>
      <c r="AK88">
        <f>2*29.3*Y88*0.92*(DE88-AD88)</f>
        <v>0</v>
      </c>
      <c r="AL88">
        <f>2*0.95*5.67E-8*(((DE88+$B$7)+273)^4-(AD88+273)^4)</f>
        <v>0</v>
      </c>
      <c r="AM88">
        <f>AB88+AL88+AJ88+AK88</f>
        <v>0</v>
      </c>
      <c r="AN88">
        <v>0</v>
      </c>
      <c r="AO88">
        <v>0</v>
      </c>
      <c r="AP88">
        <f>IF(AN88*$H$13&gt;=AR88,1.0,(AR88/(AR88-AN88*$H$13)))</f>
        <v>0</v>
      </c>
      <c r="AQ88">
        <f>(AP88-1)*100</f>
        <v>0</v>
      </c>
      <c r="AR88">
        <f>MAX(0,($B$13+$C$13*DJ88)/(1+$D$13*DJ88)*DC88/(DE88+273)*$E$13)</f>
        <v>0</v>
      </c>
      <c r="AS88" t="s">
        <v>414</v>
      </c>
      <c r="AT88">
        <v>12558.6</v>
      </c>
      <c r="AU88">
        <v>607.068</v>
      </c>
      <c r="AV88">
        <v>2188.17</v>
      </c>
      <c r="AW88">
        <f>1-AU88/AV88</f>
        <v>0</v>
      </c>
      <c r="AX88">
        <v>-1.734461745173538</v>
      </c>
      <c r="AY88" t="s">
        <v>752</v>
      </c>
      <c r="AZ88">
        <v>12516.1</v>
      </c>
      <c r="BA88">
        <v>713.2153199999999</v>
      </c>
      <c r="BB88">
        <v>913.645</v>
      </c>
      <c r="BC88">
        <f>1-BA88/BB88</f>
        <v>0</v>
      </c>
      <c r="BD88">
        <v>0.5</v>
      </c>
      <c r="BE88">
        <f>CN88</f>
        <v>0</v>
      </c>
      <c r="BF88">
        <f>S88</f>
        <v>0</v>
      </c>
      <c r="BG88">
        <f>BC88*BD88*BE88</f>
        <v>0</v>
      </c>
      <c r="BH88">
        <f>(BF88-AX88)/BE88</f>
        <v>0</v>
      </c>
      <c r="BI88">
        <f>(AV88-BB88)/BB88</f>
        <v>0</v>
      </c>
      <c r="BJ88">
        <f>AU88/(AW88+AU88/BB88)</f>
        <v>0</v>
      </c>
      <c r="BK88" t="s">
        <v>753</v>
      </c>
      <c r="BL88">
        <v>-1065.43</v>
      </c>
      <c r="BM88">
        <f>IF(BL88&lt;&gt;0, BL88, BJ88)</f>
        <v>0</v>
      </c>
      <c r="BN88">
        <f>1-BM88/BB88</f>
        <v>0</v>
      </c>
      <c r="BO88">
        <f>(BB88-BA88)/(BB88-BM88)</f>
        <v>0</v>
      </c>
      <c r="BP88">
        <f>(AV88-BB88)/(AV88-BM88)</f>
        <v>0</v>
      </c>
      <c r="BQ88">
        <f>(BB88-BA88)/(BB88-AU88)</f>
        <v>0</v>
      </c>
      <c r="BR88">
        <f>(AV88-BB88)/(AV88-AU88)</f>
        <v>0</v>
      </c>
      <c r="BS88">
        <f>(BO88*BM88/BA88)</f>
        <v>0</v>
      </c>
      <c r="BT88">
        <f>(1-BS88)</f>
        <v>0</v>
      </c>
      <c r="BU88">
        <v>3262</v>
      </c>
      <c r="BV88">
        <v>300</v>
      </c>
      <c r="BW88">
        <v>300</v>
      </c>
      <c r="BX88">
        <v>300</v>
      </c>
      <c r="BY88">
        <v>12516.1</v>
      </c>
      <c r="BZ88">
        <v>880.3</v>
      </c>
      <c r="CA88">
        <v>-0.00906787</v>
      </c>
      <c r="CB88">
        <v>-0.93</v>
      </c>
      <c r="CC88" t="s">
        <v>417</v>
      </c>
      <c r="CD88" t="s">
        <v>417</v>
      </c>
      <c r="CE88" t="s">
        <v>417</v>
      </c>
      <c r="CF88" t="s">
        <v>417</v>
      </c>
      <c r="CG88" t="s">
        <v>417</v>
      </c>
      <c r="CH88" t="s">
        <v>417</v>
      </c>
      <c r="CI88" t="s">
        <v>417</v>
      </c>
      <c r="CJ88" t="s">
        <v>417</v>
      </c>
      <c r="CK88" t="s">
        <v>417</v>
      </c>
      <c r="CL88" t="s">
        <v>417</v>
      </c>
      <c r="CM88">
        <f>$B$11*DK88+$C$11*DL88+$F$11*DW88*(1-DZ88)</f>
        <v>0</v>
      </c>
      <c r="CN88">
        <f>CM88*CO88</f>
        <v>0</v>
      </c>
      <c r="CO88">
        <f>($B$11*$D$9+$C$11*$D$9+$F$11*((EJ88+EB88)/MAX(EJ88+EB88+EK88, 0.1)*$I$9+EK88/MAX(EJ88+EB88+EK88, 0.1)*$J$9))/($B$11+$C$11+$F$11)</f>
        <v>0</v>
      </c>
      <c r="CP88">
        <f>($B$11*$K$9+$C$11*$K$9+$F$11*((EJ88+EB88)/MAX(EJ88+EB88+EK88, 0.1)*$P$9+EK88/MAX(EJ88+EB88+EK88, 0.1)*$Q$9))/($B$11+$C$11+$F$11)</f>
        <v>0</v>
      </c>
      <c r="CQ88">
        <v>6</v>
      </c>
      <c r="CR88">
        <v>0.5</v>
      </c>
      <c r="CS88" t="s">
        <v>418</v>
      </c>
      <c r="CT88">
        <v>2</v>
      </c>
      <c r="CU88">
        <v>1690392144.099999</v>
      </c>
      <c r="CV88">
        <v>409.6304516129033</v>
      </c>
      <c r="CW88">
        <v>420.8396129032258</v>
      </c>
      <c r="CX88">
        <v>26.89803870967742</v>
      </c>
      <c r="CY88">
        <v>24.92018064516129</v>
      </c>
      <c r="CZ88">
        <v>408.6002258064516</v>
      </c>
      <c r="DA88">
        <v>26.57303548387097</v>
      </c>
      <c r="DB88">
        <v>600.2083225806451</v>
      </c>
      <c r="DC88">
        <v>101.4504516129032</v>
      </c>
      <c r="DD88">
        <v>0.100051264516129</v>
      </c>
      <c r="DE88">
        <v>32.31125161290323</v>
      </c>
      <c r="DF88">
        <v>32.32827096774193</v>
      </c>
      <c r="DG88">
        <v>999.9000000000003</v>
      </c>
      <c r="DH88">
        <v>0</v>
      </c>
      <c r="DI88">
        <v>0</v>
      </c>
      <c r="DJ88">
        <v>9998.746451612904</v>
      </c>
      <c r="DK88">
        <v>0</v>
      </c>
      <c r="DL88">
        <v>459.6468064516129</v>
      </c>
      <c r="DM88">
        <v>-11.20913225806452</v>
      </c>
      <c r="DN88">
        <v>420.9533225806451</v>
      </c>
      <c r="DO88">
        <v>431.595064516129</v>
      </c>
      <c r="DP88">
        <v>1.977856451612903</v>
      </c>
      <c r="DQ88">
        <v>420.8396129032258</v>
      </c>
      <c r="DR88">
        <v>24.92018064516129</v>
      </c>
      <c r="DS88">
        <v>2.728818387096775</v>
      </c>
      <c r="DT88">
        <v>2.528164193548387</v>
      </c>
      <c r="DU88">
        <v>22.45969032258065</v>
      </c>
      <c r="DV88">
        <v>21.20896129032259</v>
      </c>
      <c r="DW88">
        <v>1499.992580645162</v>
      </c>
      <c r="DX88">
        <v>0.9730039354838712</v>
      </c>
      <c r="DY88">
        <v>0.02699571612903225</v>
      </c>
      <c r="DZ88">
        <v>0</v>
      </c>
      <c r="EA88">
        <v>714.715193548387</v>
      </c>
      <c r="EB88">
        <v>4.999310000000001</v>
      </c>
      <c r="EC88">
        <v>17472.82258064516</v>
      </c>
      <c r="ED88">
        <v>13259.19354838709</v>
      </c>
      <c r="EE88">
        <v>40.18299999999999</v>
      </c>
      <c r="EF88">
        <v>41.78199999999998</v>
      </c>
      <c r="EG88">
        <v>40.625</v>
      </c>
      <c r="EH88">
        <v>41.09045161290323</v>
      </c>
      <c r="EI88">
        <v>41.52799999999998</v>
      </c>
      <c r="EJ88">
        <v>1454.635806451613</v>
      </c>
      <c r="EK88">
        <v>40.35677419354837</v>
      </c>
      <c r="EL88">
        <v>0</v>
      </c>
      <c r="EM88">
        <v>141.3999998569489</v>
      </c>
      <c r="EN88">
        <v>0</v>
      </c>
      <c r="EO88">
        <v>713.2153199999999</v>
      </c>
      <c r="EP88">
        <v>-116.1991540270805</v>
      </c>
      <c r="EQ88">
        <v>-4886.169292437591</v>
      </c>
      <c r="ER88">
        <v>17419.992</v>
      </c>
      <c r="ES88">
        <v>15</v>
      </c>
      <c r="ET88">
        <v>1690392028.1</v>
      </c>
      <c r="EU88" t="s">
        <v>749</v>
      </c>
      <c r="EV88">
        <v>1690392028.1</v>
      </c>
      <c r="EW88">
        <v>1690392026.1</v>
      </c>
      <c r="EX88">
        <v>46</v>
      </c>
      <c r="EY88">
        <v>-0.007</v>
      </c>
      <c r="EZ88">
        <v>-0.004</v>
      </c>
      <c r="FA88">
        <v>1.03</v>
      </c>
      <c r="FB88">
        <v>0.325</v>
      </c>
      <c r="FC88">
        <v>411</v>
      </c>
      <c r="FD88">
        <v>25</v>
      </c>
      <c r="FE88">
        <v>0.34</v>
      </c>
      <c r="FF88">
        <v>0.11</v>
      </c>
      <c r="FG88">
        <v>10.37895017118529</v>
      </c>
      <c r="FH88">
        <v>0.04155436196300392</v>
      </c>
      <c r="FI88">
        <v>0.04358224129879874</v>
      </c>
      <c r="FJ88">
        <v>1</v>
      </c>
      <c r="FK88">
        <v>-11.19401219512195</v>
      </c>
      <c r="FL88">
        <v>-0.2110327526132431</v>
      </c>
      <c r="FM88">
        <v>0.04669347996017417</v>
      </c>
      <c r="FN88">
        <v>1</v>
      </c>
      <c r="FO88">
        <v>409.6191935483872</v>
      </c>
      <c r="FP88">
        <v>0.6554999999982114</v>
      </c>
      <c r="FQ88">
        <v>0.05275960047467831</v>
      </c>
      <c r="FR88">
        <v>1</v>
      </c>
      <c r="FS88">
        <v>1.947256097560975</v>
      </c>
      <c r="FT88">
        <v>0.4851852961672495</v>
      </c>
      <c r="FU88">
        <v>0.04957302890208612</v>
      </c>
      <c r="FV88">
        <v>1</v>
      </c>
      <c r="FW88">
        <v>26.89062580645162</v>
      </c>
      <c r="FX88">
        <v>0.4583854838709485</v>
      </c>
      <c r="FY88">
        <v>0.03423342987671298</v>
      </c>
      <c r="FZ88">
        <v>1</v>
      </c>
      <c r="GA88">
        <v>5</v>
      </c>
      <c r="GB88">
        <v>5</v>
      </c>
      <c r="GC88" t="s">
        <v>420</v>
      </c>
      <c r="GD88">
        <v>3.17292</v>
      </c>
      <c r="GE88">
        <v>2.79715</v>
      </c>
      <c r="GF88">
        <v>0.102111</v>
      </c>
      <c r="GG88">
        <v>0.104958</v>
      </c>
      <c r="GH88">
        <v>0.129342</v>
      </c>
      <c r="GI88">
        <v>0.12349</v>
      </c>
      <c r="GJ88">
        <v>27830.1</v>
      </c>
      <c r="GK88">
        <v>22136.6</v>
      </c>
      <c r="GL88">
        <v>28991.8</v>
      </c>
      <c r="GM88">
        <v>24247.1</v>
      </c>
      <c r="GN88">
        <v>32099.5</v>
      </c>
      <c r="GO88">
        <v>31009.1</v>
      </c>
      <c r="GP88">
        <v>39989.4</v>
      </c>
      <c r="GQ88">
        <v>39554.5</v>
      </c>
      <c r="GR88">
        <v>2.109</v>
      </c>
      <c r="GS88">
        <v>1.82202</v>
      </c>
      <c r="GT88">
        <v>0.06394089999999999</v>
      </c>
      <c r="GU88">
        <v>0</v>
      </c>
      <c r="GV88">
        <v>31.3703</v>
      </c>
      <c r="GW88">
        <v>999.9</v>
      </c>
      <c r="GX88">
        <v>63.1</v>
      </c>
      <c r="GY88">
        <v>33.1</v>
      </c>
      <c r="GZ88">
        <v>31.5969</v>
      </c>
      <c r="HA88">
        <v>61.6418</v>
      </c>
      <c r="HB88">
        <v>29.7636</v>
      </c>
      <c r="HC88">
        <v>1</v>
      </c>
      <c r="HD88">
        <v>0.349982</v>
      </c>
      <c r="HE88">
        <v>0</v>
      </c>
      <c r="HF88">
        <v>20.2777</v>
      </c>
      <c r="HG88">
        <v>5.22448</v>
      </c>
      <c r="HH88">
        <v>11.9081</v>
      </c>
      <c r="HI88">
        <v>4.9635</v>
      </c>
      <c r="HJ88">
        <v>3.292</v>
      </c>
      <c r="HK88">
        <v>9999</v>
      </c>
      <c r="HL88">
        <v>9999</v>
      </c>
      <c r="HM88">
        <v>9999</v>
      </c>
      <c r="HN88">
        <v>999.9</v>
      </c>
      <c r="HO88">
        <v>4.97022</v>
      </c>
      <c r="HP88">
        <v>1.87517</v>
      </c>
      <c r="HQ88">
        <v>1.87396</v>
      </c>
      <c r="HR88">
        <v>1.87316</v>
      </c>
      <c r="HS88">
        <v>1.87465</v>
      </c>
      <c r="HT88">
        <v>1.86961</v>
      </c>
      <c r="HU88">
        <v>1.87378</v>
      </c>
      <c r="HV88">
        <v>1.87881</v>
      </c>
      <c r="HW88">
        <v>0</v>
      </c>
      <c r="HX88">
        <v>0</v>
      </c>
      <c r="HY88">
        <v>0</v>
      </c>
      <c r="HZ88">
        <v>0</v>
      </c>
      <c r="IA88" t="s">
        <v>421</v>
      </c>
      <c r="IB88" t="s">
        <v>422</v>
      </c>
      <c r="IC88" t="s">
        <v>423</v>
      </c>
      <c r="ID88" t="s">
        <v>423</v>
      </c>
      <c r="IE88" t="s">
        <v>423</v>
      </c>
      <c r="IF88" t="s">
        <v>423</v>
      </c>
      <c r="IG88">
        <v>0</v>
      </c>
      <c r="IH88">
        <v>100</v>
      </c>
      <c r="II88">
        <v>100</v>
      </c>
      <c r="IJ88">
        <v>1.03</v>
      </c>
      <c r="IK88">
        <v>0.325</v>
      </c>
      <c r="IL88">
        <v>1.009066066901449</v>
      </c>
      <c r="IM88">
        <v>0.0007502269904989051</v>
      </c>
      <c r="IN88">
        <v>-1.907541437940456E-06</v>
      </c>
      <c r="IO88">
        <v>4.87577687351772E-10</v>
      </c>
      <c r="IP88">
        <v>0.3250100000000025</v>
      </c>
      <c r="IQ88">
        <v>0</v>
      </c>
      <c r="IR88">
        <v>0</v>
      </c>
      <c r="IS88">
        <v>0</v>
      </c>
      <c r="IT88">
        <v>1</v>
      </c>
      <c r="IU88">
        <v>1943</v>
      </c>
      <c r="IV88">
        <v>1</v>
      </c>
      <c r="IW88">
        <v>21</v>
      </c>
      <c r="IX88">
        <v>2.1</v>
      </c>
      <c r="IY88">
        <v>2.1</v>
      </c>
      <c r="IZ88">
        <v>1.09619</v>
      </c>
      <c r="JA88">
        <v>2.40356</v>
      </c>
      <c r="JB88">
        <v>1.42578</v>
      </c>
      <c r="JC88">
        <v>2.27173</v>
      </c>
      <c r="JD88">
        <v>1.54785</v>
      </c>
      <c r="JE88">
        <v>2.48779</v>
      </c>
      <c r="JF88">
        <v>37.027</v>
      </c>
      <c r="JG88">
        <v>14.4648</v>
      </c>
      <c r="JH88">
        <v>18</v>
      </c>
      <c r="JI88">
        <v>629.477</v>
      </c>
      <c r="JJ88">
        <v>425.684</v>
      </c>
      <c r="JK88">
        <v>30.9876</v>
      </c>
      <c r="JL88">
        <v>31.7841</v>
      </c>
      <c r="JM88">
        <v>30.0008</v>
      </c>
      <c r="JN88">
        <v>31.6097</v>
      </c>
      <c r="JO88">
        <v>31.5429</v>
      </c>
      <c r="JP88">
        <v>21.9753</v>
      </c>
      <c r="JQ88">
        <v>22.8682</v>
      </c>
      <c r="JR88">
        <v>76.742</v>
      </c>
      <c r="JS88">
        <v>-999.9</v>
      </c>
      <c r="JT88">
        <v>421.159</v>
      </c>
      <c r="JU88">
        <v>25</v>
      </c>
      <c r="JV88">
        <v>94.4603</v>
      </c>
      <c r="JW88">
        <v>100.639</v>
      </c>
    </row>
    <row r="89" spans="1:283">
      <c r="A89">
        <v>73</v>
      </c>
      <c r="B89">
        <v>1690392268.1</v>
      </c>
      <c r="C89">
        <v>13898</v>
      </c>
      <c r="D89" t="s">
        <v>754</v>
      </c>
      <c r="E89" t="s">
        <v>755</v>
      </c>
      <c r="F89">
        <v>15</v>
      </c>
      <c r="P89">
        <v>1690392260.099999</v>
      </c>
      <c r="Q89">
        <f>(R89)/1000</f>
        <v>0</v>
      </c>
      <c r="R89">
        <f>1000*DB89*AP89*(CX89-CY89)/(100*CQ89*(1000-AP89*CX89))</f>
        <v>0</v>
      </c>
      <c r="S89">
        <f>DB89*AP89*(CW89-CV89*(1000-AP89*CY89)/(1000-AP89*CX89))/(100*CQ89)</f>
        <v>0</v>
      </c>
      <c r="T89">
        <f>CV89 - IF(AP89&gt;1, S89*CQ89*100.0/(AR89*DJ89), 0)</f>
        <v>0</v>
      </c>
      <c r="U89">
        <f>((AA89-Q89/2)*T89-S89)/(AA89+Q89/2)</f>
        <v>0</v>
      </c>
      <c r="V89">
        <f>U89*(DC89+DD89)/1000.0</f>
        <v>0</v>
      </c>
      <c r="W89">
        <f>(CV89 - IF(AP89&gt;1, S89*CQ89*100.0/(AR89*DJ89), 0))*(DC89+DD89)/1000.0</f>
        <v>0</v>
      </c>
      <c r="X89">
        <f>2.0/((1/Z89-1/Y89)+SIGN(Z89)*SQRT((1/Z89-1/Y89)*(1/Z89-1/Y89) + 4*CR89/((CR89+1)*(CR89+1))*(2*1/Z89*1/Y89-1/Y89*1/Y89)))</f>
        <v>0</v>
      </c>
      <c r="Y89">
        <f>IF(LEFT(CS89,1)&lt;&gt;"0",IF(LEFT(CS89,1)="1",3.0,CT89),$D$5+$E$5*(DJ89*DC89/($K$5*1000))+$F$5*(DJ89*DC89/($K$5*1000))*MAX(MIN(CQ89,$J$5),$I$5)*MAX(MIN(CQ89,$J$5),$I$5)+$G$5*MAX(MIN(CQ89,$J$5),$I$5)*(DJ89*DC89/($K$5*1000))+$H$5*(DJ89*DC89/($K$5*1000))*(DJ89*DC89/($K$5*1000)))</f>
        <v>0</v>
      </c>
      <c r="Z89">
        <f>Q89*(1000-(1000*0.61365*exp(17.502*AD89/(240.97+AD89))/(DC89+DD89)+CX89)/2)/(1000*0.61365*exp(17.502*AD89/(240.97+AD89))/(DC89+DD89)-CX89)</f>
        <v>0</v>
      </c>
      <c r="AA89">
        <f>1/((CR89+1)/(X89/1.6)+1/(Y89/1.37)) + CR89/((CR89+1)/(X89/1.6) + CR89/(Y89/1.37))</f>
        <v>0</v>
      </c>
      <c r="AB89">
        <f>(CM89*CP89)</f>
        <v>0</v>
      </c>
      <c r="AC89">
        <f>(DE89+(AB89+2*0.95*5.67E-8*(((DE89+$B$7)+273)^4-(DE89+273)^4)-44100*Q89)/(1.84*29.3*Y89+8*0.95*5.67E-8*(DE89+273)^3))</f>
        <v>0</v>
      </c>
      <c r="AD89">
        <f>($C$7*DF89+$D$7*DG89+$E$7*AC89)</f>
        <v>0</v>
      </c>
      <c r="AE89">
        <f>0.61365*exp(17.502*AD89/(240.97+AD89))</f>
        <v>0</v>
      </c>
      <c r="AF89">
        <f>(AG89/AH89*100)</f>
        <v>0</v>
      </c>
      <c r="AG89">
        <f>CX89*(DC89+DD89)/1000</f>
        <v>0</v>
      </c>
      <c r="AH89">
        <f>0.61365*exp(17.502*DE89/(240.97+DE89))</f>
        <v>0</v>
      </c>
      <c r="AI89">
        <f>(AE89-CX89*(DC89+DD89)/1000)</f>
        <v>0</v>
      </c>
      <c r="AJ89">
        <f>(-Q89*44100)</f>
        <v>0</v>
      </c>
      <c r="AK89">
        <f>2*29.3*Y89*0.92*(DE89-AD89)</f>
        <v>0</v>
      </c>
      <c r="AL89">
        <f>2*0.95*5.67E-8*(((DE89+$B$7)+273)^4-(AD89+273)^4)</f>
        <v>0</v>
      </c>
      <c r="AM89">
        <f>AB89+AL89+AJ89+AK89</f>
        <v>0</v>
      </c>
      <c r="AN89">
        <v>0</v>
      </c>
      <c r="AO89">
        <v>0</v>
      </c>
      <c r="AP89">
        <f>IF(AN89*$H$13&gt;=AR89,1.0,(AR89/(AR89-AN89*$H$13)))</f>
        <v>0</v>
      </c>
      <c r="AQ89">
        <f>(AP89-1)*100</f>
        <v>0</v>
      </c>
      <c r="AR89">
        <f>MAX(0,($B$13+$C$13*DJ89)/(1+$D$13*DJ89)*DC89/(DE89+273)*$E$13)</f>
        <v>0</v>
      </c>
      <c r="AS89" t="s">
        <v>414</v>
      </c>
      <c r="AT89">
        <v>12558.6</v>
      </c>
      <c r="AU89">
        <v>607.068</v>
      </c>
      <c r="AV89">
        <v>2188.17</v>
      </c>
      <c r="AW89">
        <f>1-AU89/AV89</f>
        <v>0</v>
      </c>
      <c r="AX89">
        <v>-1.734461745173538</v>
      </c>
      <c r="AY89" t="s">
        <v>756</v>
      </c>
      <c r="AZ89">
        <v>12555.2</v>
      </c>
      <c r="BA89">
        <v>591.951</v>
      </c>
      <c r="BB89">
        <v>822.2190000000001</v>
      </c>
      <c r="BC89">
        <f>1-BA89/BB89</f>
        <v>0</v>
      </c>
      <c r="BD89">
        <v>0.5</v>
      </c>
      <c r="BE89">
        <f>CN89</f>
        <v>0</v>
      </c>
      <c r="BF89">
        <f>S89</f>
        <v>0</v>
      </c>
      <c r="BG89">
        <f>BC89*BD89*BE89</f>
        <v>0</v>
      </c>
      <c r="BH89">
        <f>(BF89-AX89)/BE89</f>
        <v>0</v>
      </c>
      <c r="BI89">
        <f>(AV89-BB89)/BB89</f>
        <v>0</v>
      </c>
      <c r="BJ89">
        <f>AU89/(AW89+AU89/BB89)</f>
        <v>0</v>
      </c>
      <c r="BK89" t="s">
        <v>757</v>
      </c>
      <c r="BL89">
        <v>-2136.6</v>
      </c>
      <c r="BM89">
        <f>IF(BL89&lt;&gt;0, BL89, BJ89)</f>
        <v>0</v>
      </c>
      <c r="BN89">
        <f>1-BM89/BB89</f>
        <v>0</v>
      </c>
      <c r="BO89">
        <f>(BB89-BA89)/(BB89-BM89)</f>
        <v>0</v>
      </c>
      <c r="BP89">
        <f>(AV89-BB89)/(AV89-BM89)</f>
        <v>0</v>
      </c>
      <c r="BQ89">
        <f>(BB89-BA89)/(BB89-AU89)</f>
        <v>0</v>
      </c>
      <c r="BR89">
        <f>(AV89-BB89)/(AV89-AU89)</f>
        <v>0</v>
      </c>
      <c r="BS89">
        <f>(BO89*BM89/BA89)</f>
        <v>0</v>
      </c>
      <c r="BT89">
        <f>(1-BS89)</f>
        <v>0</v>
      </c>
      <c r="BU89">
        <v>3264</v>
      </c>
      <c r="BV89">
        <v>300</v>
      </c>
      <c r="BW89">
        <v>300</v>
      </c>
      <c r="BX89">
        <v>300</v>
      </c>
      <c r="BY89">
        <v>12555.2</v>
      </c>
      <c r="BZ89">
        <v>765.9</v>
      </c>
      <c r="CA89">
        <v>-0.00909539</v>
      </c>
      <c r="CB89">
        <v>-9.550000000000001</v>
      </c>
      <c r="CC89" t="s">
        <v>417</v>
      </c>
      <c r="CD89" t="s">
        <v>417</v>
      </c>
      <c r="CE89" t="s">
        <v>417</v>
      </c>
      <c r="CF89" t="s">
        <v>417</v>
      </c>
      <c r="CG89" t="s">
        <v>417</v>
      </c>
      <c r="CH89" t="s">
        <v>417</v>
      </c>
      <c r="CI89" t="s">
        <v>417</v>
      </c>
      <c r="CJ89" t="s">
        <v>417</v>
      </c>
      <c r="CK89" t="s">
        <v>417</v>
      </c>
      <c r="CL89" t="s">
        <v>417</v>
      </c>
      <c r="CM89">
        <f>$B$11*DK89+$C$11*DL89+$F$11*DW89*(1-DZ89)</f>
        <v>0</v>
      </c>
      <c r="CN89">
        <f>CM89*CO89</f>
        <v>0</v>
      </c>
      <c r="CO89">
        <f>($B$11*$D$9+$C$11*$D$9+$F$11*((EJ89+EB89)/MAX(EJ89+EB89+EK89, 0.1)*$I$9+EK89/MAX(EJ89+EB89+EK89, 0.1)*$J$9))/($B$11+$C$11+$F$11)</f>
        <v>0</v>
      </c>
      <c r="CP89">
        <f>($B$11*$K$9+$C$11*$K$9+$F$11*((EJ89+EB89)/MAX(EJ89+EB89+EK89, 0.1)*$P$9+EK89/MAX(EJ89+EB89+EK89, 0.1)*$Q$9))/($B$11+$C$11+$F$11)</f>
        <v>0</v>
      </c>
      <c r="CQ89">
        <v>6</v>
      </c>
      <c r="CR89">
        <v>0.5</v>
      </c>
      <c r="CS89" t="s">
        <v>418</v>
      </c>
      <c r="CT89">
        <v>2</v>
      </c>
      <c r="CU89">
        <v>1690392260.099999</v>
      </c>
      <c r="CV89">
        <v>409.9464193548387</v>
      </c>
      <c r="CW89">
        <v>422.0018064516129</v>
      </c>
      <c r="CX89">
        <v>27.03396129032258</v>
      </c>
      <c r="CY89">
        <v>25.04710967741936</v>
      </c>
      <c r="CZ89">
        <v>408.9160967741936</v>
      </c>
      <c r="DA89">
        <v>26.70895161290323</v>
      </c>
      <c r="DB89">
        <v>600.1936451612903</v>
      </c>
      <c r="DC89">
        <v>101.4457096774194</v>
      </c>
      <c r="DD89">
        <v>0.1001015774193548</v>
      </c>
      <c r="DE89">
        <v>32.32293870967742</v>
      </c>
      <c r="DF89">
        <v>32.48941935483872</v>
      </c>
      <c r="DG89">
        <v>999.9000000000003</v>
      </c>
      <c r="DH89">
        <v>0</v>
      </c>
      <c r="DI89">
        <v>0</v>
      </c>
      <c r="DJ89">
        <v>9997.200000000001</v>
      </c>
      <c r="DK89">
        <v>0</v>
      </c>
      <c r="DL89">
        <v>1364.03129032258</v>
      </c>
      <c r="DM89">
        <v>-12.0553</v>
      </c>
      <c r="DN89">
        <v>421.336806451613</v>
      </c>
      <c r="DO89">
        <v>432.8431935483872</v>
      </c>
      <c r="DP89">
        <v>1.986854193548387</v>
      </c>
      <c r="DQ89">
        <v>422.0018064516129</v>
      </c>
      <c r="DR89">
        <v>25.04710967741936</v>
      </c>
      <c r="DS89">
        <v>2.742477741935483</v>
      </c>
      <c r="DT89">
        <v>2.54091935483871</v>
      </c>
      <c r="DU89">
        <v>22.54186129032258</v>
      </c>
      <c r="DV89">
        <v>21.291</v>
      </c>
      <c r="DW89">
        <v>1499.994516129032</v>
      </c>
      <c r="DX89">
        <v>0.9729921290322581</v>
      </c>
      <c r="DY89">
        <v>0.02700764838709676</v>
      </c>
      <c r="DZ89">
        <v>0</v>
      </c>
      <c r="EA89">
        <v>592.1200967741936</v>
      </c>
      <c r="EB89">
        <v>4.999310000000001</v>
      </c>
      <c r="EC89">
        <v>12401.71935483871</v>
      </c>
      <c r="ED89">
        <v>13259.14193548387</v>
      </c>
      <c r="EE89">
        <v>40.43699999999998</v>
      </c>
      <c r="EF89">
        <v>41.96545161290321</v>
      </c>
      <c r="EG89">
        <v>40.81199999999998</v>
      </c>
      <c r="EH89">
        <v>41.35670967741935</v>
      </c>
      <c r="EI89">
        <v>41.8404516129032</v>
      </c>
      <c r="EJ89">
        <v>1454.617096774194</v>
      </c>
      <c r="EK89">
        <v>40.37838709677421</v>
      </c>
      <c r="EL89">
        <v>0</v>
      </c>
      <c r="EM89">
        <v>115.3999998569489</v>
      </c>
      <c r="EN89">
        <v>0</v>
      </c>
      <c r="EO89">
        <v>591.951</v>
      </c>
      <c r="EP89">
        <v>-15.43892309845636</v>
      </c>
      <c r="EQ89">
        <v>80.39999289268961</v>
      </c>
      <c r="ER89">
        <v>12416.832</v>
      </c>
      <c r="ES89">
        <v>15</v>
      </c>
      <c r="ET89">
        <v>1690392028.1</v>
      </c>
      <c r="EU89" t="s">
        <v>749</v>
      </c>
      <c r="EV89">
        <v>1690392028.1</v>
      </c>
      <c r="EW89">
        <v>1690392026.1</v>
      </c>
      <c r="EX89">
        <v>46</v>
      </c>
      <c r="EY89">
        <v>-0.007</v>
      </c>
      <c r="EZ89">
        <v>-0.004</v>
      </c>
      <c r="FA89">
        <v>1.03</v>
      </c>
      <c r="FB89">
        <v>0.325</v>
      </c>
      <c r="FC89">
        <v>411</v>
      </c>
      <c r="FD89">
        <v>25</v>
      </c>
      <c r="FE89">
        <v>0.34</v>
      </c>
      <c r="FF89">
        <v>0.11</v>
      </c>
      <c r="FG89">
        <v>11.22262396492072</v>
      </c>
      <c r="FH89">
        <v>-0.4109139958287879</v>
      </c>
      <c r="FI89">
        <v>0.04591375594960088</v>
      </c>
      <c r="FJ89">
        <v>1</v>
      </c>
      <c r="FK89">
        <v>-12.07479756097561</v>
      </c>
      <c r="FL89">
        <v>0.3866550522647771</v>
      </c>
      <c r="FM89">
        <v>0.05316206463261548</v>
      </c>
      <c r="FN89">
        <v>1</v>
      </c>
      <c r="FO89">
        <v>409.9464193548387</v>
      </c>
      <c r="FP89">
        <v>0.02733870967749418</v>
      </c>
      <c r="FQ89">
        <v>0.02498228300415829</v>
      </c>
      <c r="FR89">
        <v>1</v>
      </c>
      <c r="FS89">
        <v>1.967878536585366</v>
      </c>
      <c r="FT89">
        <v>0.4275959581881542</v>
      </c>
      <c r="FU89">
        <v>0.04309371588849039</v>
      </c>
      <c r="FV89">
        <v>1</v>
      </c>
      <c r="FW89">
        <v>27.03396129032258</v>
      </c>
      <c r="FX89">
        <v>0.4713532258063948</v>
      </c>
      <c r="FY89">
        <v>0.03529729659226245</v>
      </c>
      <c r="FZ89">
        <v>1</v>
      </c>
      <c r="GA89">
        <v>5</v>
      </c>
      <c r="GB89">
        <v>5</v>
      </c>
      <c r="GC89" t="s">
        <v>420</v>
      </c>
      <c r="GD89">
        <v>3.17245</v>
      </c>
      <c r="GE89">
        <v>2.7968</v>
      </c>
      <c r="GF89">
        <v>0.102102</v>
      </c>
      <c r="GG89">
        <v>0.105106</v>
      </c>
      <c r="GH89">
        <v>0.129732</v>
      </c>
      <c r="GI89">
        <v>0.123916</v>
      </c>
      <c r="GJ89">
        <v>27819.8</v>
      </c>
      <c r="GK89">
        <v>22127.4</v>
      </c>
      <c r="GL89">
        <v>28981.7</v>
      </c>
      <c r="GM89">
        <v>24241.9</v>
      </c>
      <c r="GN89">
        <v>32075.3</v>
      </c>
      <c r="GO89">
        <v>30987.2</v>
      </c>
      <c r="GP89">
        <v>39976.4</v>
      </c>
      <c r="GQ89">
        <v>39545.3</v>
      </c>
      <c r="GR89">
        <v>2.10497</v>
      </c>
      <c r="GS89">
        <v>1.80737</v>
      </c>
      <c r="GT89">
        <v>0.0597239</v>
      </c>
      <c r="GU89">
        <v>0</v>
      </c>
      <c r="GV89">
        <v>31.5145</v>
      </c>
      <c r="GW89">
        <v>999.9</v>
      </c>
      <c r="GX89">
        <v>63</v>
      </c>
      <c r="GY89">
        <v>33.3</v>
      </c>
      <c r="GZ89">
        <v>31.9075</v>
      </c>
      <c r="HA89">
        <v>62.4318</v>
      </c>
      <c r="HB89">
        <v>30.9856</v>
      </c>
      <c r="HC89">
        <v>1</v>
      </c>
      <c r="HD89">
        <v>0.365188</v>
      </c>
      <c r="HE89">
        <v>0</v>
      </c>
      <c r="HF89">
        <v>20.2781</v>
      </c>
      <c r="HG89">
        <v>5.22627</v>
      </c>
      <c r="HH89">
        <v>11.9081</v>
      </c>
      <c r="HI89">
        <v>4.96365</v>
      </c>
      <c r="HJ89">
        <v>3.292</v>
      </c>
      <c r="HK89">
        <v>9999</v>
      </c>
      <c r="HL89">
        <v>9999</v>
      </c>
      <c r="HM89">
        <v>9999</v>
      </c>
      <c r="HN89">
        <v>999.9</v>
      </c>
      <c r="HO89">
        <v>4.97022</v>
      </c>
      <c r="HP89">
        <v>1.87517</v>
      </c>
      <c r="HQ89">
        <v>1.87398</v>
      </c>
      <c r="HR89">
        <v>1.87317</v>
      </c>
      <c r="HS89">
        <v>1.87466</v>
      </c>
      <c r="HT89">
        <v>1.86958</v>
      </c>
      <c r="HU89">
        <v>1.87378</v>
      </c>
      <c r="HV89">
        <v>1.87881</v>
      </c>
      <c r="HW89">
        <v>0</v>
      </c>
      <c r="HX89">
        <v>0</v>
      </c>
      <c r="HY89">
        <v>0</v>
      </c>
      <c r="HZ89">
        <v>0</v>
      </c>
      <c r="IA89" t="s">
        <v>421</v>
      </c>
      <c r="IB89" t="s">
        <v>422</v>
      </c>
      <c r="IC89" t="s">
        <v>423</v>
      </c>
      <c r="ID89" t="s">
        <v>423</v>
      </c>
      <c r="IE89" t="s">
        <v>423</v>
      </c>
      <c r="IF89" t="s">
        <v>423</v>
      </c>
      <c r="IG89">
        <v>0</v>
      </c>
      <c r="IH89">
        <v>100</v>
      </c>
      <c r="II89">
        <v>100</v>
      </c>
      <c r="IJ89">
        <v>1.031</v>
      </c>
      <c r="IK89">
        <v>0.325</v>
      </c>
      <c r="IL89">
        <v>1.009066066901449</v>
      </c>
      <c r="IM89">
        <v>0.0007502269904989051</v>
      </c>
      <c r="IN89">
        <v>-1.907541437940456E-06</v>
      </c>
      <c r="IO89">
        <v>4.87577687351772E-10</v>
      </c>
      <c r="IP89">
        <v>0.3250100000000025</v>
      </c>
      <c r="IQ89">
        <v>0</v>
      </c>
      <c r="IR89">
        <v>0</v>
      </c>
      <c r="IS89">
        <v>0</v>
      </c>
      <c r="IT89">
        <v>1</v>
      </c>
      <c r="IU89">
        <v>1943</v>
      </c>
      <c r="IV89">
        <v>1</v>
      </c>
      <c r="IW89">
        <v>21</v>
      </c>
      <c r="IX89">
        <v>4</v>
      </c>
      <c r="IY89">
        <v>4</v>
      </c>
      <c r="IZ89">
        <v>1.09985</v>
      </c>
      <c r="JA89">
        <v>2.40601</v>
      </c>
      <c r="JB89">
        <v>1.42578</v>
      </c>
      <c r="JC89">
        <v>2.27051</v>
      </c>
      <c r="JD89">
        <v>1.54785</v>
      </c>
      <c r="JE89">
        <v>2.49023</v>
      </c>
      <c r="JF89">
        <v>37.2659</v>
      </c>
      <c r="JG89">
        <v>14.4472</v>
      </c>
      <c r="JH89">
        <v>18</v>
      </c>
      <c r="JI89">
        <v>628.228</v>
      </c>
      <c r="JJ89">
        <v>418.425</v>
      </c>
      <c r="JK89">
        <v>31.3359</v>
      </c>
      <c r="JL89">
        <v>31.9823</v>
      </c>
      <c r="JM89">
        <v>30.0007</v>
      </c>
      <c r="JN89">
        <v>31.791</v>
      </c>
      <c r="JO89">
        <v>31.7222</v>
      </c>
      <c r="JP89">
        <v>22.0285</v>
      </c>
      <c r="JQ89">
        <v>23.7403</v>
      </c>
      <c r="JR89">
        <v>75.21510000000001</v>
      </c>
      <c r="JS89">
        <v>-999.9</v>
      </c>
      <c r="JT89">
        <v>422.061</v>
      </c>
      <c r="JU89">
        <v>25</v>
      </c>
      <c r="JV89">
        <v>94.42870000000001</v>
      </c>
      <c r="JW89">
        <v>100.617</v>
      </c>
    </row>
    <row r="90" spans="1:283">
      <c r="A90">
        <v>74</v>
      </c>
      <c r="B90">
        <v>1690392473.6</v>
      </c>
      <c r="C90">
        <v>14103.5</v>
      </c>
      <c r="D90" t="s">
        <v>758</v>
      </c>
      <c r="E90" t="s">
        <v>759</v>
      </c>
      <c r="F90">
        <v>15</v>
      </c>
      <c r="P90">
        <v>1690392465.849999</v>
      </c>
      <c r="Q90">
        <f>(R90)/1000</f>
        <v>0</v>
      </c>
      <c r="R90">
        <f>1000*DB90*AP90*(CX90-CY90)/(100*CQ90*(1000-AP90*CX90))</f>
        <v>0</v>
      </c>
      <c r="S90">
        <f>DB90*AP90*(CW90-CV90*(1000-AP90*CY90)/(1000-AP90*CX90))/(100*CQ90)</f>
        <v>0</v>
      </c>
      <c r="T90">
        <f>CV90 - IF(AP90&gt;1, S90*CQ90*100.0/(AR90*DJ90), 0)</f>
        <v>0</v>
      </c>
      <c r="U90">
        <f>((AA90-Q90/2)*T90-S90)/(AA90+Q90/2)</f>
        <v>0</v>
      </c>
      <c r="V90">
        <f>U90*(DC90+DD90)/1000.0</f>
        <v>0</v>
      </c>
      <c r="W90">
        <f>(CV90 - IF(AP90&gt;1, S90*CQ90*100.0/(AR90*DJ90), 0))*(DC90+DD90)/1000.0</f>
        <v>0</v>
      </c>
      <c r="X90">
        <f>2.0/((1/Z90-1/Y90)+SIGN(Z90)*SQRT((1/Z90-1/Y90)*(1/Z90-1/Y90) + 4*CR90/((CR90+1)*(CR90+1))*(2*1/Z90*1/Y90-1/Y90*1/Y90)))</f>
        <v>0</v>
      </c>
      <c r="Y90">
        <f>IF(LEFT(CS90,1)&lt;&gt;"0",IF(LEFT(CS90,1)="1",3.0,CT90),$D$5+$E$5*(DJ90*DC90/($K$5*1000))+$F$5*(DJ90*DC90/($K$5*1000))*MAX(MIN(CQ90,$J$5),$I$5)*MAX(MIN(CQ90,$J$5),$I$5)+$G$5*MAX(MIN(CQ90,$J$5),$I$5)*(DJ90*DC90/($K$5*1000))+$H$5*(DJ90*DC90/($K$5*1000))*(DJ90*DC90/($K$5*1000)))</f>
        <v>0</v>
      </c>
      <c r="Z90">
        <f>Q90*(1000-(1000*0.61365*exp(17.502*AD90/(240.97+AD90))/(DC90+DD90)+CX90)/2)/(1000*0.61365*exp(17.502*AD90/(240.97+AD90))/(DC90+DD90)-CX90)</f>
        <v>0</v>
      </c>
      <c r="AA90">
        <f>1/((CR90+1)/(X90/1.6)+1/(Y90/1.37)) + CR90/((CR90+1)/(X90/1.6) + CR90/(Y90/1.37))</f>
        <v>0</v>
      </c>
      <c r="AB90">
        <f>(CM90*CP90)</f>
        <v>0</v>
      </c>
      <c r="AC90">
        <f>(DE90+(AB90+2*0.95*5.67E-8*(((DE90+$B$7)+273)^4-(DE90+273)^4)-44100*Q90)/(1.84*29.3*Y90+8*0.95*5.67E-8*(DE90+273)^3))</f>
        <v>0</v>
      </c>
      <c r="AD90">
        <f>($C$7*DF90+$D$7*DG90+$E$7*AC90)</f>
        <v>0</v>
      </c>
      <c r="AE90">
        <f>0.61365*exp(17.502*AD90/(240.97+AD90))</f>
        <v>0</v>
      </c>
      <c r="AF90">
        <f>(AG90/AH90*100)</f>
        <v>0</v>
      </c>
      <c r="AG90">
        <f>CX90*(DC90+DD90)/1000</f>
        <v>0</v>
      </c>
      <c r="AH90">
        <f>0.61365*exp(17.502*DE90/(240.97+DE90))</f>
        <v>0</v>
      </c>
      <c r="AI90">
        <f>(AE90-CX90*(DC90+DD90)/1000)</f>
        <v>0</v>
      </c>
      <c r="AJ90">
        <f>(-Q90*44100)</f>
        <v>0</v>
      </c>
      <c r="AK90">
        <f>2*29.3*Y90*0.92*(DE90-AD90)</f>
        <v>0</v>
      </c>
      <c r="AL90">
        <f>2*0.95*5.67E-8*(((DE90+$B$7)+273)^4-(AD90+273)^4)</f>
        <v>0</v>
      </c>
      <c r="AM90">
        <f>AB90+AL90+AJ90+AK90</f>
        <v>0</v>
      </c>
      <c r="AN90">
        <v>0</v>
      </c>
      <c r="AO90">
        <v>0</v>
      </c>
      <c r="AP90">
        <f>IF(AN90*$H$13&gt;=AR90,1.0,(AR90/(AR90-AN90*$H$13)))</f>
        <v>0</v>
      </c>
      <c r="AQ90">
        <f>(AP90-1)*100</f>
        <v>0</v>
      </c>
      <c r="AR90">
        <f>MAX(0,($B$13+$C$13*DJ90)/(1+$D$13*DJ90)*DC90/(DE90+273)*$E$13)</f>
        <v>0</v>
      </c>
      <c r="AS90" t="s">
        <v>414</v>
      </c>
      <c r="AT90">
        <v>12558.6</v>
      </c>
      <c r="AU90">
        <v>607.068</v>
      </c>
      <c r="AV90">
        <v>2188.17</v>
      </c>
      <c r="AW90">
        <f>1-AU90/AV90</f>
        <v>0</v>
      </c>
      <c r="AX90">
        <v>-1.734461745173538</v>
      </c>
      <c r="AY90" t="s">
        <v>760</v>
      </c>
      <c r="AZ90">
        <v>12512.2</v>
      </c>
      <c r="BA90">
        <v>810.079846153846</v>
      </c>
      <c r="BB90">
        <v>1008.37</v>
      </c>
      <c r="BC90">
        <f>1-BA90/BB90</f>
        <v>0</v>
      </c>
      <c r="BD90">
        <v>0.5</v>
      </c>
      <c r="BE90">
        <f>CN90</f>
        <v>0</v>
      </c>
      <c r="BF90">
        <f>S90</f>
        <v>0</v>
      </c>
      <c r="BG90">
        <f>BC90*BD90*BE90</f>
        <v>0</v>
      </c>
      <c r="BH90">
        <f>(BF90-AX90)/BE90</f>
        <v>0</v>
      </c>
      <c r="BI90">
        <f>(AV90-BB90)/BB90</f>
        <v>0</v>
      </c>
      <c r="BJ90">
        <f>AU90/(AW90+AU90/BB90)</f>
        <v>0</v>
      </c>
      <c r="BK90" t="s">
        <v>761</v>
      </c>
      <c r="BL90">
        <v>-1637.75</v>
      </c>
      <c r="BM90">
        <f>IF(BL90&lt;&gt;0, BL90, BJ90)</f>
        <v>0</v>
      </c>
      <c r="BN90">
        <f>1-BM90/BB90</f>
        <v>0</v>
      </c>
      <c r="BO90">
        <f>(BB90-BA90)/(BB90-BM90)</f>
        <v>0</v>
      </c>
      <c r="BP90">
        <f>(AV90-BB90)/(AV90-BM90)</f>
        <v>0</v>
      </c>
      <c r="BQ90">
        <f>(BB90-BA90)/(BB90-AU90)</f>
        <v>0</v>
      </c>
      <c r="BR90">
        <f>(AV90-BB90)/(AV90-AU90)</f>
        <v>0</v>
      </c>
      <c r="BS90">
        <f>(BO90*BM90/BA90)</f>
        <v>0</v>
      </c>
      <c r="BT90">
        <f>(1-BS90)</f>
        <v>0</v>
      </c>
      <c r="BU90">
        <v>3266</v>
      </c>
      <c r="BV90">
        <v>300</v>
      </c>
      <c r="BW90">
        <v>300</v>
      </c>
      <c r="BX90">
        <v>300</v>
      </c>
      <c r="BY90">
        <v>12512.2</v>
      </c>
      <c r="BZ90">
        <v>975.11</v>
      </c>
      <c r="CA90">
        <v>-0.00906413</v>
      </c>
      <c r="CB90">
        <v>0.59</v>
      </c>
      <c r="CC90" t="s">
        <v>417</v>
      </c>
      <c r="CD90" t="s">
        <v>417</v>
      </c>
      <c r="CE90" t="s">
        <v>417</v>
      </c>
      <c r="CF90" t="s">
        <v>417</v>
      </c>
      <c r="CG90" t="s">
        <v>417</v>
      </c>
      <c r="CH90" t="s">
        <v>417</v>
      </c>
      <c r="CI90" t="s">
        <v>417</v>
      </c>
      <c r="CJ90" t="s">
        <v>417</v>
      </c>
      <c r="CK90" t="s">
        <v>417</v>
      </c>
      <c r="CL90" t="s">
        <v>417</v>
      </c>
      <c r="CM90">
        <f>$B$11*DK90+$C$11*DL90+$F$11*DW90*(1-DZ90)</f>
        <v>0</v>
      </c>
      <c r="CN90">
        <f>CM90*CO90</f>
        <v>0</v>
      </c>
      <c r="CO90">
        <f>($B$11*$D$9+$C$11*$D$9+$F$11*((EJ90+EB90)/MAX(EJ90+EB90+EK90, 0.1)*$I$9+EK90/MAX(EJ90+EB90+EK90, 0.1)*$J$9))/($B$11+$C$11+$F$11)</f>
        <v>0</v>
      </c>
      <c r="CP90">
        <f>($B$11*$K$9+$C$11*$K$9+$F$11*((EJ90+EB90)/MAX(EJ90+EB90+EK90, 0.1)*$P$9+EK90/MAX(EJ90+EB90+EK90, 0.1)*$Q$9))/($B$11+$C$11+$F$11)</f>
        <v>0</v>
      </c>
      <c r="CQ90">
        <v>6</v>
      </c>
      <c r="CR90">
        <v>0.5</v>
      </c>
      <c r="CS90" t="s">
        <v>418</v>
      </c>
      <c r="CT90">
        <v>2</v>
      </c>
      <c r="CU90">
        <v>1690392465.849999</v>
      </c>
      <c r="CV90">
        <v>414.7985666666667</v>
      </c>
      <c r="CW90">
        <v>417.3920666666666</v>
      </c>
      <c r="CX90">
        <v>25.57955</v>
      </c>
      <c r="CY90">
        <v>24.91192666666666</v>
      </c>
      <c r="CZ90">
        <v>409.1315666666667</v>
      </c>
      <c r="DA90">
        <v>25.04655</v>
      </c>
      <c r="DB90">
        <v>600.1561999999999</v>
      </c>
      <c r="DC90">
        <v>101.4473666666666</v>
      </c>
      <c r="DD90">
        <v>0.09950551999999997</v>
      </c>
      <c r="DE90">
        <v>32.48147666666667</v>
      </c>
      <c r="DF90">
        <v>32.59127666666667</v>
      </c>
      <c r="DG90">
        <v>999.9000000000002</v>
      </c>
      <c r="DH90">
        <v>0</v>
      </c>
      <c r="DI90">
        <v>0</v>
      </c>
      <c r="DJ90">
        <v>9995.057000000003</v>
      </c>
      <c r="DK90">
        <v>0</v>
      </c>
      <c r="DL90">
        <v>141.8482666666667</v>
      </c>
      <c r="DM90">
        <v>-7.230443</v>
      </c>
      <c r="DN90">
        <v>420.8389666666666</v>
      </c>
      <c r="DO90">
        <v>428.0558333333333</v>
      </c>
      <c r="DP90">
        <v>0.4596405</v>
      </c>
      <c r="DQ90">
        <v>417.3920666666666</v>
      </c>
      <c r="DR90">
        <v>24.91192666666666</v>
      </c>
      <c r="DS90">
        <v>2.573877333333333</v>
      </c>
      <c r="DT90">
        <v>2.527248</v>
      </c>
      <c r="DU90">
        <v>21.50135</v>
      </c>
      <c r="DV90">
        <v>21.20304666666667</v>
      </c>
      <c r="DW90">
        <v>1499.965333333334</v>
      </c>
      <c r="DX90">
        <v>0.9730018333333333</v>
      </c>
      <c r="DY90">
        <v>0.02699786666666667</v>
      </c>
      <c r="DZ90">
        <v>0</v>
      </c>
      <c r="EA90">
        <v>810.0959666666666</v>
      </c>
      <c r="EB90">
        <v>4.99931</v>
      </c>
      <c r="EC90">
        <v>14183.54</v>
      </c>
      <c r="ED90">
        <v>13258.95666666667</v>
      </c>
      <c r="EE90">
        <v>40.625</v>
      </c>
      <c r="EF90">
        <v>41.86029999999998</v>
      </c>
      <c r="EG90">
        <v>40.93699999999998</v>
      </c>
      <c r="EH90">
        <v>41.25</v>
      </c>
      <c r="EI90">
        <v>41.98739999999999</v>
      </c>
      <c r="EJ90">
        <v>1454.605333333333</v>
      </c>
      <c r="EK90">
        <v>40.35999999999999</v>
      </c>
      <c r="EL90">
        <v>0</v>
      </c>
      <c r="EM90">
        <v>204.7999999523163</v>
      </c>
      <c r="EN90">
        <v>0</v>
      </c>
      <c r="EO90">
        <v>810.079846153846</v>
      </c>
      <c r="EP90">
        <v>-139.0613331428952</v>
      </c>
      <c r="EQ90">
        <v>388.7487242426349</v>
      </c>
      <c r="ER90">
        <v>14172.7576923077</v>
      </c>
      <c r="ES90">
        <v>15</v>
      </c>
      <c r="ET90">
        <v>1690392493.6</v>
      </c>
      <c r="EU90" t="s">
        <v>762</v>
      </c>
      <c r="EV90">
        <v>1690392493.6</v>
      </c>
      <c r="EW90">
        <v>1690392492.1</v>
      </c>
      <c r="EX90">
        <v>47</v>
      </c>
      <c r="EY90">
        <v>4.64</v>
      </c>
      <c r="EZ90">
        <v>0.208</v>
      </c>
      <c r="FA90">
        <v>5.667</v>
      </c>
      <c r="FB90">
        <v>0.533</v>
      </c>
      <c r="FC90">
        <v>421</v>
      </c>
      <c r="FD90">
        <v>25</v>
      </c>
      <c r="FE90">
        <v>0.31</v>
      </c>
      <c r="FF90">
        <v>0.28</v>
      </c>
      <c r="FG90">
        <v>7.049769028831673</v>
      </c>
      <c r="FH90">
        <v>-0.4961636976509304</v>
      </c>
      <c r="FI90">
        <v>0.04728026764437968</v>
      </c>
      <c r="FJ90">
        <v>1</v>
      </c>
      <c r="FK90">
        <v>-7.244621463414633</v>
      </c>
      <c r="FL90">
        <v>0.270825365853669</v>
      </c>
      <c r="FM90">
        <v>0.04502017371979868</v>
      </c>
      <c r="FN90">
        <v>1</v>
      </c>
      <c r="FO90">
        <v>410.166322580645</v>
      </c>
      <c r="FP90">
        <v>-0.2658387096789277</v>
      </c>
      <c r="FQ90">
        <v>0.02330358839428202</v>
      </c>
      <c r="FR90">
        <v>1</v>
      </c>
      <c r="FS90">
        <v>0.4379951707317074</v>
      </c>
      <c r="FT90">
        <v>0.3310104250871086</v>
      </c>
      <c r="FU90">
        <v>0.0383678030613083</v>
      </c>
      <c r="FV90">
        <v>1</v>
      </c>
      <c r="FW90">
        <v>25.3683806451613</v>
      </c>
      <c r="FX90">
        <v>0.2594758064515292</v>
      </c>
      <c r="FY90">
        <v>0.01935194279410594</v>
      </c>
      <c r="FZ90">
        <v>1</v>
      </c>
      <c r="GA90">
        <v>5</v>
      </c>
      <c r="GB90">
        <v>5</v>
      </c>
      <c r="GC90" t="s">
        <v>420</v>
      </c>
      <c r="GD90">
        <v>3.17184</v>
      </c>
      <c r="GE90">
        <v>2.79593</v>
      </c>
      <c r="GF90">
        <v>0.102053</v>
      </c>
      <c r="GG90">
        <v>0.104137</v>
      </c>
      <c r="GH90">
        <v>0.123938</v>
      </c>
      <c r="GI90">
        <v>0.123378</v>
      </c>
      <c r="GJ90">
        <v>27803.8</v>
      </c>
      <c r="GK90">
        <v>19863.8</v>
      </c>
      <c r="GL90">
        <v>28964.7</v>
      </c>
      <c r="GM90">
        <v>21739.3</v>
      </c>
      <c r="GN90">
        <v>32274.8</v>
      </c>
      <c r="GO90">
        <v>28135.9</v>
      </c>
      <c r="GP90">
        <v>39954.9</v>
      </c>
      <c r="GQ90">
        <v>35883.6</v>
      </c>
      <c r="GR90">
        <v>2.10068</v>
      </c>
      <c r="GS90">
        <v>1.81383</v>
      </c>
      <c r="GT90">
        <v>0.0778995</v>
      </c>
      <c r="GU90">
        <v>0</v>
      </c>
      <c r="GV90">
        <v>31.311</v>
      </c>
      <c r="GW90">
        <v>999.9</v>
      </c>
      <c r="GX90">
        <v>61.4</v>
      </c>
      <c r="GY90">
        <v>33.6</v>
      </c>
      <c r="GZ90">
        <v>31.6235</v>
      </c>
      <c r="HA90">
        <v>62.4818</v>
      </c>
      <c r="HB90">
        <v>30.1803</v>
      </c>
      <c r="HC90">
        <v>1</v>
      </c>
      <c r="HD90">
        <v>0.38747</v>
      </c>
      <c r="HE90">
        <v>0</v>
      </c>
      <c r="HF90">
        <v>20.2779</v>
      </c>
      <c r="HG90">
        <v>5.22627</v>
      </c>
      <c r="HH90">
        <v>11.9081</v>
      </c>
      <c r="HI90">
        <v>4.9638</v>
      </c>
      <c r="HJ90">
        <v>3.292</v>
      </c>
      <c r="HK90">
        <v>9999</v>
      </c>
      <c r="HL90">
        <v>9999</v>
      </c>
      <c r="HM90">
        <v>9999</v>
      </c>
      <c r="HN90">
        <v>999.9</v>
      </c>
      <c r="HO90">
        <v>4.97022</v>
      </c>
      <c r="HP90">
        <v>1.87518</v>
      </c>
      <c r="HQ90">
        <v>1.874</v>
      </c>
      <c r="HR90">
        <v>1.87317</v>
      </c>
      <c r="HS90">
        <v>1.87463</v>
      </c>
      <c r="HT90">
        <v>1.86956</v>
      </c>
      <c r="HU90">
        <v>1.87378</v>
      </c>
      <c r="HV90">
        <v>1.87881</v>
      </c>
      <c r="HW90">
        <v>0</v>
      </c>
      <c r="HX90">
        <v>0</v>
      </c>
      <c r="HY90">
        <v>0</v>
      </c>
      <c r="HZ90">
        <v>0</v>
      </c>
      <c r="IA90" t="s">
        <v>421</v>
      </c>
      <c r="IB90" t="s">
        <v>422</v>
      </c>
      <c r="IC90" t="s">
        <v>423</v>
      </c>
      <c r="ID90" t="s">
        <v>423</v>
      </c>
      <c r="IE90" t="s">
        <v>423</v>
      </c>
      <c r="IF90" t="s">
        <v>423</v>
      </c>
      <c r="IG90">
        <v>0</v>
      </c>
      <c r="IH90">
        <v>100</v>
      </c>
      <c r="II90">
        <v>100</v>
      </c>
      <c r="IJ90">
        <v>5.667</v>
      </c>
      <c r="IK90">
        <v>0.533</v>
      </c>
      <c r="IL90">
        <v>1.009066066901449</v>
      </c>
      <c r="IM90">
        <v>0.0007502269904989051</v>
      </c>
      <c r="IN90">
        <v>-1.907541437940456E-06</v>
      </c>
      <c r="IO90">
        <v>4.87577687351772E-10</v>
      </c>
      <c r="IP90">
        <v>0.3250100000000025</v>
      </c>
      <c r="IQ90">
        <v>0</v>
      </c>
      <c r="IR90">
        <v>0</v>
      </c>
      <c r="IS90">
        <v>0</v>
      </c>
      <c r="IT90">
        <v>1</v>
      </c>
      <c r="IU90">
        <v>1943</v>
      </c>
      <c r="IV90">
        <v>1</v>
      </c>
      <c r="IW90">
        <v>21</v>
      </c>
      <c r="IX90">
        <v>7.4</v>
      </c>
      <c r="IY90">
        <v>7.5</v>
      </c>
      <c r="IZ90">
        <v>1.08765</v>
      </c>
      <c r="JA90">
        <v>2.41211</v>
      </c>
      <c r="JB90">
        <v>1.42578</v>
      </c>
      <c r="JC90">
        <v>2.2644</v>
      </c>
      <c r="JD90">
        <v>1.54785</v>
      </c>
      <c r="JE90">
        <v>2.49878</v>
      </c>
      <c r="JF90">
        <v>37.53</v>
      </c>
      <c r="JG90">
        <v>14.4122</v>
      </c>
      <c r="JH90">
        <v>18</v>
      </c>
      <c r="JI90">
        <v>627.516</v>
      </c>
      <c r="JJ90">
        <v>423.86</v>
      </c>
      <c r="JK90">
        <v>31.5593</v>
      </c>
      <c r="JL90">
        <v>32.2188</v>
      </c>
      <c r="JM90">
        <v>30.0002</v>
      </c>
      <c r="JN90">
        <v>32.0489</v>
      </c>
      <c r="JO90">
        <v>31.976</v>
      </c>
      <c r="JP90">
        <v>21.7874</v>
      </c>
      <c r="JQ90">
        <v>23.1358</v>
      </c>
      <c r="JR90">
        <v>72.5958</v>
      </c>
      <c r="JS90">
        <v>-999.9</v>
      </c>
      <c r="JT90">
        <v>417.345</v>
      </c>
      <c r="JU90">
        <v>25</v>
      </c>
      <c r="JV90">
        <v>94.37609999999999</v>
      </c>
      <c r="JW90">
        <v>90.8931</v>
      </c>
    </row>
    <row r="91" spans="1:283">
      <c r="A91">
        <v>75</v>
      </c>
      <c r="B91">
        <v>1690392577.1</v>
      </c>
      <c r="C91">
        <v>14207</v>
      </c>
      <c r="D91" t="s">
        <v>763</v>
      </c>
      <c r="E91" t="s">
        <v>764</v>
      </c>
      <c r="F91">
        <v>15</v>
      </c>
      <c r="P91">
        <v>1690392569.349999</v>
      </c>
      <c r="Q91">
        <f>(R91)/1000</f>
        <v>0</v>
      </c>
      <c r="R91">
        <f>1000*DB91*AP91*(CX91-CY91)/(100*CQ91*(1000-AP91*CX91))</f>
        <v>0</v>
      </c>
      <c r="S91">
        <f>DB91*AP91*(CW91-CV91*(1000-AP91*CY91)/(1000-AP91*CX91))/(100*CQ91)</f>
        <v>0</v>
      </c>
      <c r="T91">
        <f>CV91 - IF(AP91&gt;1, S91*CQ91*100.0/(AR91*DJ91), 0)</f>
        <v>0</v>
      </c>
      <c r="U91">
        <f>((AA91-Q91/2)*T91-S91)/(AA91+Q91/2)</f>
        <v>0</v>
      </c>
      <c r="V91">
        <f>U91*(DC91+DD91)/1000.0</f>
        <v>0</v>
      </c>
      <c r="W91">
        <f>(CV91 - IF(AP91&gt;1, S91*CQ91*100.0/(AR91*DJ91), 0))*(DC91+DD91)/1000.0</f>
        <v>0</v>
      </c>
      <c r="X91">
        <f>2.0/((1/Z91-1/Y91)+SIGN(Z91)*SQRT((1/Z91-1/Y91)*(1/Z91-1/Y91) + 4*CR91/((CR91+1)*(CR91+1))*(2*1/Z91*1/Y91-1/Y91*1/Y91)))</f>
        <v>0</v>
      </c>
      <c r="Y91">
        <f>IF(LEFT(CS91,1)&lt;&gt;"0",IF(LEFT(CS91,1)="1",3.0,CT91),$D$5+$E$5*(DJ91*DC91/($K$5*1000))+$F$5*(DJ91*DC91/($K$5*1000))*MAX(MIN(CQ91,$J$5),$I$5)*MAX(MIN(CQ91,$J$5),$I$5)+$G$5*MAX(MIN(CQ91,$J$5),$I$5)*(DJ91*DC91/($K$5*1000))+$H$5*(DJ91*DC91/($K$5*1000))*(DJ91*DC91/($K$5*1000)))</f>
        <v>0</v>
      </c>
      <c r="Z91">
        <f>Q91*(1000-(1000*0.61365*exp(17.502*AD91/(240.97+AD91))/(DC91+DD91)+CX91)/2)/(1000*0.61365*exp(17.502*AD91/(240.97+AD91))/(DC91+DD91)-CX91)</f>
        <v>0</v>
      </c>
      <c r="AA91">
        <f>1/((CR91+1)/(X91/1.6)+1/(Y91/1.37)) + CR91/((CR91+1)/(X91/1.6) + CR91/(Y91/1.37))</f>
        <v>0</v>
      </c>
      <c r="AB91">
        <f>(CM91*CP91)</f>
        <v>0</v>
      </c>
      <c r="AC91">
        <f>(DE91+(AB91+2*0.95*5.67E-8*(((DE91+$B$7)+273)^4-(DE91+273)^4)-44100*Q91)/(1.84*29.3*Y91+8*0.95*5.67E-8*(DE91+273)^3))</f>
        <v>0</v>
      </c>
      <c r="AD91">
        <f>($C$7*DF91+$D$7*DG91+$E$7*AC91)</f>
        <v>0</v>
      </c>
      <c r="AE91">
        <f>0.61365*exp(17.502*AD91/(240.97+AD91))</f>
        <v>0</v>
      </c>
      <c r="AF91">
        <f>(AG91/AH91*100)</f>
        <v>0</v>
      </c>
      <c r="AG91">
        <f>CX91*(DC91+DD91)/1000</f>
        <v>0</v>
      </c>
      <c r="AH91">
        <f>0.61365*exp(17.502*DE91/(240.97+DE91))</f>
        <v>0</v>
      </c>
      <c r="AI91">
        <f>(AE91-CX91*(DC91+DD91)/1000)</f>
        <v>0</v>
      </c>
      <c r="AJ91">
        <f>(-Q91*44100)</f>
        <v>0</v>
      </c>
      <c r="AK91">
        <f>2*29.3*Y91*0.92*(DE91-AD91)</f>
        <v>0</v>
      </c>
      <c r="AL91">
        <f>2*0.95*5.67E-8*(((DE91+$B$7)+273)^4-(AD91+273)^4)</f>
        <v>0</v>
      </c>
      <c r="AM91">
        <f>AB91+AL91+AJ91+AK91</f>
        <v>0</v>
      </c>
      <c r="AN91">
        <v>0</v>
      </c>
      <c r="AO91">
        <v>0</v>
      </c>
      <c r="AP91">
        <f>IF(AN91*$H$13&gt;=AR91,1.0,(AR91/(AR91-AN91*$H$13)))</f>
        <v>0</v>
      </c>
      <c r="AQ91">
        <f>(AP91-1)*100</f>
        <v>0</v>
      </c>
      <c r="AR91">
        <f>MAX(0,($B$13+$C$13*DJ91)/(1+$D$13*DJ91)*DC91/(DE91+273)*$E$13)</f>
        <v>0</v>
      </c>
      <c r="AS91" t="s">
        <v>414</v>
      </c>
      <c r="AT91">
        <v>12558.6</v>
      </c>
      <c r="AU91">
        <v>607.068</v>
      </c>
      <c r="AV91">
        <v>2188.17</v>
      </c>
      <c r="AW91">
        <f>1-AU91/AV91</f>
        <v>0</v>
      </c>
      <c r="AX91">
        <v>-1.734461745173538</v>
      </c>
      <c r="AY91" t="s">
        <v>765</v>
      </c>
      <c r="AZ91">
        <v>12515.9</v>
      </c>
      <c r="BA91">
        <v>755.1930799999999</v>
      </c>
      <c r="BB91">
        <v>947.6950000000001</v>
      </c>
      <c r="BC91">
        <f>1-BA91/BB91</f>
        <v>0</v>
      </c>
      <c r="BD91">
        <v>0.5</v>
      </c>
      <c r="BE91">
        <f>CN91</f>
        <v>0</v>
      </c>
      <c r="BF91">
        <f>S91</f>
        <v>0</v>
      </c>
      <c r="BG91">
        <f>BC91*BD91*BE91</f>
        <v>0</v>
      </c>
      <c r="BH91">
        <f>(BF91-AX91)/BE91</f>
        <v>0</v>
      </c>
      <c r="BI91">
        <f>(AV91-BB91)/BB91</f>
        <v>0</v>
      </c>
      <c r="BJ91">
        <f>AU91/(AW91+AU91/BB91)</f>
        <v>0</v>
      </c>
      <c r="BK91" t="s">
        <v>766</v>
      </c>
      <c r="BL91">
        <v>-2791.53</v>
      </c>
      <c r="BM91">
        <f>IF(BL91&lt;&gt;0, BL91, BJ91)</f>
        <v>0</v>
      </c>
      <c r="BN91">
        <f>1-BM91/BB91</f>
        <v>0</v>
      </c>
      <c r="BO91">
        <f>(BB91-BA91)/(BB91-BM91)</f>
        <v>0</v>
      </c>
      <c r="BP91">
        <f>(AV91-BB91)/(AV91-BM91)</f>
        <v>0</v>
      </c>
      <c r="BQ91">
        <f>(BB91-BA91)/(BB91-AU91)</f>
        <v>0</v>
      </c>
      <c r="BR91">
        <f>(AV91-BB91)/(AV91-AU91)</f>
        <v>0</v>
      </c>
      <c r="BS91">
        <f>(BO91*BM91/BA91)</f>
        <v>0</v>
      </c>
      <c r="BT91">
        <f>(1-BS91)</f>
        <v>0</v>
      </c>
      <c r="BU91">
        <v>3268</v>
      </c>
      <c r="BV91">
        <v>300</v>
      </c>
      <c r="BW91">
        <v>300</v>
      </c>
      <c r="BX91">
        <v>300</v>
      </c>
      <c r="BY91">
        <v>12515.9</v>
      </c>
      <c r="BZ91">
        <v>916.72</v>
      </c>
      <c r="CA91">
        <v>-0.0090644</v>
      </c>
      <c r="CB91">
        <v>1.98</v>
      </c>
      <c r="CC91" t="s">
        <v>417</v>
      </c>
      <c r="CD91" t="s">
        <v>417</v>
      </c>
      <c r="CE91" t="s">
        <v>417</v>
      </c>
      <c r="CF91" t="s">
        <v>417</v>
      </c>
      <c r="CG91" t="s">
        <v>417</v>
      </c>
      <c r="CH91" t="s">
        <v>417</v>
      </c>
      <c r="CI91" t="s">
        <v>417</v>
      </c>
      <c r="CJ91" t="s">
        <v>417</v>
      </c>
      <c r="CK91" t="s">
        <v>417</v>
      </c>
      <c r="CL91" t="s">
        <v>417</v>
      </c>
      <c r="CM91">
        <f>$B$11*DK91+$C$11*DL91+$F$11*DW91*(1-DZ91)</f>
        <v>0</v>
      </c>
      <c r="CN91">
        <f>CM91*CO91</f>
        <v>0</v>
      </c>
      <c r="CO91">
        <f>($B$11*$D$9+$C$11*$D$9+$F$11*((EJ91+EB91)/MAX(EJ91+EB91+EK91, 0.1)*$I$9+EK91/MAX(EJ91+EB91+EK91, 0.1)*$J$9))/($B$11+$C$11+$F$11)</f>
        <v>0</v>
      </c>
      <c r="CP91">
        <f>($B$11*$K$9+$C$11*$K$9+$F$11*((EJ91+EB91)/MAX(EJ91+EB91+EK91, 0.1)*$P$9+EK91/MAX(EJ91+EB91+EK91, 0.1)*$Q$9))/($B$11+$C$11+$F$11)</f>
        <v>0</v>
      </c>
      <c r="CQ91">
        <v>6</v>
      </c>
      <c r="CR91">
        <v>0.5</v>
      </c>
      <c r="CS91" t="s">
        <v>418</v>
      </c>
      <c r="CT91">
        <v>2</v>
      </c>
      <c r="CU91">
        <v>1690392569.349999</v>
      </c>
      <c r="CV91">
        <v>408.4541666666667</v>
      </c>
      <c r="CW91">
        <v>417.2129333333333</v>
      </c>
      <c r="CX91">
        <v>26.24435666666667</v>
      </c>
      <c r="CY91">
        <v>24.95334333333334</v>
      </c>
      <c r="CZ91">
        <v>404.5981666666667</v>
      </c>
      <c r="DA91">
        <v>25.71112666666666</v>
      </c>
      <c r="DB91">
        <v>600.2569</v>
      </c>
      <c r="DC91">
        <v>101.4447</v>
      </c>
      <c r="DD91">
        <v>0.09997553333333337</v>
      </c>
      <c r="DE91">
        <v>32.33237666666667</v>
      </c>
      <c r="DF91">
        <v>32.41676</v>
      </c>
      <c r="DG91">
        <v>999.9000000000002</v>
      </c>
      <c r="DH91">
        <v>0</v>
      </c>
      <c r="DI91">
        <v>0</v>
      </c>
      <c r="DJ91">
        <v>10000.03566666667</v>
      </c>
      <c r="DK91">
        <v>0</v>
      </c>
      <c r="DL91">
        <v>541.5857999999999</v>
      </c>
      <c r="DM91">
        <v>-6.942168999999999</v>
      </c>
      <c r="DN91">
        <v>421.3283</v>
      </c>
      <c r="DO91">
        <v>427.8902333333334</v>
      </c>
      <c r="DP91">
        <v>1.291014333333333</v>
      </c>
      <c r="DQ91">
        <v>417.2129333333333</v>
      </c>
      <c r="DR91">
        <v>24.95334333333334</v>
      </c>
      <c r="DS91">
        <v>2.662351</v>
      </c>
      <c r="DT91">
        <v>2.531384000000001</v>
      </c>
      <c r="DU91">
        <v>22.05456</v>
      </c>
      <c r="DV91">
        <v>21.22968333333334</v>
      </c>
      <c r="DW91">
        <v>1500.008666666667</v>
      </c>
      <c r="DX91">
        <v>0.9730036666666667</v>
      </c>
      <c r="DY91">
        <v>0.02699600666666667</v>
      </c>
      <c r="DZ91">
        <v>0</v>
      </c>
      <c r="EA91">
        <v>757.4422666666665</v>
      </c>
      <c r="EB91">
        <v>4.99931</v>
      </c>
      <c r="EC91">
        <v>16173.70666666667</v>
      </c>
      <c r="ED91">
        <v>13259.33666666667</v>
      </c>
      <c r="EE91">
        <v>40.56199999999998</v>
      </c>
      <c r="EF91">
        <v>41.68699999999998</v>
      </c>
      <c r="EG91">
        <v>40.875</v>
      </c>
      <c r="EH91">
        <v>41.125</v>
      </c>
      <c r="EI91">
        <v>41.875</v>
      </c>
      <c r="EJ91">
        <v>1454.650666666667</v>
      </c>
      <c r="EK91">
        <v>40.35799999999999</v>
      </c>
      <c r="EL91">
        <v>0</v>
      </c>
      <c r="EM91">
        <v>103</v>
      </c>
      <c r="EN91">
        <v>0</v>
      </c>
      <c r="EO91">
        <v>755.1930799999999</v>
      </c>
      <c r="EP91">
        <v>-220.1200768983341</v>
      </c>
      <c r="EQ91">
        <v>-11390.26152785008</v>
      </c>
      <c r="ER91">
        <v>15948.44</v>
      </c>
      <c r="ES91">
        <v>15</v>
      </c>
      <c r="ET91">
        <v>1690392595.1</v>
      </c>
      <c r="EU91" t="s">
        <v>767</v>
      </c>
      <c r="EV91">
        <v>1690392595.1</v>
      </c>
      <c r="EW91">
        <v>1690392492.1</v>
      </c>
      <c r="EX91">
        <v>48</v>
      </c>
      <c r="EY91">
        <v>-1.811</v>
      </c>
      <c r="EZ91">
        <v>0.208</v>
      </c>
      <c r="FA91">
        <v>3.856</v>
      </c>
      <c r="FB91">
        <v>0.533</v>
      </c>
      <c r="FC91">
        <v>417</v>
      </c>
      <c r="FD91">
        <v>25</v>
      </c>
      <c r="FE91">
        <v>0.26</v>
      </c>
      <c r="FF91">
        <v>0.28</v>
      </c>
      <c r="FG91">
        <v>6.420250237050698</v>
      </c>
      <c r="FH91">
        <v>-0.8655179517261972</v>
      </c>
      <c r="FI91">
        <v>0.1147922409914652</v>
      </c>
      <c r="FJ91">
        <v>1</v>
      </c>
      <c r="FK91">
        <v>-7.02237725</v>
      </c>
      <c r="FL91">
        <v>1.242311031894936</v>
      </c>
      <c r="FM91">
        <v>0.1534388701240253</v>
      </c>
      <c r="FN91">
        <v>1</v>
      </c>
      <c r="FO91">
        <v>410.2784666666667</v>
      </c>
      <c r="FP91">
        <v>-1.330972191324865</v>
      </c>
      <c r="FQ91">
        <v>0.1037476853824838</v>
      </c>
      <c r="FR91">
        <v>1</v>
      </c>
      <c r="FS91">
        <v>1.279181</v>
      </c>
      <c r="FT91">
        <v>0.147542363977481</v>
      </c>
      <c r="FU91">
        <v>0.02677594440911468</v>
      </c>
      <c r="FV91">
        <v>1</v>
      </c>
      <c r="FW91">
        <v>26.24165666666667</v>
      </c>
      <c r="FX91">
        <v>0.2578625139043206</v>
      </c>
      <c r="FY91">
        <v>0.01912226770605978</v>
      </c>
      <c r="FZ91">
        <v>1</v>
      </c>
      <c r="GA91">
        <v>5</v>
      </c>
      <c r="GB91">
        <v>5</v>
      </c>
      <c r="GC91" t="s">
        <v>420</v>
      </c>
      <c r="GD91">
        <v>3.17191</v>
      </c>
      <c r="GE91">
        <v>2.79652</v>
      </c>
      <c r="GF91">
        <v>0.101147</v>
      </c>
      <c r="GG91">
        <v>0.104095</v>
      </c>
      <c r="GH91">
        <v>0.126245</v>
      </c>
      <c r="GI91">
        <v>0.123668</v>
      </c>
      <c r="GJ91">
        <v>27832</v>
      </c>
      <c r="GK91">
        <v>20270.6</v>
      </c>
      <c r="GL91">
        <v>28965</v>
      </c>
      <c r="GM91">
        <v>22183.7</v>
      </c>
      <c r="GN91">
        <v>32189.4</v>
      </c>
      <c r="GO91">
        <v>28271.9</v>
      </c>
      <c r="GP91">
        <v>39955.4</v>
      </c>
      <c r="GQ91">
        <v>36069</v>
      </c>
      <c r="GR91">
        <v>2.10192</v>
      </c>
      <c r="GS91">
        <v>1.811</v>
      </c>
      <c r="GT91">
        <v>0.0970811</v>
      </c>
      <c r="GU91">
        <v>0</v>
      </c>
      <c r="GV91">
        <v>30.8025</v>
      </c>
      <c r="GW91">
        <v>999.9</v>
      </c>
      <c r="GX91">
        <v>60.7</v>
      </c>
      <c r="GY91">
        <v>33.7</v>
      </c>
      <c r="GZ91">
        <v>31.437</v>
      </c>
      <c r="HA91">
        <v>61.7418</v>
      </c>
      <c r="HB91">
        <v>30.597</v>
      </c>
      <c r="HC91">
        <v>1</v>
      </c>
      <c r="HD91">
        <v>0.39017</v>
      </c>
      <c r="HE91">
        <v>0</v>
      </c>
      <c r="HF91">
        <v>20.2782</v>
      </c>
      <c r="HG91">
        <v>5.22553</v>
      </c>
      <c r="HH91">
        <v>11.9081</v>
      </c>
      <c r="HI91">
        <v>4.9637</v>
      </c>
      <c r="HJ91">
        <v>3.292</v>
      </c>
      <c r="HK91">
        <v>9999</v>
      </c>
      <c r="HL91">
        <v>9999</v>
      </c>
      <c r="HM91">
        <v>9999</v>
      </c>
      <c r="HN91">
        <v>999.9</v>
      </c>
      <c r="HO91">
        <v>4.97019</v>
      </c>
      <c r="HP91">
        <v>1.8752</v>
      </c>
      <c r="HQ91">
        <v>1.874</v>
      </c>
      <c r="HR91">
        <v>1.87317</v>
      </c>
      <c r="HS91">
        <v>1.87458</v>
      </c>
      <c r="HT91">
        <v>1.86959</v>
      </c>
      <c r="HU91">
        <v>1.87376</v>
      </c>
      <c r="HV91">
        <v>1.87881</v>
      </c>
      <c r="HW91">
        <v>0</v>
      </c>
      <c r="HX91">
        <v>0</v>
      </c>
      <c r="HY91">
        <v>0</v>
      </c>
      <c r="HZ91">
        <v>0</v>
      </c>
      <c r="IA91" t="s">
        <v>421</v>
      </c>
      <c r="IB91" t="s">
        <v>422</v>
      </c>
      <c r="IC91" t="s">
        <v>423</v>
      </c>
      <c r="ID91" t="s">
        <v>423</v>
      </c>
      <c r="IE91" t="s">
        <v>423</v>
      </c>
      <c r="IF91" t="s">
        <v>423</v>
      </c>
      <c r="IG91">
        <v>0</v>
      </c>
      <c r="IH91">
        <v>100</v>
      </c>
      <c r="II91">
        <v>100</v>
      </c>
      <c r="IJ91">
        <v>3.856</v>
      </c>
      <c r="IK91">
        <v>0.5332</v>
      </c>
      <c r="IL91">
        <v>5.649053355530771</v>
      </c>
      <c r="IM91">
        <v>0.0007502269904989051</v>
      </c>
      <c r="IN91">
        <v>-1.907541437940456E-06</v>
      </c>
      <c r="IO91">
        <v>4.87577687351772E-10</v>
      </c>
      <c r="IP91">
        <v>0.5332238095238075</v>
      </c>
      <c r="IQ91">
        <v>0</v>
      </c>
      <c r="IR91">
        <v>0</v>
      </c>
      <c r="IS91">
        <v>0</v>
      </c>
      <c r="IT91">
        <v>1</v>
      </c>
      <c r="IU91">
        <v>1943</v>
      </c>
      <c r="IV91">
        <v>1</v>
      </c>
      <c r="IW91">
        <v>21</v>
      </c>
      <c r="IX91">
        <v>1.4</v>
      </c>
      <c r="IY91">
        <v>1.4</v>
      </c>
      <c r="IZ91">
        <v>1.08521</v>
      </c>
      <c r="JA91">
        <v>2.42065</v>
      </c>
      <c r="JB91">
        <v>1.42578</v>
      </c>
      <c r="JC91">
        <v>2.2644</v>
      </c>
      <c r="JD91">
        <v>1.54785</v>
      </c>
      <c r="JE91">
        <v>2.46094</v>
      </c>
      <c r="JF91">
        <v>37.5781</v>
      </c>
      <c r="JG91">
        <v>14.3947</v>
      </c>
      <c r="JH91">
        <v>18</v>
      </c>
      <c r="JI91">
        <v>629.138</v>
      </c>
      <c r="JJ91">
        <v>422.689</v>
      </c>
      <c r="JK91">
        <v>31.5506</v>
      </c>
      <c r="JL91">
        <v>32.2704</v>
      </c>
      <c r="JM91">
        <v>30.0003</v>
      </c>
      <c r="JN91">
        <v>32.1183</v>
      </c>
      <c r="JO91">
        <v>32.0458</v>
      </c>
      <c r="JP91">
        <v>21.7323</v>
      </c>
      <c r="JQ91">
        <v>21.3914</v>
      </c>
      <c r="JR91">
        <v>71.8531</v>
      </c>
      <c r="JS91">
        <v>-999.9</v>
      </c>
      <c r="JT91">
        <v>417.163</v>
      </c>
      <c r="JU91">
        <v>25</v>
      </c>
      <c r="JV91">
        <v>94.3771</v>
      </c>
      <c r="JW91">
        <v>91.88639999999999</v>
      </c>
    </row>
    <row r="92" spans="1:283">
      <c r="A92">
        <v>76</v>
      </c>
      <c r="B92">
        <v>1690392705.6</v>
      </c>
      <c r="C92">
        <v>14335.5</v>
      </c>
      <c r="D92" t="s">
        <v>768</v>
      </c>
      <c r="E92" t="s">
        <v>769</v>
      </c>
      <c r="F92">
        <v>15</v>
      </c>
      <c r="P92">
        <v>1690392697.849999</v>
      </c>
      <c r="Q92">
        <f>(R92)/1000</f>
        <v>0</v>
      </c>
      <c r="R92">
        <f>1000*DB92*AP92*(CX92-CY92)/(100*CQ92*(1000-AP92*CX92))</f>
        <v>0</v>
      </c>
      <c r="S92">
        <f>DB92*AP92*(CW92-CV92*(1000-AP92*CY92)/(1000-AP92*CX92))/(100*CQ92)</f>
        <v>0</v>
      </c>
      <c r="T92">
        <f>CV92 - IF(AP92&gt;1, S92*CQ92*100.0/(AR92*DJ92), 0)</f>
        <v>0</v>
      </c>
      <c r="U92">
        <f>((AA92-Q92/2)*T92-S92)/(AA92+Q92/2)</f>
        <v>0</v>
      </c>
      <c r="V92">
        <f>U92*(DC92+DD92)/1000.0</f>
        <v>0</v>
      </c>
      <c r="W92">
        <f>(CV92 - IF(AP92&gt;1, S92*CQ92*100.0/(AR92*DJ92), 0))*(DC92+DD92)/1000.0</f>
        <v>0</v>
      </c>
      <c r="X92">
        <f>2.0/((1/Z92-1/Y92)+SIGN(Z92)*SQRT((1/Z92-1/Y92)*(1/Z92-1/Y92) + 4*CR92/((CR92+1)*(CR92+1))*(2*1/Z92*1/Y92-1/Y92*1/Y92)))</f>
        <v>0</v>
      </c>
      <c r="Y92">
        <f>IF(LEFT(CS92,1)&lt;&gt;"0",IF(LEFT(CS92,1)="1",3.0,CT92),$D$5+$E$5*(DJ92*DC92/($K$5*1000))+$F$5*(DJ92*DC92/($K$5*1000))*MAX(MIN(CQ92,$J$5),$I$5)*MAX(MIN(CQ92,$J$5),$I$5)+$G$5*MAX(MIN(CQ92,$J$5),$I$5)*(DJ92*DC92/($K$5*1000))+$H$5*(DJ92*DC92/($K$5*1000))*(DJ92*DC92/($K$5*1000)))</f>
        <v>0</v>
      </c>
      <c r="Z92">
        <f>Q92*(1000-(1000*0.61365*exp(17.502*AD92/(240.97+AD92))/(DC92+DD92)+CX92)/2)/(1000*0.61365*exp(17.502*AD92/(240.97+AD92))/(DC92+DD92)-CX92)</f>
        <v>0</v>
      </c>
      <c r="AA92">
        <f>1/((CR92+1)/(X92/1.6)+1/(Y92/1.37)) + CR92/((CR92+1)/(X92/1.6) + CR92/(Y92/1.37))</f>
        <v>0</v>
      </c>
      <c r="AB92">
        <f>(CM92*CP92)</f>
        <v>0</v>
      </c>
      <c r="AC92">
        <f>(DE92+(AB92+2*0.95*5.67E-8*(((DE92+$B$7)+273)^4-(DE92+273)^4)-44100*Q92)/(1.84*29.3*Y92+8*0.95*5.67E-8*(DE92+273)^3))</f>
        <v>0</v>
      </c>
      <c r="AD92">
        <f>($C$7*DF92+$D$7*DG92+$E$7*AC92)</f>
        <v>0</v>
      </c>
      <c r="AE92">
        <f>0.61365*exp(17.502*AD92/(240.97+AD92))</f>
        <v>0</v>
      </c>
      <c r="AF92">
        <f>(AG92/AH92*100)</f>
        <v>0</v>
      </c>
      <c r="AG92">
        <f>CX92*(DC92+DD92)/1000</f>
        <v>0</v>
      </c>
      <c r="AH92">
        <f>0.61365*exp(17.502*DE92/(240.97+DE92))</f>
        <v>0</v>
      </c>
      <c r="AI92">
        <f>(AE92-CX92*(DC92+DD92)/1000)</f>
        <v>0</v>
      </c>
      <c r="AJ92">
        <f>(-Q92*44100)</f>
        <v>0</v>
      </c>
      <c r="AK92">
        <f>2*29.3*Y92*0.92*(DE92-AD92)</f>
        <v>0</v>
      </c>
      <c r="AL92">
        <f>2*0.95*5.67E-8*(((DE92+$B$7)+273)^4-(AD92+273)^4)</f>
        <v>0</v>
      </c>
      <c r="AM92">
        <f>AB92+AL92+AJ92+AK92</f>
        <v>0</v>
      </c>
      <c r="AN92">
        <v>0</v>
      </c>
      <c r="AO92">
        <v>0</v>
      </c>
      <c r="AP92">
        <f>IF(AN92*$H$13&gt;=AR92,1.0,(AR92/(AR92-AN92*$H$13)))</f>
        <v>0</v>
      </c>
      <c r="AQ92">
        <f>(AP92-1)*100</f>
        <v>0</v>
      </c>
      <c r="AR92">
        <f>MAX(0,($B$13+$C$13*DJ92)/(1+$D$13*DJ92)*DC92/(DE92+273)*$E$13)</f>
        <v>0</v>
      </c>
      <c r="AS92" t="s">
        <v>414</v>
      </c>
      <c r="AT92">
        <v>12558.6</v>
      </c>
      <c r="AU92">
        <v>607.068</v>
      </c>
      <c r="AV92">
        <v>2188.17</v>
      </c>
      <c r="AW92">
        <f>1-AU92/AV92</f>
        <v>0</v>
      </c>
      <c r="AX92">
        <v>-1.734461745173538</v>
      </c>
      <c r="AY92" t="s">
        <v>770</v>
      </c>
      <c r="AZ92">
        <v>12505.4</v>
      </c>
      <c r="BA92">
        <v>625.2416923076923</v>
      </c>
      <c r="BB92">
        <v>917.8049999999999</v>
      </c>
      <c r="BC92">
        <f>1-BA92/BB92</f>
        <v>0</v>
      </c>
      <c r="BD92">
        <v>0.5</v>
      </c>
      <c r="BE92">
        <f>CN92</f>
        <v>0</v>
      </c>
      <c r="BF92">
        <f>S92</f>
        <v>0</v>
      </c>
      <c r="BG92">
        <f>BC92*BD92*BE92</f>
        <v>0</v>
      </c>
      <c r="BH92">
        <f>(BF92-AX92)/BE92</f>
        <v>0</v>
      </c>
      <c r="BI92">
        <f>(AV92-BB92)/BB92</f>
        <v>0</v>
      </c>
      <c r="BJ92">
        <f>AU92/(AW92+AU92/BB92)</f>
        <v>0</v>
      </c>
      <c r="BK92" t="s">
        <v>771</v>
      </c>
      <c r="BL92">
        <v>-747.59</v>
      </c>
      <c r="BM92">
        <f>IF(BL92&lt;&gt;0, BL92, BJ92)</f>
        <v>0</v>
      </c>
      <c r="BN92">
        <f>1-BM92/BB92</f>
        <v>0</v>
      </c>
      <c r="BO92">
        <f>(BB92-BA92)/(BB92-BM92)</f>
        <v>0</v>
      </c>
      <c r="BP92">
        <f>(AV92-BB92)/(AV92-BM92)</f>
        <v>0</v>
      </c>
      <c r="BQ92">
        <f>(BB92-BA92)/(BB92-AU92)</f>
        <v>0</v>
      </c>
      <c r="BR92">
        <f>(AV92-BB92)/(AV92-AU92)</f>
        <v>0</v>
      </c>
      <c r="BS92">
        <f>(BO92*BM92/BA92)</f>
        <v>0</v>
      </c>
      <c r="BT92">
        <f>(1-BS92)</f>
        <v>0</v>
      </c>
      <c r="BU92">
        <v>3270</v>
      </c>
      <c r="BV92">
        <v>300</v>
      </c>
      <c r="BW92">
        <v>300</v>
      </c>
      <c r="BX92">
        <v>300</v>
      </c>
      <c r="BY92">
        <v>12505.4</v>
      </c>
      <c r="BZ92">
        <v>843.8099999999999</v>
      </c>
      <c r="CA92">
        <v>-0.00906057</v>
      </c>
      <c r="CB92">
        <v>-9.68</v>
      </c>
      <c r="CC92" t="s">
        <v>417</v>
      </c>
      <c r="CD92" t="s">
        <v>417</v>
      </c>
      <c r="CE92" t="s">
        <v>417</v>
      </c>
      <c r="CF92" t="s">
        <v>417</v>
      </c>
      <c r="CG92" t="s">
        <v>417</v>
      </c>
      <c r="CH92" t="s">
        <v>417</v>
      </c>
      <c r="CI92" t="s">
        <v>417</v>
      </c>
      <c r="CJ92" t="s">
        <v>417</v>
      </c>
      <c r="CK92" t="s">
        <v>417</v>
      </c>
      <c r="CL92" t="s">
        <v>417</v>
      </c>
      <c r="CM92">
        <f>$B$11*DK92+$C$11*DL92+$F$11*DW92*(1-DZ92)</f>
        <v>0</v>
      </c>
      <c r="CN92">
        <f>CM92*CO92</f>
        <v>0</v>
      </c>
      <c r="CO92">
        <f>($B$11*$D$9+$C$11*$D$9+$F$11*((EJ92+EB92)/MAX(EJ92+EB92+EK92, 0.1)*$I$9+EK92/MAX(EJ92+EB92+EK92, 0.1)*$J$9))/($B$11+$C$11+$F$11)</f>
        <v>0</v>
      </c>
      <c r="CP92">
        <f>($B$11*$K$9+$C$11*$K$9+$F$11*((EJ92+EB92)/MAX(EJ92+EB92+EK92, 0.1)*$P$9+EK92/MAX(EJ92+EB92+EK92, 0.1)*$Q$9))/($B$11+$C$11+$F$11)</f>
        <v>0</v>
      </c>
      <c r="CQ92">
        <v>6</v>
      </c>
      <c r="CR92">
        <v>0.5</v>
      </c>
      <c r="CS92" t="s">
        <v>418</v>
      </c>
      <c r="CT92">
        <v>2</v>
      </c>
      <c r="CU92">
        <v>1690392697.849999</v>
      </c>
      <c r="CV92">
        <v>409.8251666666667</v>
      </c>
      <c r="CW92">
        <v>425.5006666666667</v>
      </c>
      <c r="CX92">
        <v>27.78176</v>
      </c>
      <c r="CY92">
        <v>25.037</v>
      </c>
      <c r="CZ92">
        <v>405.9645</v>
      </c>
      <c r="DA92">
        <v>27.24854333333333</v>
      </c>
      <c r="DB92">
        <v>600.2038666666666</v>
      </c>
      <c r="DC92">
        <v>101.4294666666667</v>
      </c>
      <c r="DD92">
        <v>0.1000093266666666</v>
      </c>
      <c r="DE92">
        <v>32.42172666666666</v>
      </c>
      <c r="DF92">
        <v>32.37614666666666</v>
      </c>
      <c r="DG92">
        <v>999.9000000000002</v>
      </c>
      <c r="DH92">
        <v>0</v>
      </c>
      <c r="DI92">
        <v>0</v>
      </c>
      <c r="DJ92">
        <v>10001.72866666667</v>
      </c>
      <c r="DK92">
        <v>0</v>
      </c>
      <c r="DL92">
        <v>151.8141</v>
      </c>
      <c r="DM92">
        <v>-15.67545333333333</v>
      </c>
      <c r="DN92">
        <v>421.5361666666667</v>
      </c>
      <c r="DO92">
        <v>436.4274666666666</v>
      </c>
      <c r="DP92">
        <v>2.744752</v>
      </c>
      <c r="DQ92">
        <v>425.5006666666667</v>
      </c>
      <c r="DR92">
        <v>25.037</v>
      </c>
      <c r="DS92">
        <v>2.817889666666666</v>
      </c>
      <c r="DT92">
        <v>2.539490666666666</v>
      </c>
      <c r="DU92">
        <v>22.98924666666667</v>
      </c>
      <c r="DV92">
        <v>21.28182666666666</v>
      </c>
      <c r="DW92">
        <v>1499.997666666666</v>
      </c>
      <c r="DX92">
        <v>0.9729961666666663</v>
      </c>
      <c r="DY92">
        <v>0.02700363333333334</v>
      </c>
      <c r="DZ92">
        <v>0</v>
      </c>
      <c r="EA92">
        <v>625.2965000000002</v>
      </c>
      <c r="EB92">
        <v>4.99931</v>
      </c>
      <c r="EC92">
        <v>12299.65666666667</v>
      </c>
      <c r="ED92">
        <v>13259.20333333334</v>
      </c>
      <c r="EE92">
        <v>40.5746</v>
      </c>
      <c r="EF92">
        <v>41.75413333333333</v>
      </c>
      <c r="EG92">
        <v>40.90806666666665</v>
      </c>
      <c r="EH92">
        <v>41.19119999999999</v>
      </c>
      <c r="EI92">
        <v>41.87913333333333</v>
      </c>
      <c r="EJ92">
        <v>1454.627666666667</v>
      </c>
      <c r="EK92">
        <v>40.36999999999998</v>
      </c>
      <c r="EL92">
        <v>0</v>
      </c>
      <c r="EM92">
        <v>128</v>
      </c>
      <c r="EN92">
        <v>0</v>
      </c>
      <c r="EO92">
        <v>625.2416923076923</v>
      </c>
      <c r="EP92">
        <v>-19.13340172578019</v>
      </c>
      <c r="EQ92">
        <v>-142.5811958842324</v>
      </c>
      <c r="ER92">
        <v>12293.29615384615</v>
      </c>
      <c r="ES92">
        <v>15</v>
      </c>
      <c r="ET92">
        <v>1690392595.1</v>
      </c>
      <c r="EU92" t="s">
        <v>767</v>
      </c>
      <c r="EV92">
        <v>1690392595.1</v>
      </c>
      <c r="EW92">
        <v>1690392492.1</v>
      </c>
      <c r="EX92">
        <v>48</v>
      </c>
      <c r="EY92">
        <v>-1.811</v>
      </c>
      <c r="EZ92">
        <v>0.208</v>
      </c>
      <c r="FA92">
        <v>3.856</v>
      </c>
      <c r="FB92">
        <v>0.533</v>
      </c>
      <c r="FC92">
        <v>417</v>
      </c>
      <c r="FD92">
        <v>25</v>
      </c>
      <c r="FE92">
        <v>0.26</v>
      </c>
      <c r="FF92">
        <v>0.28</v>
      </c>
      <c r="FG92">
        <v>14.54240881697231</v>
      </c>
      <c r="FH92">
        <v>-0.7696911955395147</v>
      </c>
      <c r="FI92">
        <v>0.07631856043415719</v>
      </c>
      <c r="FJ92">
        <v>1</v>
      </c>
      <c r="FK92">
        <v>-15.750605</v>
      </c>
      <c r="FL92">
        <v>1.18595121951222</v>
      </c>
      <c r="FM92">
        <v>0.1386319532972106</v>
      </c>
      <c r="FN92">
        <v>1</v>
      </c>
      <c r="FO92">
        <v>409.8233666666667</v>
      </c>
      <c r="FP92">
        <v>-0.007181312568837922</v>
      </c>
      <c r="FQ92">
        <v>0.02810751184688071</v>
      </c>
      <c r="FR92">
        <v>1</v>
      </c>
      <c r="FS92">
        <v>2.7191795</v>
      </c>
      <c r="FT92">
        <v>0.4321062664165036</v>
      </c>
      <c r="FU92">
        <v>0.04199409368887486</v>
      </c>
      <c r="FV92">
        <v>1</v>
      </c>
      <c r="FW92">
        <v>27.77370333333333</v>
      </c>
      <c r="FX92">
        <v>0.497953281423841</v>
      </c>
      <c r="FY92">
        <v>0.03598480682485605</v>
      </c>
      <c r="FZ92">
        <v>1</v>
      </c>
      <c r="GA92">
        <v>5</v>
      </c>
      <c r="GB92">
        <v>5</v>
      </c>
      <c r="GC92" t="s">
        <v>420</v>
      </c>
      <c r="GD92">
        <v>3.17239</v>
      </c>
      <c r="GE92">
        <v>2.79725</v>
      </c>
      <c r="GF92">
        <v>0.101419</v>
      </c>
      <c r="GG92">
        <v>0.105655</v>
      </c>
      <c r="GH92">
        <v>0.131369</v>
      </c>
      <c r="GI92">
        <v>0.123731</v>
      </c>
      <c r="GJ92">
        <v>27819.9</v>
      </c>
      <c r="GK92">
        <v>20328.3</v>
      </c>
      <c r="GL92">
        <v>28961.7</v>
      </c>
      <c r="GM92">
        <v>22285.9</v>
      </c>
      <c r="GN92">
        <v>31995.3</v>
      </c>
      <c r="GO92">
        <v>28377.9</v>
      </c>
      <c r="GP92">
        <v>39950.7</v>
      </c>
      <c r="GQ92">
        <v>36206.6</v>
      </c>
      <c r="GR92">
        <v>2.10208</v>
      </c>
      <c r="GS92">
        <v>1.81117</v>
      </c>
      <c r="GT92">
        <v>0.0930279</v>
      </c>
      <c r="GU92">
        <v>0</v>
      </c>
      <c r="GV92">
        <v>30.8809</v>
      </c>
      <c r="GW92">
        <v>999.9</v>
      </c>
      <c r="GX92">
        <v>60.3</v>
      </c>
      <c r="GY92">
        <v>33.8</v>
      </c>
      <c r="GZ92">
        <v>31.4122</v>
      </c>
      <c r="HA92">
        <v>62.1118</v>
      </c>
      <c r="HB92">
        <v>30.0361</v>
      </c>
      <c r="HC92">
        <v>1</v>
      </c>
      <c r="HD92">
        <v>0.395788</v>
      </c>
      <c r="HE92">
        <v>0</v>
      </c>
      <c r="HF92">
        <v>20.2774</v>
      </c>
      <c r="HG92">
        <v>5.22583</v>
      </c>
      <c r="HH92">
        <v>11.9084</v>
      </c>
      <c r="HI92">
        <v>4.9638</v>
      </c>
      <c r="HJ92">
        <v>3.292</v>
      </c>
      <c r="HK92">
        <v>9999</v>
      </c>
      <c r="HL92">
        <v>9999</v>
      </c>
      <c r="HM92">
        <v>9999</v>
      </c>
      <c r="HN92">
        <v>999.9</v>
      </c>
      <c r="HO92">
        <v>4.97019</v>
      </c>
      <c r="HP92">
        <v>1.87517</v>
      </c>
      <c r="HQ92">
        <v>1.87401</v>
      </c>
      <c r="HR92">
        <v>1.87317</v>
      </c>
      <c r="HS92">
        <v>1.87463</v>
      </c>
      <c r="HT92">
        <v>1.8696</v>
      </c>
      <c r="HU92">
        <v>1.87378</v>
      </c>
      <c r="HV92">
        <v>1.87881</v>
      </c>
      <c r="HW92">
        <v>0</v>
      </c>
      <c r="HX92">
        <v>0</v>
      </c>
      <c r="HY92">
        <v>0</v>
      </c>
      <c r="HZ92">
        <v>0</v>
      </c>
      <c r="IA92" t="s">
        <v>421</v>
      </c>
      <c r="IB92" t="s">
        <v>422</v>
      </c>
      <c r="IC92" t="s">
        <v>423</v>
      </c>
      <c r="ID92" t="s">
        <v>423</v>
      </c>
      <c r="IE92" t="s">
        <v>423</v>
      </c>
      <c r="IF92" t="s">
        <v>423</v>
      </c>
      <c r="IG92">
        <v>0</v>
      </c>
      <c r="IH92">
        <v>100</v>
      </c>
      <c r="II92">
        <v>100</v>
      </c>
      <c r="IJ92">
        <v>3.861</v>
      </c>
      <c r="IK92">
        <v>0.5332</v>
      </c>
      <c r="IL92">
        <v>3.837883688020622</v>
      </c>
      <c r="IM92">
        <v>0.0007502269904989051</v>
      </c>
      <c r="IN92">
        <v>-1.907541437940456E-06</v>
      </c>
      <c r="IO92">
        <v>4.87577687351772E-10</v>
      </c>
      <c r="IP92">
        <v>0.5332238095238075</v>
      </c>
      <c r="IQ92">
        <v>0</v>
      </c>
      <c r="IR92">
        <v>0</v>
      </c>
      <c r="IS92">
        <v>0</v>
      </c>
      <c r="IT92">
        <v>1</v>
      </c>
      <c r="IU92">
        <v>1943</v>
      </c>
      <c r="IV92">
        <v>1</v>
      </c>
      <c r="IW92">
        <v>21</v>
      </c>
      <c r="IX92">
        <v>1.8</v>
      </c>
      <c r="IY92">
        <v>3.6</v>
      </c>
      <c r="IZ92">
        <v>1.10352</v>
      </c>
      <c r="JA92">
        <v>2.41455</v>
      </c>
      <c r="JB92">
        <v>1.42578</v>
      </c>
      <c r="JC92">
        <v>2.26318</v>
      </c>
      <c r="JD92">
        <v>1.54785</v>
      </c>
      <c r="JE92">
        <v>2.43896</v>
      </c>
      <c r="JF92">
        <v>37.7228</v>
      </c>
      <c r="JG92">
        <v>14.3772</v>
      </c>
      <c r="JH92">
        <v>18</v>
      </c>
      <c r="JI92">
        <v>630.127</v>
      </c>
      <c r="JJ92">
        <v>423.441</v>
      </c>
      <c r="JK92">
        <v>31.5991</v>
      </c>
      <c r="JL92">
        <v>32.3416</v>
      </c>
      <c r="JM92">
        <v>30.0008</v>
      </c>
      <c r="JN92">
        <v>32.2077</v>
      </c>
      <c r="JO92">
        <v>32.1428</v>
      </c>
      <c r="JP92">
        <v>22.1185</v>
      </c>
      <c r="JQ92">
        <v>21.6706</v>
      </c>
      <c r="JR92">
        <v>70.7376</v>
      </c>
      <c r="JS92">
        <v>-999.9</v>
      </c>
      <c r="JT92">
        <v>425.625</v>
      </c>
      <c r="JU92">
        <v>25</v>
      </c>
      <c r="JV92">
        <v>94.3661</v>
      </c>
      <c r="JW92">
        <v>92.2647</v>
      </c>
    </row>
    <row r="93" spans="1:283">
      <c r="A93">
        <v>77</v>
      </c>
      <c r="B93">
        <v>1690392988.6</v>
      </c>
      <c r="C93">
        <v>14618.5</v>
      </c>
      <c r="D93" t="s">
        <v>772</v>
      </c>
      <c r="E93" t="s">
        <v>773</v>
      </c>
      <c r="F93">
        <v>15</v>
      </c>
      <c r="P93">
        <v>1690392980.599999</v>
      </c>
      <c r="Q93">
        <f>(R93)/1000</f>
        <v>0</v>
      </c>
      <c r="R93">
        <f>1000*DB93*AP93*(CX93-CY93)/(100*CQ93*(1000-AP93*CX93))</f>
        <v>0</v>
      </c>
      <c r="S93">
        <f>DB93*AP93*(CW93-CV93*(1000-AP93*CY93)/(1000-AP93*CX93))/(100*CQ93)</f>
        <v>0</v>
      </c>
      <c r="T93">
        <f>CV93 - IF(AP93&gt;1, S93*CQ93*100.0/(AR93*DJ93), 0)</f>
        <v>0</v>
      </c>
      <c r="U93">
        <f>((AA93-Q93/2)*T93-S93)/(AA93+Q93/2)</f>
        <v>0</v>
      </c>
      <c r="V93">
        <f>U93*(DC93+DD93)/1000.0</f>
        <v>0</v>
      </c>
      <c r="W93">
        <f>(CV93 - IF(AP93&gt;1, S93*CQ93*100.0/(AR93*DJ93), 0))*(DC93+DD93)/1000.0</f>
        <v>0</v>
      </c>
      <c r="X93">
        <f>2.0/((1/Z93-1/Y93)+SIGN(Z93)*SQRT((1/Z93-1/Y93)*(1/Z93-1/Y93) + 4*CR93/((CR93+1)*(CR93+1))*(2*1/Z93*1/Y93-1/Y93*1/Y93)))</f>
        <v>0</v>
      </c>
      <c r="Y93">
        <f>IF(LEFT(CS93,1)&lt;&gt;"0",IF(LEFT(CS93,1)="1",3.0,CT93),$D$5+$E$5*(DJ93*DC93/($K$5*1000))+$F$5*(DJ93*DC93/($K$5*1000))*MAX(MIN(CQ93,$J$5),$I$5)*MAX(MIN(CQ93,$J$5),$I$5)+$G$5*MAX(MIN(CQ93,$J$5),$I$5)*(DJ93*DC93/($K$5*1000))+$H$5*(DJ93*DC93/($K$5*1000))*(DJ93*DC93/($K$5*1000)))</f>
        <v>0</v>
      </c>
      <c r="Z93">
        <f>Q93*(1000-(1000*0.61365*exp(17.502*AD93/(240.97+AD93))/(DC93+DD93)+CX93)/2)/(1000*0.61365*exp(17.502*AD93/(240.97+AD93))/(DC93+DD93)-CX93)</f>
        <v>0</v>
      </c>
      <c r="AA93">
        <f>1/((CR93+1)/(X93/1.6)+1/(Y93/1.37)) + CR93/((CR93+1)/(X93/1.6) + CR93/(Y93/1.37))</f>
        <v>0</v>
      </c>
      <c r="AB93">
        <f>(CM93*CP93)</f>
        <v>0</v>
      </c>
      <c r="AC93">
        <f>(DE93+(AB93+2*0.95*5.67E-8*(((DE93+$B$7)+273)^4-(DE93+273)^4)-44100*Q93)/(1.84*29.3*Y93+8*0.95*5.67E-8*(DE93+273)^3))</f>
        <v>0</v>
      </c>
      <c r="AD93">
        <f>($C$7*DF93+$D$7*DG93+$E$7*AC93)</f>
        <v>0</v>
      </c>
      <c r="AE93">
        <f>0.61365*exp(17.502*AD93/(240.97+AD93))</f>
        <v>0</v>
      </c>
      <c r="AF93">
        <f>(AG93/AH93*100)</f>
        <v>0</v>
      </c>
      <c r="AG93">
        <f>CX93*(DC93+DD93)/1000</f>
        <v>0</v>
      </c>
      <c r="AH93">
        <f>0.61365*exp(17.502*DE93/(240.97+DE93))</f>
        <v>0</v>
      </c>
      <c r="AI93">
        <f>(AE93-CX93*(DC93+DD93)/1000)</f>
        <v>0</v>
      </c>
      <c r="AJ93">
        <f>(-Q93*44100)</f>
        <v>0</v>
      </c>
      <c r="AK93">
        <f>2*29.3*Y93*0.92*(DE93-AD93)</f>
        <v>0</v>
      </c>
      <c r="AL93">
        <f>2*0.95*5.67E-8*(((DE93+$B$7)+273)^4-(AD93+273)^4)</f>
        <v>0</v>
      </c>
      <c r="AM93">
        <f>AB93+AL93+AJ93+AK93</f>
        <v>0</v>
      </c>
      <c r="AN93">
        <v>0</v>
      </c>
      <c r="AO93">
        <v>0</v>
      </c>
      <c r="AP93">
        <f>IF(AN93*$H$13&gt;=AR93,1.0,(AR93/(AR93-AN93*$H$13)))</f>
        <v>0</v>
      </c>
      <c r="AQ93">
        <f>(AP93-1)*100</f>
        <v>0</v>
      </c>
      <c r="AR93">
        <f>MAX(0,($B$13+$C$13*DJ93)/(1+$D$13*DJ93)*DC93/(DE93+273)*$E$13)</f>
        <v>0</v>
      </c>
      <c r="AS93" t="s">
        <v>414</v>
      </c>
      <c r="AT93">
        <v>12558.6</v>
      </c>
      <c r="AU93">
        <v>607.068</v>
      </c>
      <c r="AV93">
        <v>2188.17</v>
      </c>
      <c r="AW93">
        <f>1-AU93/AV93</f>
        <v>0</v>
      </c>
      <c r="AX93">
        <v>-1.734461745173538</v>
      </c>
      <c r="AY93" t="s">
        <v>774</v>
      </c>
      <c r="AZ93">
        <v>12567.1</v>
      </c>
      <c r="BA93">
        <v>559.28692</v>
      </c>
      <c r="BB93">
        <v>655.4349999999999</v>
      </c>
      <c r="BC93">
        <f>1-BA93/BB93</f>
        <v>0</v>
      </c>
      <c r="BD93">
        <v>0.5</v>
      </c>
      <c r="BE93">
        <f>CN93</f>
        <v>0</v>
      </c>
      <c r="BF93">
        <f>S93</f>
        <v>0</v>
      </c>
      <c r="BG93">
        <f>BC93*BD93*BE93</f>
        <v>0</v>
      </c>
      <c r="BH93">
        <f>(BF93-AX93)/BE93</f>
        <v>0</v>
      </c>
      <c r="BI93">
        <f>(AV93-BB93)/BB93</f>
        <v>0</v>
      </c>
      <c r="BJ93">
        <f>AU93/(AW93+AU93/BB93)</f>
        <v>0</v>
      </c>
      <c r="BK93" t="s">
        <v>775</v>
      </c>
      <c r="BL93">
        <v>-16.82</v>
      </c>
      <c r="BM93">
        <f>IF(BL93&lt;&gt;0, BL93, BJ93)</f>
        <v>0</v>
      </c>
      <c r="BN93">
        <f>1-BM93/BB93</f>
        <v>0</v>
      </c>
      <c r="BO93">
        <f>(BB93-BA93)/(BB93-BM93)</f>
        <v>0</v>
      </c>
      <c r="BP93">
        <f>(AV93-BB93)/(AV93-BM93)</f>
        <v>0</v>
      </c>
      <c r="BQ93">
        <f>(BB93-BA93)/(BB93-AU93)</f>
        <v>0</v>
      </c>
      <c r="BR93">
        <f>(AV93-BB93)/(AV93-AU93)</f>
        <v>0</v>
      </c>
      <c r="BS93">
        <f>(BO93*BM93/BA93)</f>
        <v>0</v>
      </c>
      <c r="BT93">
        <f>(1-BS93)</f>
        <v>0</v>
      </c>
      <c r="BU93">
        <v>3272</v>
      </c>
      <c r="BV93">
        <v>300</v>
      </c>
      <c r="BW93">
        <v>300</v>
      </c>
      <c r="BX93">
        <v>300</v>
      </c>
      <c r="BY93">
        <v>12567.1</v>
      </c>
      <c r="BZ93">
        <v>643.1</v>
      </c>
      <c r="CA93">
        <v>-0.009102570000000001</v>
      </c>
      <c r="CB93">
        <v>1.69</v>
      </c>
      <c r="CC93" t="s">
        <v>417</v>
      </c>
      <c r="CD93" t="s">
        <v>417</v>
      </c>
      <c r="CE93" t="s">
        <v>417</v>
      </c>
      <c r="CF93" t="s">
        <v>417</v>
      </c>
      <c r="CG93" t="s">
        <v>417</v>
      </c>
      <c r="CH93" t="s">
        <v>417</v>
      </c>
      <c r="CI93" t="s">
        <v>417</v>
      </c>
      <c r="CJ93" t="s">
        <v>417</v>
      </c>
      <c r="CK93" t="s">
        <v>417</v>
      </c>
      <c r="CL93" t="s">
        <v>417</v>
      </c>
      <c r="CM93">
        <f>$B$11*DK93+$C$11*DL93+$F$11*DW93*(1-DZ93)</f>
        <v>0</v>
      </c>
      <c r="CN93">
        <f>CM93*CO93</f>
        <v>0</v>
      </c>
      <c r="CO93">
        <f>($B$11*$D$9+$C$11*$D$9+$F$11*((EJ93+EB93)/MAX(EJ93+EB93+EK93, 0.1)*$I$9+EK93/MAX(EJ93+EB93+EK93, 0.1)*$J$9))/($B$11+$C$11+$F$11)</f>
        <v>0</v>
      </c>
      <c r="CP93">
        <f>($B$11*$K$9+$C$11*$K$9+$F$11*((EJ93+EB93)/MAX(EJ93+EB93+EK93, 0.1)*$P$9+EK93/MAX(EJ93+EB93+EK93, 0.1)*$Q$9))/($B$11+$C$11+$F$11)</f>
        <v>0</v>
      </c>
      <c r="CQ93">
        <v>6</v>
      </c>
      <c r="CR93">
        <v>0.5</v>
      </c>
      <c r="CS93" t="s">
        <v>418</v>
      </c>
      <c r="CT93">
        <v>2</v>
      </c>
      <c r="CU93">
        <v>1690392980.599999</v>
      </c>
      <c r="CV93">
        <v>412.5210967741936</v>
      </c>
      <c r="CW93">
        <v>411.5860967741935</v>
      </c>
      <c r="CX93">
        <v>25.11936774193548</v>
      </c>
      <c r="CY93">
        <v>24.93896774193549</v>
      </c>
      <c r="CZ93">
        <v>405.8710967741936</v>
      </c>
      <c r="DA93">
        <v>24.64236774193548</v>
      </c>
      <c r="DB93">
        <v>600.2211290322581</v>
      </c>
      <c r="DC93">
        <v>101.4260322580645</v>
      </c>
      <c r="DD93">
        <v>0.09984815806451612</v>
      </c>
      <c r="DE93">
        <v>33.02796774193548</v>
      </c>
      <c r="DF93">
        <v>33.23785806451613</v>
      </c>
      <c r="DG93">
        <v>999.9000000000003</v>
      </c>
      <c r="DH93">
        <v>0</v>
      </c>
      <c r="DI93">
        <v>0</v>
      </c>
      <c r="DJ93">
        <v>10002.78516129032</v>
      </c>
      <c r="DK93">
        <v>0</v>
      </c>
      <c r="DL93">
        <v>856.8950322580645</v>
      </c>
      <c r="DM93">
        <v>-1.854207741935484</v>
      </c>
      <c r="DN93">
        <v>420.3134516129033</v>
      </c>
      <c r="DO93">
        <v>422.113064516129</v>
      </c>
      <c r="DP93">
        <v>0.2366285806451613</v>
      </c>
      <c r="DQ93">
        <v>411.5860967741935</v>
      </c>
      <c r="DR93">
        <v>24.93896774193549</v>
      </c>
      <c r="DS93">
        <v>2.553460967741936</v>
      </c>
      <c r="DT93">
        <v>2.52945935483871</v>
      </c>
      <c r="DU93">
        <v>21.37132903225806</v>
      </c>
      <c r="DV93">
        <v>21.2173064516129</v>
      </c>
      <c r="DW93">
        <v>1499.960322580645</v>
      </c>
      <c r="DX93">
        <v>0.9730002580645162</v>
      </c>
      <c r="DY93">
        <v>0.02699934516129033</v>
      </c>
      <c r="DZ93">
        <v>0</v>
      </c>
      <c r="EA93">
        <v>559.9436129032258</v>
      </c>
      <c r="EB93">
        <v>4.999310000000001</v>
      </c>
      <c r="EC93">
        <v>14126.56129032258</v>
      </c>
      <c r="ED93">
        <v>13258.88064516129</v>
      </c>
      <c r="EE93">
        <v>40.81199999999998</v>
      </c>
      <c r="EF93">
        <v>42.31199999999998</v>
      </c>
      <c r="EG93">
        <v>41.125</v>
      </c>
      <c r="EH93">
        <v>41.81199999999998</v>
      </c>
      <c r="EI93">
        <v>42.24593548387097</v>
      </c>
      <c r="EJ93">
        <v>1454.598064516129</v>
      </c>
      <c r="EK93">
        <v>40.36225806451611</v>
      </c>
      <c r="EL93">
        <v>0</v>
      </c>
      <c r="EM93">
        <v>282.2000000476837</v>
      </c>
      <c r="EN93">
        <v>0</v>
      </c>
      <c r="EO93">
        <v>559.28692</v>
      </c>
      <c r="EP93">
        <v>-68.47261527229918</v>
      </c>
      <c r="EQ93">
        <v>-3319.384629983795</v>
      </c>
      <c r="ER93">
        <v>14117.348</v>
      </c>
      <c r="ES93">
        <v>15</v>
      </c>
      <c r="ET93">
        <v>1690393011.1</v>
      </c>
      <c r="EU93" t="s">
        <v>776</v>
      </c>
      <c r="EV93">
        <v>1690393008.6</v>
      </c>
      <c r="EW93">
        <v>1690393011.1</v>
      </c>
      <c r="EX93">
        <v>49</v>
      </c>
      <c r="EY93">
        <v>2.79</v>
      </c>
      <c r="EZ93">
        <v>-0.056</v>
      </c>
      <c r="FA93">
        <v>6.65</v>
      </c>
      <c r="FB93">
        <v>0.477</v>
      </c>
      <c r="FC93">
        <v>415</v>
      </c>
      <c r="FD93">
        <v>25</v>
      </c>
      <c r="FE93">
        <v>0.33</v>
      </c>
      <c r="FF93">
        <v>0.23</v>
      </c>
      <c r="FG93">
        <v>1.760859341741622</v>
      </c>
      <c r="FH93">
        <v>-0.5649143787930718</v>
      </c>
      <c r="FI93">
        <v>0.07961298452675951</v>
      </c>
      <c r="FJ93">
        <v>1</v>
      </c>
      <c r="FK93">
        <v>-1.8767175</v>
      </c>
      <c r="FL93">
        <v>0.5252971857410942</v>
      </c>
      <c r="FM93">
        <v>0.07743750928167824</v>
      </c>
      <c r="FN93">
        <v>1</v>
      </c>
      <c r="FO93">
        <v>409.7367333333333</v>
      </c>
      <c r="FP93">
        <v>0.7860467185769626</v>
      </c>
      <c r="FQ93">
        <v>0.05816868191351327</v>
      </c>
      <c r="FR93">
        <v>1</v>
      </c>
      <c r="FS93">
        <v>0.222514075</v>
      </c>
      <c r="FT93">
        <v>0.2442659999999995</v>
      </c>
      <c r="FU93">
        <v>0.03044777576144726</v>
      </c>
      <c r="FV93">
        <v>1</v>
      </c>
      <c r="FW93">
        <v>25.17694333333333</v>
      </c>
      <c r="FX93">
        <v>0.2708636262514005</v>
      </c>
      <c r="FY93">
        <v>0.01975406596683891</v>
      </c>
      <c r="FZ93">
        <v>1</v>
      </c>
      <c r="GA93">
        <v>5</v>
      </c>
      <c r="GB93">
        <v>5</v>
      </c>
      <c r="GC93" t="s">
        <v>420</v>
      </c>
      <c r="GD93">
        <v>3.17176</v>
      </c>
      <c r="GE93">
        <v>2.79686</v>
      </c>
      <c r="GF93">
        <v>0.10134</v>
      </c>
      <c r="GG93">
        <v>0.102954</v>
      </c>
      <c r="GH93">
        <v>0.12245</v>
      </c>
      <c r="GI93">
        <v>0.123369</v>
      </c>
      <c r="GJ93">
        <v>27813.6</v>
      </c>
      <c r="GK93">
        <v>20515.5</v>
      </c>
      <c r="GL93">
        <v>28953.6</v>
      </c>
      <c r="GM93">
        <v>22424.2</v>
      </c>
      <c r="GN93">
        <v>32319.9</v>
      </c>
      <c r="GO93">
        <v>28465.1</v>
      </c>
      <c r="GP93">
        <v>39940.9</v>
      </c>
      <c r="GQ93">
        <v>36302.3</v>
      </c>
      <c r="GR93">
        <v>2.0966</v>
      </c>
      <c r="GS93">
        <v>1.80652</v>
      </c>
      <c r="GT93">
        <v>0.106439</v>
      </c>
      <c r="GU93">
        <v>0</v>
      </c>
      <c r="GV93">
        <v>31.5058</v>
      </c>
      <c r="GW93">
        <v>999.9</v>
      </c>
      <c r="GX93">
        <v>58.4</v>
      </c>
      <c r="GY93">
        <v>34.2</v>
      </c>
      <c r="GZ93">
        <v>31.1104</v>
      </c>
      <c r="HA93">
        <v>61.8018</v>
      </c>
      <c r="HB93">
        <v>30.7252</v>
      </c>
      <c r="HC93">
        <v>1</v>
      </c>
      <c r="HD93">
        <v>0.408605</v>
      </c>
      <c r="HE93">
        <v>0</v>
      </c>
      <c r="HF93">
        <v>20.2779</v>
      </c>
      <c r="HG93">
        <v>5.22358</v>
      </c>
      <c r="HH93">
        <v>11.9096</v>
      </c>
      <c r="HI93">
        <v>4.96375</v>
      </c>
      <c r="HJ93">
        <v>3.292</v>
      </c>
      <c r="HK93">
        <v>9999</v>
      </c>
      <c r="HL93">
        <v>9999</v>
      </c>
      <c r="HM93">
        <v>9999</v>
      </c>
      <c r="HN93">
        <v>999.9</v>
      </c>
      <c r="HO93">
        <v>4.97021</v>
      </c>
      <c r="HP93">
        <v>1.87528</v>
      </c>
      <c r="HQ93">
        <v>1.87406</v>
      </c>
      <c r="HR93">
        <v>1.87322</v>
      </c>
      <c r="HS93">
        <v>1.87469</v>
      </c>
      <c r="HT93">
        <v>1.86966</v>
      </c>
      <c r="HU93">
        <v>1.87378</v>
      </c>
      <c r="HV93">
        <v>1.87881</v>
      </c>
      <c r="HW93">
        <v>0</v>
      </c>
      <c r="HX93">
        <v>0</v>
      </c>
      <c r="HY93">
        <v>0</v>
      </c>
      <c r="HZ93">
        <v>0</v>
      </c>
      <c r="IA93" t="s">
        <v>421</v>
      </c>
      <c r="IB93" t="s">
        <v>422</v>
      </c>
      <c r="IC93" t="s">
        <v>423</v>
      </c>
      <c r="ID93" t="s">
        <v>423</v>
      </c>
      <c r="IE93" t="s">
        <v>423</v>
      </c>
      <c r="IF93" t="s">
        <v>423</v>
      </c>
      <c r="IG93">
        <v>0</v>
      </c>
      <c r="IH93">
        <v>100</v>
      </c>
      <c r="II93">
        <v>100</v>
      </c>
      <c r="IJ93">
        <v>6.65</v>
      </c>
      <c r="IK93">
        <v>0.477</v>
      </c>
      <c r="IL93">
        <v>3.837883688020622</v>
      </c>
      <c r="IM93">
        <v>0.0007502269904989051</v>
      </c>
      <c r="IN93">
        <v>-1.907541437940456E-06</v>
      </c>
      <c r="IO93">
        <v>4.87577687351772E-10</v>
      </c>
      <c r="IP93">
        <v>0.5332238095238075</v>
      </c>
      <c r="IQ93">
        <v>0</v>
      </c>
      <c r="IR93">
        <v>0</v>
      </c>
      <c r="IS93">
        <v>0</v>
      </c>
      <c r="IT93">
        <v>1</v>
      </c>
      <c r="IU93">
        <v>1943</v>
      </c>
      <c r="IV93">
        <v>1</v>
      </c>
      <c r="IW93">
        <v>21</v>
      </c>
      <c r="IX93">
        <v>6.6</v>
      </c>
      <c r="IY93">
        <v>8.300000000000001</v>
      </c>
      <c r="IZ93">
        <v>1.07666</v>
      </c>
      <c r="JA93">
        <v>2.42676</v>
      </c>
      <c r="JB93">
        <v>1.42578</v>
      </c>
      <c r="JC93">
        <v>2.2644</v>
      </c>
      <c r="JD93">
        <v>1.54785</v>
      </c>
      <c r="JE93">
        <v>2.40234</v>
      </c>
      <c r="JF93">
        <v>38.062</v>
      </c>
      <c r="JG93">
        <v>14.3247</v>
      </c>
      <c r="JH93">
        <v>18</v>
      </c>
      <c r="JI93">
        <v>627.819</v>
      </c>
      <c r="JJ93">
        <v>421.981</v>
      </c>
      <c r="JK93">
        <v>32.102</v>
      </c>
      <c r="JL93">
        <v>32.5579</v>
      </c>
      <c r="JM93">
        <v>30.0005</v>
      </c>
      <c r="JN93">
        <v>32.3956</v>
      </c>
      <c r="JO93">
        <v>32.3278</v>
      </c>
      <c r="JP93">
        <v>21.5654</v>
      </c>
      <c r="JQ93">
        <v>19.9847</v>
      </c>
      <c r="JR93">
        <v>68.1353</v>
      </c>
      <c r="JS93">
        <v>-999.9</v>
      </c>
      <c r="JT93">
        <v>411.645</v>
      </c>
      <c r="JU93">
        <v>25</v>
      </c>
      <c r="JV93">
        <v>94.3416</v>
      </c>
      <c r="JW93">
        <v>92.63379999999999</v>
      </c>
    </row>
    <row r="94" spans="1:283">
      <c r="A94">
        <v>78</v>
      </c>
      <c r="B94">
        <v>1690393423.1</v>
      </c>
      <c r="C94">
        <v>15053</v>
      </c>
      <c r="D94" t="s">
        <v>777</v>
      </c>
      <c r="E94" t="s">
        <v>778</v>
      </c>
      <c r="F94">
        <v>15</v>
      </c>
      <c r="P94">
        <v>1690393415.099999</v>
      </c>
      <c r="Q94">
        <f>(R94)/1000</f>
        <v>0</v>
      </c>
      <c r="R94">
        <f>1000*DB94*AP94*(CX94-CY94)/(100*CQ94*(1000-AP94*CX94))</f>
        <v>0</v>
      </c>
      <c r="S94">
        <f>DB94*AP94*(CW94-CV94*(1000-AP94*CY94)/(1000-AP94*CX94))/(100*CQ94)</f>
        <v>0</v>
      </c>
      <c r="T94">
        <f>CV94 - IF(AP94&gt;1, S94*CQ94*100.0/(AR94*DJ94), 0)</f>
        <v>0</v>
      </c>
      <c r="U94">
        <f>((AA94-Q94/2)*T94-S94)/(AA94+Q94/2)</f>
        <v>0</v>
      </c>
      <c r="V94">
        <f>U94*(DC94+DD94)/1000.0</f>
        <v>0</v>
      </c>
      <c r="W94">
        <f>(CV94 - IF(AP94&gt;1, S94*CQ94*100.0/(AR94*DJ94), 0))*(DC94+DD94)/1000.0</f>
        <v>0</v>
      </c>
      <c r="X94">
        <f>2.0/((1/Z94-1/Y94)+SIGN(Z94)*SQRT((1/Z94-1/Y94)*(1/Z94-1/Y94) + 4*CR94/((CR94+1)*(CR94+1))*(2*1/Z94*1/Y94-1/Y94*1/Y94)))</f>
        <v>0</v>
      </c>
      <c r="Y94">
        <f>IF(LEFT(CS94,1)&lt;&gt;"0",IF(LEFT(CS94,1)="1",3.0,CT94),$D$5+$E$5*(DJ94*DC94/($K$5*1000))+$F$5*(DJ94*DC94/($K$5*1000))*MAX(MIN(CQ94,$J$5),$I$5)*MAX(MIN(CQ94,$J$5),$I$5)+$G$5*MAX(MIN(CQ94,$J$5),$I$5)*(DJ94*DC94/($K$5*1000))+$H$5*(DJ94*DC94/($K$5*1000))*(DJ94*DC94/($K$5*1000)))</f>
        <v>0</v>
      </c>
      <c r="Z94">
        <f>Q94*(1000-(1000*0.61365*exp(17.502*AD94/(240.97+AD94))/(DC94+DD94)+CX94)/2)/(1000*0.61365*exp(17.502*AD94/(240.97+AD94))/(DC94+DD94)-CX94)</f>
        <v>0</v>
      </c>
      <c r="AA94">
        <f>1/((CR94+1)/(X94/1.6)+1/(Y94/1.37)) + CR94/((CR94+1)/(X94/1.6) + CR94/(Y94/1.37))</f>
        <v>0</v>
      </c>
      <c r="AB94">
        <f>(CM94*CP94)</f>
        <v>0</v>
      </c>
      <c r="AC94">
        <f>(DE94+(AB94+2*0.95*5.67E-8*(((DE94+$B$7)+273)^4-(DE94+273)^4)-44100*Q94)/(1.84*29.3*Y94+8*0.95*5.67E-8*(DE94+273)^3))</f>
        <v>0</v>
      </c>
      <c r="AD94">
        <f>($C$7*DF94+$D$7*DG94+$E$7*AC94)</f>
        <v>0</v>
      </c>
      <c r="AE94">
        <f>0.61365*exp(17.502*AD94/(240.97+AD94))</f>
        <v>0</v>
      </c>
      <c r="AF94">
        <f>(AG94/AH94*100)</f>
        <v>0</v>
      </c>
      <c r="AG94">
        <f>CX94*(DC94+DD94)/1000</f>
        <v>0</v>
      </c>
      <c r="AH94">
        <f>0.61365*exp(17.502*DE94/(240.97+DE94))</f>
        <v>0</v>
      </c>
      <c r="AI94">
        <f>(AE94-CX94*(DC94+DD94)/1000)</f>
        <v>0</v>
      </c>
      <c r="AJ94">
        <f>(-Q94*44100)</f>
        <v>0</v>
      </c>
      <c r="AK94">
        <f>2*29.3*Y94*0.92*(DE94-AD94)</f>
        <v>0</v>
      </c>
      <c r="AL94">
        <f>2*0.95*5.67E-8*(((DE94+$B$7)+273)^4-(AD94+273)^4)</f>
        <v>0</v>
      </c>
      <c r="AM94">
        <f>AB94+AL94+AJ94+AK94</f>
        <v>0</v>
      </c>
      <c r="AN94">
        <v>0</v>
      </c>
      <c r="AO94">
        <v>0</v>
      </c>
      <c r="AP94">
        <f>IF(AN94*$H$13&gt;=AR94,1.0,(AR94/(AR94-AN94*$H$13)))</f>
        <v>0</v>
      </c>
      <c r="AQ94">
        <f>(AP94-1)*100</f>
        <v>0</v>
      </c>
      <c r="AR94">
        <f>MAX(0,($B$13+$C$13*DJ94)/(1+$D$13*DJ94)*DC94/(DE94+273)*$E$13)</f>
        <v>0</v>
      </c>
      <c r="AS94" t="s">
        <v>414</v>
      </c>
      <c r="AT94">
        <v>12558.6</v>
      </c>
      <c r="AU94">
        <v>607.068</v>
      </c>
      <c r="AV94">
        <v>2188.17</v>
      </c>
      <c r="AW94">
        <f>1-AU94/AV94</f>
        <v>0</v>
      </c>
      <c r="AX94">
        <v>-1.734461745173538</v>
      </c>
      <c r="AY94" t="s">
        <v>779</v>
      </c>
      <c r="AZ94">
        <v>12634.9</v>
      </c>
      <c r="BA94">
        <v>385.50028</v>
      </c>
      <c r="BB94">
        <v>419.767</v>
      </c>
      <c r="BC94">
        <f>1-BA94/BB94</f>
        <v>0</v>
      </c>
      <c r="BD94">
        <v>0.5</v>
      </c>
      <c r="BE94">
        <f>CN94</f>
        <v>0</v>
      </c>
      <c r="BF94">
        <f>S94</f>
        <v>0</v>
      </c>
      <c r="BG94">
        <f>BC94*BD94*BE94</f>
        <v>0</v>
      </c>
      <c r="BH94">
        <f>(BF94-AX94)/BE94</f>
        <v>0</v>
      </c>
      <c r="BI94">
        <f>(AV94-BB94)/BB94</f>
        <v>0</v>
      </c>
      <c r="BJ94">
        <f>AU94/(AW94+AU94/BB94)</f>
        <v>0</v>
      </c>
      <c r="BK94" t="s">
        <v>780</v>
      </c>
      <c r="BL94">
        <v>-0.97</v>
      </c>
      <c r="BM94">
        <f>IF(BL94&lt;&gt;0, BL94, BJ94)</f>
        <v>0</v>
      </c>
      <c r="BN94">
        <f>1-BM94/BB94</f>
        <v>0</v>
      </c>
      <c r="BO94">
        <f>(BB94-BA94)/(BB94-BM94)</f>
        <v>0</v>
      </c>
      <c r="BP94">
        <f>(AV94-BB94)/(AV94-BM94)</f>
        <v>0</v>
      </c>
      <c r="BQ94">
        <f>(BB94-BA94)/(BB94-AU94)</f>
        <v>0</v>
      </c>
      <c r="BR94">
        <f>(AV94-BB94)/(AV94-AU94)</f>
        <v>0</v>
      </c>
      <c r="BS94">
        <f>(BO94*BM94/BA94)</f>
        <v>0</v>
      </c>
      <c r="BT94">
        <f>(1-BS94)</f>
        <v>0</v>
      </c>
      <c r="BU94">
        <v>3274</v>
      </c>
      <c r="BV94">
        <v>300</v>
      </c>
      <c r="BW94">
        <v>300</v>
      </c>
      <c r="BX94">
        <v>300</v>
      </c>
      <c r="BY94">
        <v>12634.9</v>
      </c>
      <c r="BZ94">
        <v>416.44</v>
      </c>
      <c r="CA94">
        <v>-0.009150749999999999</v>
      </c>
      <c r="CB94">
        <v>0.26</v>
      </c>
      <c r="CC94" t="s">
        <v>417</v>
      </c>
      <c r="CD94" t="s">
        <v>417</v>
      </c>
      <c r="CE94" t="s">
        <v>417</v>
      </c>
      <c r="CF94" t="s">
        <v>417</v>
      </c>
      <c r="CG94" t="s">
        <v>417</v>
      </c>
      <c r="CH94" t="s">
        <v>417</v>
      </c>
      <c r="CI94" t="s">
        <v>417</v>
      </c>
      <c r="CJ94" t="s">
        <v>417</v>
      </c>
      <c r="CK94" t="s">
        <v>417</v>
      </c>
      <c r="CL94" t="s">
        <v>417</v>
      </c>
      <c r="CM94">
        <f>$B$11*DK94+$C$11*DL94+$F$11*DW94*(1-DZ94)</f>
        <v>0</v>
      </c>
      <c r="CN94">
        <f>CM94*CO94</f>
        <v>0</v>
      </c>
      <c r="CO94">
        <f>($B$11*$D$9+$C$11*$D$9+$F$11*((EJ94+EB94)/MAX(EJ94+EB94+EK94, 0.1)*$I$9+EK94/MAX(EJ94+EB94+EK94, 0.1)*$J$9))/($B$11+$C$11+$F$11)</f>
        <v>0</v>
      </c>
      <c r="CP94">
        <f>($B$11*$K$9+$C$11*$K$9+$F$11*((EJ94+EB94)/MAX(EJ94+EB94+EK94, 0.1)*$P$9+EK94/MAX(EJ94+EB94+EK94, 0.1)*$Q$9))/($B$11+$C$11+$F$11)</f>
        <v>0</v>
      </c>
      <c r="CQ94">
        <v>6</v>
      </c>
      <c r="CR94">
        <v>0.5</v>
      </c>
      <c r="CS94" t="s">
        <v>418</v>
      </c>
      <c r="CT94">
        <v>2</v>
      </c>
      <c r="CU94">
        <v>1690393415.099999</v>
      </c>
      <c r="CV94">
        <v>405.3112580645162</v>
      </c>
      <c r="CW94">
        <v>406.0618387096775</v>
      </c>
      <c r="CX94">
        <v>33.51610322580645</v>
      </c>
      <c r="CY94">
        <v>33.70772580645162</v>
      </c>
      <c r="CZ94">
        <v>403.3162580645162</v>
      </c>
      <c r="DA94">
        <v>32.70410322580645</v>
      </c>
      <c r="DB94">
        <v>600.1740967741936</v>
      </c>
      <c r="DC94">
        <v>101.4272580645162</v>
      </c>
      <c r="DD94">
        <v>0.09998972903225807</v>
      </c>
      <c r="DE94">
        <v>32.47372580645161</v>
      </c>
      <c r="DF94">
        <v>32.52236129032258</v>
      </c>
      <c r="DG94">
        <v>999.9000000000003</v>
      </c>
      <c r="DH94">
        <v>0</v>
      </c>
      <c r="DI94">
        <v>0</v>
      </c>
      <c r="DJ94">
        <v>9995.113870967743</v>
      </c>
      <c r="DK94">
        <v>0</v>
      </c>
      <c r="DL94">
        <v>754.1593548387098</v>
      </c>
      <c r="DM94">
        <v>3.906782903225807</v>
      </c>
      <c r="DN94">
        <v>424.0386451612903</v>
      </c>
      <c r="DO94">
        <v>420.2267096774194</v>
      </c>
      <c r="DP94">
        <v>-0.5266127741935483</v>
      </c>
      <c r="DQ94">
        <v>406.0618387096775</v>
      </c>
      <c r="DR94">
        <v>33.70772580645162</v>
      </c>
      <c r="DS94">
        <v>3.365467741935484</v>
      </c>
      <c r="DT94">
        <v>3.41888</v>
      </c>
      <c r="DU94">
        <v>25.95591935483871</v>
      </c>
      <c r="DV94">
        <v>26.22219677419355</v>
      </c>
      <c r="DW94">
        <v>1500.022580645161</v>
      </c>
      <c r="DX94">
        <v>0.973007580645161</v>
      </c>
      <c r="DY94">
        <v>0.02699255806451614</v>
      </c>
      <c r="DZ94">
        <v>0</v>
      </c>
      <c r="EA94">
        <v>385.6796451612903</v>
      </c>
      <c r="EB94">
        <v>4.999310000000001</v>
      </c>
      <c r="EC94">
        <v>9521.554838709673</v>
      </c>
      <c r="ED94">
        <v>13259.47741935484</v>
      </c>
      <c r="EE94">
        <v>40.921</v>
      </c>
      <c r="EF94">
        <v>42.5600322580645</v>
      </c>
      <c r="EG94">
        <v>41.264</v>
      </c>
      <c r="EH94">
        <v>42.00600000000001</v>
      </c>
      <c r="EI94">
        <v>42.34248387096772</v>
      </c>
      <c r="EJ94">
        <v>1454.67064516129</v>
      </c>
      <c r="EK94">
        <v>40.35258064516128</v>
      </c>
      <c r="EL94">
        <v>0</v>
      </c>
      <c r="EM94">
        <v>434.2000000476837</v>
      </c>
      <c r="EN94">
        <v>0</v>
      </c>
      <c r="EO94">
        <v>385.50028</v>
      </c>
      <c r="EP94">
        <v>-9.286153825246252</v>
      </c>
      <c r="EQ94">
        <v>2845.003054018756</v>
      </c>
      <c r="ER94">
        <v>9551.575599999998</v>
      </c>
      <c r="ES94">
        <v>15</v>
      </c>
      <c r="ET94">
        <v>1690393448.6</v>
      </c>
      <c r="EU94" t="s">
        <v>781</v>
      </c>
      <c r="EV94">
        <v>1690393441.1</v>
      </c>
      <c r="EW94">
        <v>1690393448.6</v>
      </c>
      <c r="EX94">
        <v>50</v>
      </c>
      <c r="EY94">
        <v>-4.657</v>
      </c>
      <c r="EZ94">
        <v>0.335</v>
      </c>
      <c r="FA94">
        <v>1.995</v>
      </c>
      <c r="FB94">
        <v>0.8120000000000001</v>
      </c>
      <c r="FC94">
        <v>406</v>
      </c>
      <c r="FD94">
        <v>34</v>
      </c>
      <c r="FE94">
        <v>0.31</v>
      </c>
      <c r="FF94">
        <v>0.18</v>
      </c>
      <c r="FG94">
        <v>-3.680312743217025</v>
      </c>
      <c r="FH94">
        <v>-0.5269698907257954</v>
      </c>
      <c r="FI94">
        <v>0.05307041870455263</v>
      </c>
      <c r="FJ94">
        <v>1</v>
      </c>
      <c r="FK94">
        <v>3.91093625</v>
      </c>
      <c r="FL94">
        <v>0.1216503939962508</v>
      </c>
      <c r="FM94">
        <v>0.04932303532263093</v>
      </c>
      <c r="FN94">
        <v>1</v>
      </c>
      <c r="FO94">
        <v>409.9684333333334</v>
      </c>
      <c r="FP94">
        <v>0.2882936596218588</v>
      </c>
      <c r="FQ94">
        <v>0.02926736901207298</v>
      </c>
      <c r="FR94">
        <v>1</v>
      </c>
      <c r="FS94">
        <v>-0.545211025</v>
      </c>
      <c r="FT94">
        <v>0.300204866791747</v>
      </c>
      <c r="FU94">
        <v>0.03469363371029871</v>
      </c>
      <c r="FV94">
        <v>1</v>
      </c>
      <c r="FW94">
        <v>33.1818</v>
      </c>
      <c r="FX94">
        <v>-0.1616943270300499</v>
      </c>
      <c r="FY94">
        <v>0.01721272784889197</v>
      </c>
      <c r="FZ94">
        <v>1</v>
      </c>
      <c r="GA94">
        <v>5</v>
      </c>
      <c r="GB94">
        <v>5</v>
      </c>
      <c r="GC94" t="s">
        <v>420</v>
      </c>
      <c r="GD94">
        <v>3.17123</v>
      </c>
      <c r="GE94">
        <v>2.79698</v>
      </c>
      <c r="GF94">
        <v>0.1008</v>
      </c>
      <c r="GG94">
        <v>0.101851</v>
      </c>
      <c r="GH94">
        <v>0.148372</v>
      </c>
      <c r="GI94">
        <v>0.15095</v>
      </c>
      <c r="GJ94">
        <v>27800.9</v>
      </c>
      <c r="GK94">
        <v>20511.8</v>
      </c>
      <c r="GL94">
        <v>28925.1</v>
      </c>
      <c r="GM94">
        <v>22394.1</v>
      </c>
      <c r="GN94">
        <v>31325.3</v>
      </c>
      <c r="GO94">
        <v>27553.1</v>
      </c>
      <c r="GP94">
        <v>39899.3</v>
      </c>
      <c r="GQ94">
        <v>36287.3</v>
      </c>
      <c r="GR94">
        <v>2.09425</v>
      </c>
      <c r="GS94">
        <v>1.81975</v>
      </c>
      <c r="GT94">
        <v>0.111256</v>
      </c>
      <c r="GU94">
        <v>0</v>
      </c>
      <c r="GV94">
        <v>30.6783</v>
      </c>
      <c r="GW94">
        <v>999.9</v>
      </c>
      <c r="GX94">
        <v>64.59999999999999</v>
      </c>
      <c r="GY94">
        <v>34.5</v>
      </c>
      <c r="GZ94">
        <v>34.9914</v>
      </c>
      <c r="HA94">
        <v>62.1018</v>
      </c>
      <c r="HB94">
        <v>30.3005</v>
      </c>
      <c r="HC94">
        <v>1</v>
      </c>
      <c r="HD94">
        <v>0.443293</v>
      </c>
      <c r="HE94">
        <v>0</v>
      </c>
      <c r="HF94">
        <v>20.2776</v>
      </c>
      <c r="HG94">
        <v>5.22358</v>
      </c>
      <c r="HH94">
        <v>11.9086</v>
      </c>
      <c r="HI94">
        <v>4.9636</v>
      </c>
      <c r="HJ94">
        <v>3.292</v>
      </c>
      <c r="HK94">
        <v>9999</v>
      </c>
      <c r="HL94">
        <v>9999</v>
      </c>
      <c r="HM94">
        <v>9999</v>
      </c>
      <c r="HN94">
        <v>999.9</v>
      </c>
      <c r="HO94">
        <v>4.97023</v>
      </c>
      <c r="HP94">
        <v>1.87531</v>
      </c>
      <c r="HQ94">
        <v>1.87408</v>
      </c>
      <c r="HR94">
        <v>1.87325</v>
      </c>
      <c r="HS94">
        <v>1.87469</v>
      </c>
      <c r="HT94">
        <v>1.86966</v>
      </c>
      <c r="HU94">
        <v>1.87378</v>
      </c>
      <c r="HV94">
        <v>1.87888</v>
      </c>
      <c r="HW94">
        <v>0</v>
      </c>
      <c r="HX94">
        <v>0</v>
      </c>
      <c r="HY94">
        <v>0</v>
      </c>
      <c r="HZ94">
        <v>0</v>
      </c>
      <c r="IA94" t="s">
        <v>421</v>
      </c>
      <c r="IB94" t="s">
        <v>422</v>
      </c>
      <c r="IC94" t="s">
        <v>423</v>
      </c>
      <c r="ID94" t="s">
        <v>423</v>
      </c>
      <c r="IE94" t="s">
        <v>423</v>
      </c>
      <c r="IF94" t="s">
        <v>423</v>
      </c>
      <c r="IG94">
        <v>0</v>
      </c>
      <c r="IH94">
        <v>100</v>
      </c>
      <c r="II94">
        <v>100</v>
      </c>
      <c r="IJ94">
        <v>1.995</v>
      </c>
      <c r="IK94">
        <v>0.8120000000000001</v>
      </c>
      <c r="IL94">
        <v>6.627970838421291</v>
      </c>
      <c r="IM94">
        <v>0.0007502269904989051</v>
      </c>
      <c r="IN94">
        <v>-1.907541437940456E-06</v>
      </c>
      <c r="IO94">
        <v>4.87577687351772E-10</v>
      </c>
      <c r="IP94">
        <v>0.4770095238095173</v>
      </c>
      <c r="IQ94">
        <v>0</v>
      </c>
      <c r="IR94">
        <v>0</v>
      </c>
      <c r="IS94">
        <v>0</v>
      </c>
      <c r="IT94">
        <v>1</v>
      </c>
      <c r="IU94">
        <v>1943</v>
      </c>
      <c r="IV94">
        <v>1</v>
      </c>
      <c r="IW94">
        <v>21</v>
      </c>
      <c r="IX94">
        <v>6.9</v>
      </c>
      <c r="IY94">
        <v>6.9</v>
      </c>
      <c r="IZ94">
        <v>1.07788</v>
      </c>
      <c r="JA94">
        <v>2.42676</v>
      </c>
      <c r="JB94">
        <v>1.42578</v>
      </c>
      <c r="JC94">
        <v>2.26685</v>
      </c>
      <c r="JD94">
        <v>1.54785</v>
      </c>
      <c r="JE94">
        <v>2.41333</v>
      </c>
      <c r="JF94">
        <v>38.2568</v>
      </c>
      <c r="JG94">
        <v>14.2634</v>
      </c>
      <c r="JH94">
        <v>18</v>
      </c>
      <c r="JI94">
        <v>630.0650000000001</v>
      </c>
      <c r="JJ94">
        <v>432.527</v>
      </c>
      <c r="JK94">
        <v>32.0466</v>
      </c>
      <c r="JL94">
        <v>32.9185</v>
      </c>
      <c r="JM94">
        <v>30</v>
      </c>
      <c r="JN94">
        <v>32.8098</v>
      </c>
      <c r="JO94">
        <v>32.741</v>
      </c>
      <c r="JP94">
        <v>21.604</v>
      </c>
      <c r="JQ94">
        <v>0</v>
      </c>
      <c r="JR94">
        <v>100</v>
      </c>
      <c r="JS94">
        <v>-999.9</v>
      </c>
      <c r="JT94">
        <v>406.108</v>
      </c>
      <c r="JU94">
        <v>35</v>
      </c>
      <c r="JV94">
        <v>94.2457</v>
      </c>
      <c r="JW94">
        <v>92.5626</v>
      </c>
    </row>
    <row r="95" spans="1:283">
      <c r="A95">
        <v>79</v>
      </c>
      <c r="B95">
        <v>1690393563.6</v>
      </c>
      <c r="C95">
        <v>15193.5</v>
      </c>
      <c r="D95" t="s">
        <v>782</v>
      </c>
      <c r="E95" t="s">
        <v>783</v>
      </c>
      <c r="F95">
        <v>15</v>
      </c>
      <c r="P95">
        <v>1690393555.599999</v>
      </c>
      <c r="Q95">
        <f>(R95)/1000</f>
        <v>0</v>
      </c>
      <c r="R95">
        <f>1000*DB95*AP95*(CX95-CY95)/(100*CQ95*(1000-AP95*CX95))</f>
        <v>0</v>
      </c>
      <c r="S95">
        <f>DB95*AP95*(CW95-CV95*(1000-AP95*CY95)/(1000-AP95*CX95))/(100*CQ95)</f>
        <v>0</v>
      </c>
      <c r="T95">
        <f>CV95 - IF(AP95&gt;1, S95*CQ95*100.0/(AR95*DJ95), 0)</f>
        <v>0</v>
      </c>
      <c r="U95">
        <f>((AA95-Q95/2)*T95-S95)/(AA95+Q95/2)</f>
        <v>0</v>
      </c>
      <c r="V95">
        <f>U95*(DC95+DD95)/1000.0</f>
        <v>0</v>
      </c>
      <c r="W95">
        <f>(CV95 - IF(AP95&gt;1, S95*CQ95*100.0/(AR95*DJ95), 0))*(DC95+DD95)/1000.0</f>
        <v>0</v>
      </c>
      <c r="X95">
        <f>2.0/((1/Z95-1/Y95)+SIGN(Z95)*SQRT((1/Z95-1/Y95)*(1/Z95-1/Y95) + 4*CR95/((CR95+1)*(CR95+1))*(2*1/Z95*1/Y95-1/Y95*1/Y95)))</f>
        <v>0</v>
      </c>
      <c r="Y95">
        <f>IF(LEFT(CS95,1)&lt;&gt;"0",IF(LEFT(CS95,1)="1",3.0,CT95),$D$5+$E$5*(DJ95*DC95/($K$5*1000))+$F$5*(DJ95*DC95/($K$5*1000))*MAX(MIN(CQ95,$J$5),$I$5)*MAX(MIN(CQ95,$J$5),$I$5)+$G$5*MAX(MIN(CQ95,$J$5),$I$5)*(DJ95*DC95/($K$5*1000))+$H$5*(DJ95*DC95/($K$5*1000))*(DJ95*DC95/($K$5*1000)))</f>
        <v>0</v>
      </c>
      <c r="Z95">
        <f>Q95*(1000-(1000*0.61365*exp(17.502*AD95/(240.97+AD95))/(DC95+DD95)+CX95)/2)/(1000*0.61365*exp(17.502*AD95/(240.97+AD95))/(DC95+DD95)-CX95)</f>
        <v>0</v>
      </c>
      <c r="AA95">
        <f>1/((CR95+1)/(X95/1.6)+1/(Y95/1.37)) + CR95/((CR95+1)/(X95/1.6) + CR95/(Y95/1.37))</f>
        <v>0</v>
      </c>
      <c r="AB95">
        <f>(CM95*CP95)</f>
        <v>0</v>
      </c>
      <c r="AC95">
        <f>(DE95+(AB95+2*0.95*5.67E-8*(((DE95+$B$7)+273)^4-(DE95+273)^4)-44100*Q95)/(1.84*29.3*Y95+8*0.95*5.67E-8*(DE95+273)^3))</f>
        <v>0</v>
      </c>
      <c r="AD95">
        <f>($C$7*DF95+$D$7*DG95+$E$7*AC95)</f>
        <v>0</v>
      </c>
      <c r="AE95">
        <f>0.61365*exp(17.502*AD95/(240.97+AD95))</f>
        <v>0</v>
      </c>
      <c r="AF95">
        <f>(AG95/AH95*100)</f>
        <v>0</v>
      </c>
      <c r="AG95">
        <f>CX95*(DC95+DD95)/1000</f>
        <v>0</v>
      </c>
      <c r="AH95">
        <f>0.61365*exp(17.502*DE95/(240.97+DE95))</f>
        <v>0</v>
      </c>
      <c r="AI95">
        <f>(AE95-CX95*(DC95+DD95)/1000)</f>
        <v>0</v>
      </c>
      <c r="AJ95">
        <f>(-Q95*44100)</f>
        <v>0</v>
      </c>
      <c r="AK95">
        <f>2*29.3*Y95*0.92*(DE95-AD95)</f>
        <v>0</v>
      </c>
      <c r="AL95">
        <f>2*0.95*5.67E-8*(((DE95+$B$7)+273)^4-(AD95+273)^4)</f>
        <v>0</v>
      </c>
      <c r="AM95">
        <f>AB95+AL95+AJ95+AK95</f>
        <v>0</v>
      </c>
      <c r="AN95">
        <v>0</v>
      </c>
      <c r="AO95">
        <v>0</v>
      </c>
      <c r="AP95">
        <f>IF(AN95*$H$13&gt;=AR95,1.0,(AR95/(AR95-AN95*$H$13)))</f>
        <v>0</v>
      </c>
      <c r="AQ95">
        <f>(AP95-1)*100</f>
        <v>0</v>
      </c>
      <c r="AR95">
        <f>MAX(0,($B$13+$C$13*DJ95)/(1+$D$13*DJ95)*DC95/(DE95+273)*$E$13)</f>
        <v>0</v>
      </c>
      <c r="AS95" t="s">
        <v>414</v>
      </c>
      <c r="AT95">
        <v>12558.6</v>
      </c>
      <c r="AU95">
        <v>607.068</v>
      </c>
      <c r="AV95">
        <v>2188.17</v>
      </c>
      <c r="AW95">
        <f>1-AU95/AV95</f>
        <v>0</v>
      </c>
      <c r="AX95">
        <v>-1.734461745173538</v>
      </c>
      <c r="AY95" t="s">
        <v>784</v>
      </c>
      <c r="AZ95">
        <v>12523.7</v>
      </c>
      <c r="BA95">
        <v>597.3369200000001</v>
      </c>
      <c r="BB95">
        <v>769.8390000000001</v>
      </c>
      <c r="BC95">
        <f>1-BA95/BB95</f>
        <v>0</v>
      </c>
      <c r="BD95">
        <v>0.5</v>
      </c>
      <c r="BE95">
        <f>CN95</f>
        <v>0</v>
      </c>
      <c r="BF95">
        <f>S95</f>
        <v>0</v>
      </c>
      <c r="BG95">
        <f>BC95*BD95*BE95</f>
        <v>0</v>
      </c>
      <c r="BH95">
        <f>(BF95-AX95)/BE95</f>
        <v>0</v>
      </c>
      <c r="BI95">
        <f>(AV95-BB95)/BB95</f>
        <v>0</v>
      </c>
      <c r="BJ95">
        <f>AU95/(AW95+AU95/BB95)</f>
        <v>0</v>
      </c>
      <c r="BK95" t="s">
        <v>785</v>
      </c>
      <c r="BL95">
        <v>-955.5</v>
      </c>
      <c r="BM95">
        <f>IF(BL95&lt;&gt;0, BL95, BJ95)</f>
        <v>0</v>
      </c>
      <c r="BN95">
        <f>1-BM95/BB95</f>
        <v>0</v>
      </c>
      <c r="BO95">
        <f>(BB95-BA95)/(BB95-BM95)</f>
        <v>0</v>
      </c>
      <c r="BP95">
        <f>(AV95-BB95)/(AV95-BM95)</f>
        <v>0</v>
      </c>
      <c r="BQ95">
        <f>(BB95-BA95)/(BB95-AU95)</f>
        <v>0</v>
      </c>
      <c r="BR95">
        <f>(AV95-BB95)/(AV95-AU95)</f>
        <v>0</v>
      </c>
      <c r="BS95">
        <f>(BO95*BM95/BA95)</f>
        <v>0</v>
      </c>
      <c r="BT95">
        <f>(1-BS95)</f>
        <v>0</v>
      </c>
      <c r="BU95">
        <v>3276</v>
      </c>
      <c r="BV95">
        <v>300</v>
      </c>
      <c r="BW95">
        <v>300</v>
      </c>
      <c r="BX95">
        <v>300</v>
      </c>
      <c r="BY95">
        <v>12523.7</v>
      </c>
      <c r="BZ95">
        <v>731.54</v>
      </c>
      <c r="CA95">
        <v>-0.009072210000000001</v>
      </c>
      <c r="CB95">
        <v>-4.89</v>
      </c>
      <c r="CC95" t="s">
        <v>417</v>
      </c>
      <c r="CD95" t="s">
        <v>417</v>
      </c>
      <c r="CE95" t="s">
        <v>417</v>
      </c>
      <c r="CF95" t="s">
        <v>417</v>
      </c>
      <c r="CG95" t="s">
        <v>417</v>
      </c>
      <c r="CH95" t="s">
        <v>417</v>
      </c>
      <c r="CI95" t="s">
        <v>417</v>
      </c>
      <c r="CJ95" t="s">
        <v>417</v>
      </c>
      <c r="CK95" t="s">
        <v>417</v>
      </c>
      <c r="CL95" t="s">
        <v>417</v>
      </c>
      <c r="CM95">
        <f>$B$11*DK95+$C$11*DL95+$F$11*DW95*(1-DZ95)</f>
        <v>0</v>
      </c>
      <c r="CN95">
        <f>CM95*CO95</f>
        <v>0</v>
      </c>
      <c r="CO95">
        <f>($B$11*$D$9+$C$11*$D$9+$F$11*((EJ95+EB95)/MAX(EJ95+EB95+EK95, 0.1)*$I$9+EK95/MAX(EJ95+EB95+EK95, 0.1)*$J$9))/($B$11+$C$11+$F$11)</f>
        <v>0</v>
      </c>
      <c r="CP95">
        <f>($B$11*$K$9+$C$11*$K$9+$F$11*((EJ95+EB95)/MAX(EJ95+EB95+EK95, 0.1)*$P$9+EK95/MAX(EJ95+EB95+EK95, 0.1)*$Q$9))/($B$11+$C$11+$F$11)</f>
        <v>0</v>
      </c>
      <c r="CQ95">
        <v>6</v>
      </c>
      <c r="CR95">
        <v>0.5</v>
      </c>
      <c r="CS95" t="s">
        <v>418</v>
      </c>
      <c r="CT95">
        <v>2</v>
      </c>
      <c r="CU95">
        <v>1690393555.599999</v>
      </c>
      <c r="CV95">
        <v>409.9259677419356</v>
      </c>
      <c r="CW95">
        <v>415.9175806451614</v>
      </c>
      <c r="CX95">
        <v>33.82944516129032</v>
      </c>
      <c r="CY95">
        <v>33.48522903225806</v>
      </c>
      <c r="CZ95">
        <v>407.7799677419356</v>
      </c>
      <c r="DA95">
        <v>33.02244516129032</v>
      </c>
      <c r="DB95">
        <v>600.1773548387097</v>
      </c>
      <c r="DC95">
        <v>101.428064516129</v>
      </c>
      <c r="DD95">
        <v>0.09993135161290322</v>
      </c>
      <c r="DE95">
        <v>32.45236774193548</v>
      </c>
      <c r="DF95">
        <v>32.57426774193549</v>
      </c>
      <c r="DG95">
        <v>999.9000000000003</v>
      </c>
      <c r="DH95">
        <v>0</v>
      </c>
      <c r="DI95">
        <v>0</v>
      </c>
      <c r="DJ95">
        <v>9994.092903225806</v>
      </c>
      <c r="DK95">
        <v>0</v>
      </c>
      <c r="DL95">
        <v>1624.440967741935</v>
      </c>
      <c r="DM95">
        <v>-6.145077741935485</v>
      </c>
      <c r="DN95">
        <v>424.1222903225807</v>
      </c>
      <c r="DO95">
        <v>430.327064516129</v>
      </c>
      <c r="DP95">
        <v>0.3488731290322581</v>
      </c>
      <c r="DQ95">
        <v>415.9175806451614</v>
      </c>
      <c r="DR95">
        <v>33.48522903225806</v>
      </c>
      <c r="DS95">
        <v>3.43172870967742</v>
      </c>
      <c r="DT95">
        <v>3.396343870967741</v>
      </c>
      <c r="DU95">
        <v>26.28572258064516</v>
      </c>
      <c r="DV95">
        <v>26.11029354838709</v>
      </c>
      <c r="DW95">
        <v>1500.004193548387</v>
      </c>
      <c r="DX95">
        <v>0.9729976129032254</v>
      </c>
      <c r="DY95">
        <v>0.02700215483870969</v>
      </c>
      <c r="DZ95">
        <v>0</v>
      </c>
      <c r="EA95">
        <v>597.5687096774194</v>
      </c>
      <c r="EB95">
        <v>4.999310000000001</v>
      </c>
      <c r="EC95">
        <v>11254.99032258065</v>
      </c>
      <c r="ED95">
        <v>13259.27096774193</v>
      </c>
      <c r="EE95">
        <v>40.81199999999998</v>
      </c>
      <c r="EF95">
        <v>42.375</v>
      </c>
      <c r="EG95">
        <v>41.125</v>
      </c>
      <c r="EH95">
        <v>41.68699999999998</v>
      </c>
      <c r="EI95">
        <v>42.16499999999999</v>
      </c>
      <c r="EJ95">
        <v>1454.633870967742</v>
      </c>
      <c r="EK95">
        <v>40.37032258064514</v>
      </c>
      <c r="EL95">
        <v>0</v>
      </c>
      <c r="EM95">
        <v>140.2000000476837</v>
      </c>
      <c r="EN95">
        <v>0</v>
      </c>
      <c r="EO95">
        <v>597.3369200000001</v>
      </c>
      <c r="EP95">
        <v>-12.63530766874811</v>
      </c>
      <c r="EQ95">
        <v>281.2999992679409</v>
      </c>
      <c r="ER95">
        <v>11262.168</v>
      </c>
      <c r="ES95">
        <v>15</v>
      </c>
      <c r="ET95">
        <v>1690393590.6</v>
      </c>
      <c r="EU95" t="s">
        <v>786</v>
      </c>
      <c r="EV95">
        <v>1690393580.6</v>
      </c>
      <c r="EW95">
        <v>1690393590.6</v>
      </c>
      <c r="EX95">
        <v>51</v>
      </c>
      <c r="EY95">
        <v>0.157</v>
      </c>
      <c r="EZ95">
        <v>-0.004</v>
      </c>
      <c r="FA95">
        <v>2.146</v>
      </c>
      <c r="FB95">
        <v>0.8070000000000001</v>
      </c>
      <c r="FC95">
        <v>416</v>
      </c>
      <c r="FD95">
        <v>34</v>
      </c>
      <c r="FE95">
        <v>0.36</v>
      </c>
      <c r="FF95">
        <v>0.23</v>
      </c>
      <c r="FG95">
        <v>6.003190700392699</v>
      </c>
      <c r="FH95">
        <v>-0.3117996858498948</v>
      </c>
      <c r="FI95">
        <v>0.04136531436443151</v>
      </c>
      <c r="FJ95">
        <v>1</v>
      </c>
      <c r="FK95">
        <v>-6.129512249999999</v>
      </c>
      <c r="FL95">
        <v>-0.09778030018761198</v>
      </c>
      <c r="FM95">
        <v>0.04761775023494385</v>
      </c>
      <c r="FN95">
        <v>1</v>
      </c>
      <c r="FO95">
        <v>409.7605333333334</v>
      </c>
      <c r="FP95">
        <v>1.14575305895345</v>
      </c>
      <c r="FQ95">
        <v>0.08435509600624505</v>
      </c>
      <c r="FR95">
        <v>1</v>
      </c>
      <c r="FS95">
        <v>0.3234551</v>
      </c>
      <c r="FT95">
        <v>0.422235422138836</v>
      </c>
      <c r="FU95">
        <v>0.04355730035240935</v>
      </c>
      <c r="FV95">
        <v>1</v>
      </c>
      <c r="FW95">
        <v>33.83191666666666</v>
      </c>
      <c r="FX95">
        <v>0.08012903225808585</v>
      </c>
      <c r="FY95">
        <v>0.006831206986242244</v>
      </c>
      <c r="FZ95">
        <v>1</v>
      </c>
      <c r="GA95">
        <v>5</v>
      </c>
      <c r="GB95">
        <v>5</v>
      </c>
      <c r="GC95" t="s">
        <v>420</v>
      </c>
      <c r="GD95">
        <v>3.17158</v>
      </c>
      <c r="GE95">
        <v>2.79679</v>
      </c>
      <c r="GF95">
        <v>0.101683</v>
      </c>
      <c r="GG95">
        <v>0.103752</v>
      </c>
      <c r="GH95">
        <v>0.149509</v>
      </c>
      <c r="GI95">
        <v>0.150365</v>
      </c>
      <c r="GJ95">
        <v>27774</v>
      </c>
      <c r="GK95">
        <v>20458</v>
      </c>
      <c r="GL95">
        <v>28925.5</v>
      </c>
      <c r="GM95">
        <v>22382.8</v>
      </c>
      <c r="GN95">
        <v>31283.6</v>
      </c>
      <c r="GO95">
        <v>27557.4</v>
      </c>
      <c r="GP95">
        <v>39899.9</v>
      </c>
      <c r="GQ95">
        <v>36267.6</v>
      </c>
      <c r="GR95">
        <v>2.0941</v>
      </c>
      <c r="GS95">
        <v>1.821</v>
      </c>
      <c r="GT95">
        <v>0.109635</v>
      </c>
      <c r="GU95">
        <v>0</v>
      </c>
      <c r="GV95">
        <v>30.7709</v>
      </c>
      <c r="GW95">
        <v>999.9</v>
      </c>
      <c r="GX95">
        <v>64.40000000000001</v>
      </c>
      <c r="GY95">
        <v>34.5</v>
      </c>
      <c r="GZ95">
        <v>34.8818</v>
      </c>
      <c r="HA95">
        <v>62.1118</v>
      </c>
      <c r="HB95">
        <v>30.0441</v>
      </c>
      <c r="HC95">
        <v>1</v>
      </c>
      <c r="HD95">
        <v>0.442233</v>
      </c>
      <c r="HE95">
        <v>0</v>
      </c>
      <c r="HF95">
        <v>20.2776</v>
      </c>
      <c r="HG95">
        <v>5.22328</v>
      </c>
      <c r="HH95">
        <v>11.9084</v>
      </c>
      <c r="HI95">
        <v>4.9639</v>
      </c>
      <c r="HJ95">
        <v>3.292</v>
      </c>
      <c r="HK95">
        <v>9999</v>
      </c>
      <c r="HL95">
        <v>9999</v>
      </c>
      <c r="HM95">
        <v>9999</v>
      </c>
      <c r="HN95">
        <v>999.9</v>
      </c>
      <c r="HO95">
        <v>4.97019</v>
      </c>
      <c r="HP95">
        <v>1.8753</v>
      </c>
      <c r="HQ95">
        <v>1.87407</v>
      </c>
      <c r="HR95">
        <v>1.87318</v>
      </c>
      <c r="HS95">
        <v>1.87469</v>
      </c>
      <c r="HT95">
        <v>1.86966</v>
      </c>
      <c r="HU95">
        <v>1.87378</v>
      </c>
      <c r="HV95">
        <v>1.87883</v>
      </c>
      <c r="HW95">
        <v>0</v>
      </c>
      <c r="HX95">
        <v>0</v>
      </c>
      <c r="HY95">
        <v>0</v>
      </c>
      <c r="HZ95">
        <v>0</v>
      </c>
      <c r="IA95" t="s">
        <v>421</v>
      </c>
      <c r="IB95" t="s">
        <v>422</v>
      </c>
      <c r="IC95" t="s">
        <v>423</v>
      </c>
      <c r="ID95" t="s">
        <v>423</v>
      </c>
      <c r="IE95" t="s">
        <v>423</v>
      </c>
      <c r="IF95" t="s">
        <v>423</v>
      </c>
      <c r="IG95">
        <v>0</v>
      </c>
      <c r="IH95">
        <v>100</v>
      </c>
      <c r="II95">
        <v>100</v>
      </c>
      <c r="IJ95">
        <v>2.146</v>
      </c>
      <c r="IK95">
        <v>0.8070000000000001</v>
      </c>
      <c r="IL95">
        <v>1.970682689880525</v>
      </c>
      <c r="IM95">
        <v>0.0007502269904989051</v>
      </c>
      <c r="IN95">
        <v>-1.907541437940456E-06</v>
      </c>
      <c r="IO95">
        <v>4.87577687351772E-10</v>
      </c>
      <c r="IP95">
        <v>0.8116666666666603</v>
      </c>
      <c r="IQ95">
        <v>0</v>
      </c>
      <c r="IR95">
        <v>0</v>
      </c>
      <c r="IS95">
        <v>0</v>
      </c>
      <c r="IT95">
        <v>1</v>
      </c>
      <c r="IU95">
        <v>1943</v>
      </c>
      <c r="IV95">
        <v>1</v>
      </c>
      <c r="IW95">
        <v>21</v>
      </c>
      <c r="IX95">
        <v>2</v>
      </c>
      <c r="IY95">
        <v>1.9</v>
      </c>
      <c r="IZ95">
        <v>1.09985</v>
      </c>
      <c r="JA95">
        <v>2.4231</v>
      </c>
      <c r="JB95">
        <v>1.42578</v>
      </c>
      <c r="JC95">
        <v>2.26685</v>
      </c>
      <c r="JD95">
        <v>1.54785</v>
      </c>
      <c r="JE95">
        <v>2.4939</v>
      </c>
      <c r="JF95">
        <v>38.208</v>
      </c>
      <c r="JG95">
        <v>14.2546</v>
      </c>
      <c r="JH95">
        <v>18</v>
      </c>
      <c r="JI95">
        <v>630.098</v>
      </c>
      <c r="JJ95">
        <v>433.386</v>
      </c>
      <c r="JK95">
        <v>31.8817</v>
      </c>
      <c r="JL95">
        <v>32.9243</v>
      </c>
      <c r="JM95">
        <v>30</v>
      </c>
      <c r="JN95">
        <v>32.8257</v>
      </c>
      <c r="JO95">
        <v>32.7583</v>
      </c>
      <c r="JP95">
        <v>22.029</v>
      </c>
      <c r="JQ95">
        <v>0</v>
      </c>
      <c r="JR95">
        <v>100</v>
      </c>
      <c r="JS95">
        <v>-999.9</v>
      </c>
      <c r="JT95">
        <v>415.972</v>
      </c>
      <c r="JU95">
        <v>35</v>
      </c>
      <c r="JV95">
        <v>94.247</v>
      </c>
      <c r="JW95">
        <v>92.5138</v>
      </c>
    </row>
    <row r="96" spans="1:283">
      <c r="A96">
        <v>80</v>
      </c>
      <c r="B96">
        <v>1690393701.1</v>
      </c>
      <c r="C96">
        <v>15331</v>
      </c>
      <c r="D96" t="s">
        <v>787</v>
      </c>
      <c r="E96" t="s">
        <v>788</v>
      </c>
      <c r="F96">
        <v>15</v>
      </c>
      <c r="P96">
        <v>1690393693.349999</v>
      </c>
      <c r="Q96">
        <f>(R96)/1000</f>
        <v>0</v>
      </c>
      <c r="R96">
        <f>1000*DB96*AP96*(CX96-CY96)/(100*CQ96*(1000-AP96*CX96))</f>
        <v>0</v>
      </c>
      <c r="S96">
        <f>DB96*AP96*(CW96-CV96*(1000-AP96*CY96)/(1000-AP96*CX96))/(100*CQ96)</f>
        <v>0</v>
      </c>
      <c r="T96">
        <f>CV96 - IF(AP96&gt;1, S96*CQ96*100.0/(AR96*DJ96), 0)</f>
        <v>0</v>
      </c>
      <c r="U96">
        <f>((AA96-Q96/2)*T96-S96)/(AA96+Q96/2)</f>
        <v>0</v>
      </c>
      <c r="V96">
        <f>U96*(DC96+DD96)/1000.0</f>
        <v>0</v>
      </c>
      <c r="W96">
        <f>(CV96 - IF(AP96&gt;1, S96*CQ96*100.0/(AR96*DJ96), 0))*(DC96+DD96)/1000.0</f>
        <v>0</v>
      </c>
      <c r="X96">
        <f>2.0/((1/Z96-1/Y96)+SIGN(Z96)*SQRT((1/Z96-1/Y96)*(1/Z96-1/Y96) + 4*CR96/((CR96+1)*(CR96+1))*(2*1/Z96*1/Y96-1/Y96*1/Y96)))</f>
        <v>0</v>
      </c>
      <c r="Y96">
        <f>IF(LEFT(CS96,1)&lt;&gt;"0",IF(LEFT(CS96,1)="1",3.0,CT96),$D$5+$E$5*(DJ96*DC96/($K$5*1000))+$F$5*(DJ96*DC96/($K$5*1000))*MAX(MIN(CQ96,$J$5),$I$5)*MAX(MIN(CQ96,$J$5),$I$5)+$G$5*MAX(MIN(CQ96,$J$5),$I$5)*(DJ96*DC96/($K$5*1000))+$H$5*(DJ96*DC96/($K$5*1000))*(DJ96*DC96/($K$5*1000)))</f>
        <v>0</v>
      </c>
      <c r="Z96">
        <f>Q96*(1000-(1000*0.61365*exp(17.502*AD96/(240.97+AD96))/(DC96+DD96)+CX96)/2)/(1000*0.61365*exp(17.502*AD96/(240.97+AD96))/(DC96+DD96)-CX96)</f>
        <v>0</v>
      </c>
      <c r="AA96">
        <f>1/((CR96+1)/(X96/1.6)+1/(Y96/1.37)) + CR96/((CR96+1)/(X96/1.6) + CR96/(Y96/1.37))</f>
        <v>0</v>
      </c>
      <c r="AB96">
        <f>(CM96*CP96)</f>
        <v>0</v>
      </c>
      <c r="AC96">
        <f>(DE96+(AB96+2*0.95*5.67E-8*(((DE96+$B$7)+273)^4-(DE96+273)^4)-44100*Q96)/(1.84*29.3*Y96+8*0.95*5.67E-8*(DE96+273)^3))</f>
        <v>0</v>
      </c>
      <c r="AD96">
        <f>($C$7*DF96+$D$7*DG96+$E$7*AC96)</f>
        <v>0</v>
      </c>
      <c r="AE96">
        <f>0.61365*exp(17.502*AD96/(240.97+AD96))</f>
        <v>0</v>
      </c>
      <c r="AF96">
        <f>(AG96/AH96*100)</f>
        <v>0</v>
      </c>
      <c r="AG96">
        <f>CX96*(DC96+DD96)/1000</f>
        <v>0</v>
      </c>
      <c r="AH96">
        <f>0.61365*exp(17.502*DE96/(240.97+DE96))</f>
        <v>0</v>
      </c>
      <c r="AI96">
        <f>(AE96-CX96*(DC96+DD96)/1000)</f>
        <v>0</v>
      </c>
      <c r="AJ96">
        <f>(-Q96*44100)</f>
        <v>0</v>
      </c>
      <c r="AK96">
        <f>2*29.3*Y96*0.92*(DE96-AD96)</f>
        <v>0</v>
      </c>
      <c r="AL96">
        <f>2*0.95*5.67E-8*(((DE96+$B$7)+273)^4-(AD96+273)^4)</f>
        <v>0</v>
      </c>
      <c r="AM96">
        <f>AB96+AL96+AJ96+AK96</f>
        <v>0</v>
      </c>
      <c r="AN96">
        <v>0</v>
      </c>
      <c r="AO96">
        <v>0</v>
      </c>
      <c r="AP96">
        <f>IF(AN96*$H$13&gt;=AR96,1.0,(AR96/(AR96-AN96*$H$13)))</f>
        <v>0</v>
      </c>
      <c r="AQ96">
        <f>(AP96-1)*100</f>
        <v>0</v>
      </c>
      <c r="AR96">
        <f>MAX(0,($B$13+$C$13*DJ96)/(1+$D$13*DJ96)*DC96/(DE96+273)*$E$13)</f>
        <v>0</v>
      </c>
      <c r="AS96" t="s">
        <v>414</v>
      </c>
      <c r="AT96">
        <v>12558.6</v>
      </c>
      <c r="AU96">
        <v>607.068</v>
      </c>
      <c r="AV96">
        <v>2188.17</v>
      </c>
      <c r="AW96">
        <f>1-AU96/AV96</f>
        <v>0</v>
      </c>
      <c r="AX96">
        <v>-1.734461745173538</v>
      </c>
      <c r="AY96" t="s">
        <v>789</v>
      </c>
      <c r="AZ96">
        <v>12603.2</v>
      </c>
      <c r="BA96">
        <v>448.1581153846154</v>
      </c>
      <c r="BB96">
        <v>521.6319999999999</v>
      </c>
      <c r="BC96">
        <f>1-BA96/BB96</f>
        <v>0</v>
      </c>
      <c r="BD96">
        <v>0.5</v>
      </c>
      <c r="BE96">
        <f>CN96</f>
        <v>0</v>
      </c>
      <c r="BF96">
        <f>S96</f>
        <v>0</v>
      </c>
      <c r="BG96">
        <f>BC96*BD96*BE96</f>
        <v>0</v>
      </c>
      <c r="BH96">
        <f>(BF96-AX96)/BE96</f>
        <v>0</v>
      </c>
      <c r="BI96">
        <f>(AV96-BB96)/BB96</f>
        <v>0</v>
      </c>
      <c r="BJ96">
        <f>AU96/(AW96+AU96/BB96)</f>
        <v>0</v>
      </c>
      <c r="BK96" t="s">
        <v>790</v>
      </c>
      <c r="BL96">
        <v>-12.55</v>
      </c>
      <c r="BM96">
        <f>IF(BL96&lt;&gt;0, BL96, BJ96)</f>
        <v>0</v>
      </c>
      <c r="BN96">
        <f>1-BM96/BB96</f>
        <v>0</v>
      </c>
      <c r="BO96">
        <f>(BB96-BA96)/(BB96-BM96)</f>
        <v>0</v>
      </c>
      <c r="BP96">
        <f>(AV96-BB96)/(AV96-BM96)</f>
        <v>0</v>
      </c>
      <c r="BQ96">
        <f>(BB96-BA96)/(BB96-AU96)</f>
        <v>0</v>
      </c>
      <c r="BR96">
        <f>(AV96-BB96)/(AV96-AU96)</f>
        <v>0</v>
      </c>
      <c r="BS96">
        <f>(BO96*BM96/BA96)</f>
        <v>0</v>
      </c>
      <c r="BT96">
        <f>(1-BS96)</f>
        <v>0</v>
      </c>
      <c r="BU96">
        <v>3278</v>
      </c>
      <c r="BV96">
        <v>300</v>
      </c>
      <c r="BW96">
        <v>300</v>
      </c>
      <c r="BX96">
        <v>300</v>
      </c>
      <c r="BY96">
        <v>12603.2</v>
      </c>
      <c r="BZ96">
        <v>505.05</v>
      </c>
      <c r="CA96">
        <v>-0.009129119999999999</v>
      </c>
      <c r="CB96">
        <v>-1.34</v>
      </c>
      <c r="CC96" t="s">
        <v>417</v>
      </c>
      <c r="CD96" t="s">
        <v>417</v>
      </c>
      <c r="CE96" t="s">
        <v>417</v>
      </c>
      <c r="CF96" t="s">
        <v>417</v>
      </c>
      <c r="CG96" t="s">
        <v>417</v>
      </c>
      <c r="CH96" t="s">
        <v>417</v>
      </c>
      <c r="CI96" t="s">
        <v>417</v>
      </c>
      <c r="CJ96" t="s">
        <v>417</v>
      </c>
      <c r="CK96" t="s">
        <v>417</v>
      </c>
      <c r="CL96" t="s">
        <v>417</v>
      </c>
      <c r="CM96">
        <f>$B$11*DK96+$C$11*DL96+$F$11*DW96*(1-DZ96)</f>
        <v>0</v>
      </c>
      <c r="CN96">
        <f>CM96*CO96</f>
        <v>0</v>
      </c>
      <c r="CO96">
        <f>($B$11*$D$9+$C$11*$D$9+$F$11*((EJ96+EB96)/MAX(EJ96+EB96+EK96, 0.1)*$I$9+EK96/MAX(EJ96+EB96+EK96, 0.1)*$J$9))/($B$11+$C$11+$F$11)</f>
        <v>0</v>
      </c>
      <c r="CP96">
        <f>($B$11*$K$9+$C$11*$K$9+$F$11*((EJ96+EB96)/MAX(EJ96+EB96+EK96, 0.1)*$P$9+EK96/MAX(EJ96+EB96+EK96, 0.1)*$Q$9))/($B$11+$C$11+$F$11)</f>
        <v>0</v>
      </c>
      <c r="CQ96">
        <v>6</v>
      </c>
      <c r="CR96">
        <v>0.5</v>
      </c>
      <c r="CS96" t="s">
        <v>418</v>
      </c>
      <c r="CT96">
        <v>2</v>
      </c>
      <c r="CU96">
        <v>1690393693.349999</v>
      </c>
      <c r="CV96">
        <v>409.9467333333333</v>
      </c>
      <c r="CW96">
        <v>413.9392</v>
      </c>
      <c r="CX96">
        <v>33.56019666666667</v>
      </c>
      <c r="CY96">
        <v>33.31343666666667</v>
      </c>
      <c r="CZ96">
        <v>407.8717333333333</v>
      </c>
      <c r="DA96">
        <v>32.76119666666667</v>
      </c>
      <c r="DB96">
        <v>600.1560333333333</v>
      </c>
      <c r="DC96">
        <v>101.4274666666667</v>
      </c>
      <c r="DD96">
        <v>0.09970163666666668</v>
      </c>
      <c r="DE96">
        <v>32.28966333333333</v>
      </c>
      <c r="DF96">
        <v>32.28039666666667</v>
      </c>
      <c r="DG96">
        <v>999.9000000000002</v>
      </c>
      <c r="DH96">
        <v>0</v>
      </c>
      <c r="DI96">
        <v>0</v>
      </c>
      <c r="DJ96">
        <v>9999.869666666666</v>
      </c>
      <c r="DK96">
        <v>0</v>
      </c>
      <c r="DL96">
        <v>142.5894333333333</v>
      </c>
      <c r="DM96">
        <v>-3.918491333333334</v>
      </c>
      <c r="DN96">
        <v>424.2625333333333</v>
      </c>
      <c r="DO96">
        <v>428.2042333333333</v>
      </c>
      <c r="DP96">
        <v>0.2549318333333333</v>
      </c>
      <c r="DQ96">
        <v>413.9392</v>
      </c>
      <c r="DR96">
        <v>33.31343666666667</v>
      </c>
      <c r="DS96">
        <v>3.404754</v>
      </c>
      <c r="DT96">
        <v>3.378896000000001</v>
      </c>
      <c r="DU96">
        <v>26.15212666666666</v>
      </c>
      <c r="DV96">
        <v>26.02320333333333</v>
      </c>
      <c r="DW96">
        <v>1500.022</v>
      </c>
      <c r="DX96">
        <v>0.9729948666666666</v>
      </c>
      <c r="DY96">
        <v>0.02700478666666667</v>
      </c>
      <c r="DZ96">
        <v>0</v>
      </c>
      <c r="EA96">
        <v>448.2248000000001</v>
      </c>
      <c r="EB96">
        <v>4.99931</v>
      </c>
      <c r="EC96">
        <v>8795.879999999999</v>
      </c>
      <c r="ED96">
        <v>13259.40666666667</v>
      </c>
      <c r="EE96">
        <v>40.53513333333333</v>
      </c>
      <c r="EF96">
        <v>41.73729999999998</v>
      </c>
      <c r="EG96">
        <v>40.7934</v>
      </c>
      <c r="EH96">
        <v>41.40186666666667</v>
      </c>
      <c r="EI96">
        <v>41.97269999999998</v>
      </c>
      <c r="EJ96">
        <v>1454.651666666666</v>
      </c>
      <c r="EK96">
        <v>40.37033333333331</v>
      </c>
      <c r="EL96">
        <v>0</v>
      </c>
      <c r="EM96">
        <v>137.2000000476837</v>
      </c>
      <c r="EN96">
        <v>0</v>
      </c>
      <c r="EO96">
        <v>448.1581153846154</v>
      </c>
      <c r="EP96">
        <v>-10.45398290780223</v>
      </c>
      <c r="EQ96">
        <v>-821.3032484134233</v>
      </c>
      <c r="ER96">
        <v>8789.360769230769</v>
      </c>
      <c r="ES96">
        <v>15</v>
      </c>
      <c r="ET96">
        <v>1690393721.5</v>
      </c>
      <c r="EU96" t="s">
        <v>791</v>
      </c>
      <c r="EV96">
        <v>1690393721.5</v>
      </c>
      <c r="EW96">
        <v>1690393720</v>
      </c>
      <c r="EX96">
        <v>52</v>
      </c>
      <c r="EY96">
        <v>-0.07199999999999999</v>
      </c>
      <c r="EZ96">
        <v>-0.008999999999999999</v>
      </c>
      <c r="FA96">
        <v>2.075</v>
      </c>
      <c r="FB96">
        <v>0.799</v>
      </c>
      <c r="FC96">
        <v>414</v>
      </c>
      <c r="FD96">
        <v>33</v>
      </c>
      <c r="FE96">
        <v>0.36</v>
      </c>
      <c r="FF96">
        <v>0.14</v>
      </c>
      <c r="FG96">
        <v>3.814352978116668</v>
      </c>
      <c r="FH96">
        <v>-0.3951194440058353</v>
      </c>
      <c r="FI96">
        <v>0.03615782342704726</v>
      </c>
      <c r="FJ96">
        <v>1</v>
      </c>
      <c r="FK96">
        <v>-3.916706585365854</v>
      </c>
      <c r="FL96">
        <v>0.07045254355400429</v>
      </c>
      <c r="FM96">
        <v>0.0244978296310705</v>
      </c>
      <c r="FN96">
        <v>1</v>
      </c>
      <c r="FO96">
        <v>410.0167096774193</v>
      </c>
      <c r="FP96">
        <v>0.1498548387073665</v>
      </c>
      <c r="FQ96">
        <v>0.02067130401240592</v>
      </c>
      <c r="FR96">
        <v>1</v>
      </c>
      <c r="FS96">
        <v>0.2245936829268293</v>
      </c>
      <c r="FT96">
        <v>0.4823655470383277</v>
      </c>
      <c r="FU96">
        <v>0.04900035523486913</v>
      </c>
      <c r="FV96">
        <v>1</v>
      </c>
      <c r="FW96">
        <v>33.56274838709678</v>
      </c>
      <c r="FX96">
        <v>0.2970677419353756</v>
      </c>
      <c r="FY96">
        <v>0.02257150460158043</v>
      </c>
      <c r="FZ96">
        <v>1</v>
      </c>
      <c r="GA96">
        <v>5</v>
      </c>
      <c r="GB96">
        <v>5</v>
      </c>
      <c r="GC96" t="s">
        <v>420</v>
      </c>
      <c r="GD96">
        <v>3.17166</v>
      </c>
      <c r="GE96">
        <v>2.79658</v>
      </c>
      <c r="GF96">
        <v>0.101687</v>
      </c>
      <c r="GG96">
        <v>0.103376</v>
      </c>
      <c r="GH96">
        <v>0.148737</v>
      </c>
      <c r="GI96">
        <v>0.149884</v>
      </c>
      <c r="GJ96">
        <v>27782.4</v>
      </c>
      <c r="GK96">
        <v>20488.1</v>
      </c>
      <c r="GL96">
        <v>28933.8</v>
      </c>
      <c r="GM96">
        <v>22406</v>
      </c>
      <c r="GN96">
        <v>31319.7</v>
      </c>
      <c r="GO96">
        <v>27603.4</v>
      </c>
      <c r="GP96">
        <v>39910.2</v>
      </c>
      <c r="GQ96">
        <v>36308.1</v>
      </c>
      <c r="GR96">
        <v>2.09685</v>
      </c>
      <c r="GS96">
        <v>1.82122</v>
      </c>
      <c r="GT96">
        <v>0.1074</v>
      </c>
      <c r="GU96">
        <v>0</v>
      </c>
      <c r="GV96">
        <v>30.5651</v>
      </c>
      <c r="GW96">
        <v>999.9</v>
      </c>
      <c r="GX96">
        <v>64.2</v>
      </c>
      <c r="GY96">
        <v>34.5</v>
      </c>
      <c r="GZ96">
        <v>34.7745</v>
      </c>
      <c r="HA96">
        <v>62.2018</v>
      </c>
      <c r="HB96">
        <v>30.9014</v>
      </c>
      <c r="HC96">
        <v>1</v>
      </c>
      <c r="HD96">
        <v>0.43017</v>
      </c>
      <c r="HE96">
        <v>0</v>
      </c>
      <c r="HF96">
        <v>20.2781</v>
      </c>
      <c r="HG96">
        <v>5.22328</v>
      </c>
      <c r="HH96">
        <v>11.9086</v>
      </c>
      <c r="HI96">
        <v>4.9637</v>
      </c>
      <c r="HJ96">
        <v>3.292</v>
      </c>
      <c r="HK96">
        <v>9999</v>
      </c>
      <c r="HL96">
        <v>9999</v>
      </c>
      <c r="HM96">
        <v>9999</v>
      </c>
      <c r="HN96">
        <v>999.9</v>
      </c>
      <c r="HO96">
        <v>4.97026</v>
      </c>
      <c r="HP96">
        <v>1.87531</v>
      </c>
      <c r="HQ96">
        <v>1.87403</v>
      </c>
      <c r="HR96">
        <v>1.87323</v>
      </c>
      <c r="HS96">
        <v>1.87469</v>
      </c>
      <c r="HT96">
        <v>1.86966</v>
      </c>
      <c r="HU96">
        <v>1.87378</v>
      </c>
      <c r="HV96">
        <v>1.87887</v>
      </c>
      <c r="HW96">
        <v>0</v>
      </c>
      <c r="HX96">
        <v>0</v>
      </c>
      <c r="HY96">
        <v>0</v>
      </c>
      <c r="HZ96">
        <v>0</v>
      </c>
      <c r="IA96" t="s">
        <v>421</v>
      </c>
      <c r="IB96" t="s">
        <v>422</v>
      </c>
      <c r="IC96" t="s">
        <v>423</v>
      </c>
      <c r="ID96" t="s">
        <v>423</v>
      </c>
      <c r="IE96" t="s">
        <v>423</v>
      </c>
      <c r="IF96" t="s">
        <v>423</v>
      </c>
      <c r="IG96">
        <v>0</v>
      </c>
      <c r="IH96">
        <v>100</v>
      </c>
      <c r="II96">
        <v>100</v>
      </c>
      <c r="IJ96">
        <v>2.075</v>
      </c>
      <c r="IK96">
        <v>0.799</v>
      </c>
      <c r="IL96">
        <v>2.127317977993498</v>
      </c>
      <c r="IM96">
        <v>0.0007502269904989051</v>
      </c>
      <c r="IN96">
        <v>-1.907541437940456E-06</v>
      </c>
      <c r="IO96">
        <v>4.87577687351772E-10</v>
      </c>
      <c r="IP96">
        <v>0.8071699999999922</v>
      </c>
      <c r="IQ96">
        <v>0</v>
      </c>
      <c r="IR96">
        <v>0</v>
      </c>
      <c r="IS96">
        <v>0</v>
      </c>
      <c r="IT96">
        <v>1</v>
      </c>
      <c r="IU96">
        <v>1943</v>
      </c>
      <c r="IV96">
        <v>1</v>
      </c>
      <c r="IW96">
        <v>21</v>
      </c>
      <c r="IX96">
        <v>2</v>
      </c>
      <c r="IY96">
        <v>1.8</v>
      </c>
      <c r="IZ96">
        <v>1.09619</v>
      </c>
      <c r="JA96">
        <v>2.43042</v>
      </c>
      <c r="JB96">
        <v>1.42578</v>
      </c>
      <c r="JC96">
        <v>2.26685</v>
      </c>
      <c r="JD96">
        <v>1.54785</v>
      </c>
      <c r="JE96">
        <v>2.49023</v>
      </c>
      <c r="JF96">
        <v>38.1593</v>
      </c>
      <c r="JG96">
        <v>14.2459</v>
      </c>
      <c r="JH96">
        <v>18</v>
      </c>
      <c r="JI96">
        <v>631.495</v>
      </c>
      <c r="JJ96">
        <v>432.987</v>
      </c>
      <c r="JK96">
        <v>31.7905</v>
      </c>
      <c r="JL96">
        <v>32.823</v>
      </c>
      <c r="JM96">
        <v>29.9992</v>
      </c>
      <c r="JN96">
        <v>32.7542</v>
      </c>
      <c r="JO96">
        <v>32.6802</v>
      </c>
      <c r="JP96">
        <v>21.9599</v>
      </c>
      <c r="JQ96">
        <v>0</v>
      </c>
      <c r="JR96">
        <v>100</v>
      </c>
      <c r="JS96">
        <v>-999.9</v>
      </c>
      <c r="JT96">
        <v>414.092</v>
      </c>
      <c r="JU96">
        <v>35</v>
      </c>
      <c r="JV96">
        <v>94.27249999999999</v>
      </c>
      <c r="JW96">
        <v>92.61409999999999</v>
      </c>
    </row>
    <row r="97" spans="1:283">
      <c r="A97">
        <v>81</v>
      </c>
      <c r="B97">
        <v>1690393878</v>
      </c>
      <c r="C97">
        <v>15507.90000009537</v>
      </c>
      <c r="D97" t="s">
        <v>792</v>
      </c>
      <c r="E97" t="s">
        <v>793</v>
      </c>
      <c r="F97">
        <v>15</v>
      </c>
      <c r="P97">
        <v>1690393870.25</v>
      </c>
      <c r="Q97">
        <f>(R97)/1000</f>
        <v>0</v>
      </c>
      <c r="R97">
        <f>1000*DB97*AP97*(CX97-CY97)/(100*CQ97*(1000-AP97*CX97))</f>
        <v>0</v>
      </c>
      <c r="S97">
        <f>DB97*AP97*(CW97-CV97*(1000-AP97*CY97)/(1000-AP97*CX97))/(100*CQ97)</f>
        <v>0</v>
      </c>
      <c r="T97">
        <f>CV97 - IF(AP97&gt;1, S97*CQ97*100.0/(AR97*DJ97), 0)</f>
        <v>0</v>
      </c>
      <c r="U97">
        <f>((AA97-Q97/2)*T97-S97)/(AA97+Q97/2)</f>
        <v>0</v>
      </c>
      <c r="V97">
        <f>U97*(DC97+DD97)/1000.0</f>
        <v>0</v>
      </c>
      <c r="W97">
        <f>(CV97 - IF(AP97&gt;1, S97*CQ97*100.0/(AR97*DJ97), 0))*(DC97+DD97)/1000.0</f>
        <v>0</v>
      </c>
      <c r="X97">
        <f>2.0/((1/Z97-1/Y97)+SIGN(Z97)*SQRT((1/Z97-1/Y97)*(1/Z97-1/Y97) + 4*CR97/((CR97+1)*(CR97+1))*(2*1/Z97*1/Y97-1/Y97*1/Y97)))</f>
        <v>0</v>
      </c>
      <c r="Y97">
        <f>IF(LEFT(CS97,1)&lt;&gt;"0",IF(LEFT(CS97,1)="1",3.0,CT97),$D$5+$E$5*(DJ97*DC97/($K$5*1000))+$F$5*(DJ97*DC97/($K$5*1000))*MAX(MIN(CQ97,$J$5),$I$5)*MAX(MIN(CQ97,$J$5),$I$5)+$G$5*MAX(MIN(CQ97,$J$5),$I$5)*(DJ97*DC97/($K$5*1000))+$H$5*(DJ97*DC97/($K$5*1000))*(DJ97*DC97/($K$5*1000)))</f>
        <v>0</v>
      </c>
      <c r="Z97">
        <f>Q97*(1000-(1000*0.61365*exp(17.502*AD97/(240.97+AD97))/(DC97+DD97)+CX97)/2)/(1000*0.61365*exp(17.502*AD97/(240.97+AD97))/(DC97+DD97)-CX97)</f>
        <v>0</v>
      </c>
      <c r="AA97">
        <f>1/((CR97+1)/(X97/1.6)+1/(Y97/1.37)) + CR97/((CR97+1)/(X97/1.6) + CR97/(Y97/1.37))</f>
        <v>0</v>
      </c>
      <c r="AB97">
        <f>(CM97*CP97)</f>
        <v>0</v>
      </c>
      <c r="AC97">
        <f>(DE97+(AB97+2*0.95*5.67E-8*(((DE97+$B$7)+273)^4-(DE97+273)^4)-44100*Q97)/(1.84*29.3*Y97+8*0.95*5.67E-8*(DE97+273)^3))</f>
        <v>0</v>
      </c>
      <c r="AD97">
        <f>($C$7*DF97+$D$7*DG97+$E$7*AC97)</f>
        <v>0</v>
      </c>
      <c r="AE97">
        <f>0.61365*exp(17.502*AD97/(240.97+AD97))</f>
        <v>0</v>
      </c>
      <c r="AF97">
        <f>(AG97/AH97*100)</f>
        <v>0</v>
      </c>
      <c r="AG97">
        <f>CX97*(DC97+DD97)/1000</f>
        <v>0</v>
      </c>
      <c r="AH97">
        <f>0.61365*exp(17.502*DE97/(240.97+DE97))</f>
        <v>0</v>
      </c>
      <c r="AI97">
        <f>(AE97-CX97*(DC97+DD97)/1000)</f>
        <v>0</v>
      </c>
      <c r="AJ97">
        <f>(-Q97*44100)</f>
        <v>0</v>
      </c>
      <c r="AK97">
        <f>2*29.3*Y97*0.92*(DE97-AD97)</f>
        <v>0</v>
      </c>
      <c r="AL97">
        <f>2*0.95*5.67E-8*(((DE97+$B$7)+273)^4-(AD97+273)^4)</f>
        <v>0</v>
      </c>
      <c r="AM97">
        <f>AB97+AL97+AJ97+AK97</f>
        <v>0</v>
      </c>
      <c r="AN97">
        <v>0</v>
      </c>
      <c r="AO97">
        <v>0</v>
      </c>
      <c r="AP97">
        <f>IF(AN97*$H$13&gt;=AR97,1.0,(AR97/(AR97-AN97*$H$13)))</f>
        <v>0</v>
      </c>
      <c r="AQ97">
        <f>(AP97-1)*100</f>
        <v>0</v>
      </c>
      <c r="AR97">
        <f>MAX(0,($B$13+$C$13*DJ97)/(1+$D$13*DJ97)*DC97/(DE97+273)*$E$13)</f>
        <v>0</v>
      </c>
      <c r="AS97" t="s">
        <v>414</v>
      </c>
      <c r="AT97">
        <v>12558.6</v>
      </c>
      <c r="AU97">
        <v>607.068</v>
      </c>
      <c r="AV97">
        <v>2188.17</v>
      </c>
      <c r="AW97">
        <f>1-AU97/AV97</f>
        <v>0</v>
      </c>
      <c r="AX97">
        <v>-1.734461745173538</v>
      </c>
      <c r="AY97" t="s">
        <v>794</v>
      </c>
      <c r="AZ97">
        <v>12503.6</v>
      </c>
      <c r="BA97">
        <v>693.02744</v>
      </c>
      <c r="BB97">
        <v>832.2670000000001</v>
      </c>
      <c r="BC97">
        <f>1-BA97/BB97</f>
        <v>0</v>
      </c>
      <c r="BD97">
        <v>0.5</v>
      </c>
      <c r="BE97">
        <f>CN97</f>
        <v>0</v>
      </c>
      <c r="BF97">
        <f>S97</f>
        <v>0</v>
      </c>
      <c r="BG97">
        <f>BC97*BD97*BE97</f>
        <v>0</v>
      </c>
      <c r="BH97">
        <f>(BF97-AX97)/BE97</f>
        <v>0</v>
      </c>
      <c r="BI97">
        <f>(AV97-BB97)/BB97</f>
        <v>0</v>
      </c>
      <c r="BJ97">
        <f>AU97/(AW97+AU97/BB97)</f>
        <v>0</v>
      </c>
      <c r="BK97" t="s">
        <v>795</v>
      </c>
      <c r="BL97">
        <v>-2176.05</v>
      </c>
      <c r="BM97">
        <f>IF(BL97&lt;&gt;0, BL97, BJ97)</f>
        <v>0</v>
      </c>
      <c r="BN97">
        <f>1-BM97/BB97</f>
        <v>0</v>
      </c>
      <c r="BO97">
        <f>(BB97-BA97)/(BB97-BM97)</f>
        <v>0</v>
      </c>
      <c r="BP97">
        <f>(AV97-BB97)/(AV97-BM97)</f>
        <v>0</v>
      </c>
      <c r="BQ97">
        <f>(BB97-BA97)/(BB97-AU97)</f>
        <v>0</v>
      </c>
      <c r="BR97">
        <f>(AV97-BB97)/(AV97-AU97)</f>
        <v>0</v>
      </c>
      <c r="BS97">
        <f>(BO97*BM97/BA97)</f>
        <v>0</v>
      </c>
      <c r="BT97">
        <f>(1-BS97)</f>
        <v>0</v>
      </c>
      <c r="BU97">
        <v>3280</v>
      </c>
      <c r="BV97">
        <v>300</v>
      </c>
      <c r="BW97">
        <v>300</v>
      </c>
      <c r="BX97">
        <v>300</v>
      </c>
      <c r="BY97">
        <v>12503.6</v>
      </c>
      <c r="BZ97">
        <v>811.16</v>
      </c>
      <c r="CA97">
        <v>-0.00905749</v>
      </c>
      <c r="CB97">
        <v>-1.1</v>
      </c>
      <c r="CC97" t="s">
        <v>417</v>
      </c>
      <c r="CD97" t="s">
        <v>417</v>
      </c>
      <c r="CE97" t="s">
        <v>417</v>
      </c>
      <c r="CF97" t="s">
        <v>417</v>
      </c>
      <c r="CG97" t="s">
        <v>417</v>
      </c>
      <c r="CH97" t="s">
        <v>417</v>
      </c>
      <c r="CI97" t="s">
        <v>417</v>
      </c>
      <c r="CJ97" t="s">
        <v>417</v>
      </c>
      <c r="CK97" t="s">
        <v>417</v>
      </c>
      <c r="CL97" t="s">
        <v>417</v>
      </c>
      <c r="CM97">
        <f>$B$11*DK97+$C$11*DL97+$F$11*DW97*(1-DZ97)</f>
        <v>0</v>
      </c>
      <c r="CN97">
        <f>CM97*CO97</f>
        <v>0</v>
      </c>
      <c r="CO97">
        <f>($B$11*$D$9+$C$11*$D$9+$F$11*((EJ97+EB97)/MAX(EJ97+EB97+EK97, 0.1)*$I$9+EK97/MAX(EJ97+EB97+EK97, 0.1)*$J$9))/($B$11+$C$11+$F$11)</f>
        <v>0</v>
      </c>
      <c r="CP97">
        <f>($B$11*$K$9+$C$11*$K$9+$F$11*((EJ97+EB97)/MAX(EJ97+EB97+EK97, 0.1)*$P$9+EK97/MAX(EJ97+EB97+EK97, 0.1)*$Q$9))/($B$11+$C$11+$F$11)</f>
        <v>0</v>
      </c>
      <c r="CQ97">
        <v>6</v>
      </c>
      <c r="CR97">
        <v>0.5</v>
      </c>
      <c r="CS97" t="s">
        <v>418</v>
      </c>
      <c r="CT97">
        <v>2</v>
      </c>
      <c r="CU97">
        <v>1690393870.25</v>
      </c>
      <c r="CV97">
        <v>409.4805666666666</v>
      </c>
      <c r="CW97">
        <v>414.3396333333333</v>
      </c>
      <c r="CX97">
        <v>33.90778666666667</v>
      </c>
      <c r="CY97">
        <v>33.32074666666667</v>
      </c>
      <c r="CZ97">
        <v>407.8435666666666</v>
      </c>
      <c r="DA97">
        <v>33.11878666666667</v>
      </c>
      <c r="DB97">
        <v>600.1803333333332</v>
      </c>
      <c r="DC97">
        <v>101.4128333333333</v>
      </c>
      <c r="DD97">
        <v>0.09998462999999999</v>
      </c>
      <c r="DE97">
        <v>33.18194</v>
      </c>
      <c r="DF97">
        <v>33.32649333333333</v>
      </c>
      <c r="DG97">
        <v>999.9000000000002</v>
      </c>
      <c r="DH97">
        <v>0</v>
      </c>
      <c r="DI97">
        <v>0</v>
      </c>
      <c r="DJ97">
        <v>9999.016333333335</v>
      </c>
      <c r="DK97">
        <v>0</v>
      </c>
      <c r="DL97">
        <v>240.1636666666667</v>
      </c>
      <c r="DM97">
        <v>-4.418533666666666</v>
      </c>
      <c r="DN97">
        <v>424.3127000000001</v>
      </c>
      <c r="DO97">
        <v>428.6216666666667</v>
      </c>
      <c r="DP97">
        <v>0.5966108999999999</v>
      </c>
      <c r="DQ97">
        <v>414.3396333333333</v>
      </c>
      <c r="DR97">
        <v>33.32074666666667</v>
      </c>
      <c r="DS97">
        <v>3.439651666666667</v>
      </c>
      <c r="DT97">
        <v>3.379146</v>
      </c>
      <c r="DU97">
        <v>26.32476333333334</v>
      </c>
      <c r="DV97">
        <v>26.02446</v>
      </c>
      <c r="DW97">
        <v>1500.016</v>
      </c>
      <c r="DX97">
        <v>0.9729996666666668</v>
      </c>
      <c r="DY97">
        <v>0.02700009666666667</v>
      </c>
      <c r="DZ97">
        <v>0</v>
      </c>
      <c r="EA97">
        <v>693.0668000000001</v>
      </c>
      <c r="EB97">
        <v>4.99931</v>
      </c>
      <c r="EC97">
        <v>17875.33666666667</v>
      </c>
      <c r="ED97">
        <v>13259.37</v>
      </c>
      <c r="EE97">
        <v>40.50413333333333</v>
      </c>
      <c r="EF97">
        <v>41.64979999999998</v>
      </c>
      <c r="EG97">
        <v>40.80373333333332</v>
      </c>
      <c r="EH97">
        <v>41.31199999999998</v>
      </c>
      <c r="EI97">
        <v>41.92873333333331</v>
      </c>
      <c r="EJ97">
        <v>1454.651666666667</v>
      </c>
      <c r="EK97">
        <v>40.36433333333333</v>
      </c>
      <c r="EL97">
        <v>0</v>
      </c>
      <c r="EM97">
        <v>176.2000000476837</v>
      </c>
      <c r="EN97">
        <v>0</v>
      </c>
      <c r="EO97">
        <v>693.02744</v>
      </c>
      <c r="EP97">
        <v>-21.56215380538919</v>
      </c>
      <c r="EQ97">
        <v>2494.884614007644</v>
      </c>
      <c r="ER97">
        <v>17873.448</v>
      </c>
      <c r="ES97">
        <v>15</v>
      </c>
      <c r="ET97">
        <v>1690393903</v>
      </c>
      <c r="EU97" t="s">
        <v>796</v>
      </c>
      <c r="EV97">
        <v>1690393897.5</v>
      </c>
      <c r="EW97">
        <v>1690393903</v>
      </c>
      <c r="EX97">
        <v>53</v>
      </c>
      <c r="EY97">
        <v>-0.437</v>
      </c>
      <c r="EZ97">
        <v>-0.01</v>
      </c>
      <c r="FA97">
        <v>1.637</v>
      </c>
      <c r="FB97">
        <v>0.789</v>
      </c>
      <c r="FC97">
        <v>414</v>
      </c>
      <c r="FD97">
        <v>33</v>
      </c>
      <c r="FE97">
        <v>0.54</v>
      </c>
      <c r="FF97">
        <v>0.23</v>
      </c>
      <c r="FG97">
        <v>4.169535151195989</v>
      </c>
      <c r="FH97">
        <v>-0.3228398191826646</v>
      </c>
      <c r="FI97">
        <v>0.05566413643235178</v>
      </c>
      <c r="FJ97">
        <v>1</v>
      </c>
      <c r="FK97">
        <v>-4.417782</v>
      </c>
      <c r="FL97">
        <v>-0.02184472795496273</v>
      </c>
      <c r="FM97">
        <v>0.05231167251197386</v>
      </c>
      <c r="FN97">
        <v>1</v>
      </c>
      <c r="FO97">
        <v>409.9185666666667</v>
      </c>
      <c r="FP97">
        <v>0.06756840934413454</v>
      </c>
      <c r="FQ97">
        <v>0.01610731372872439</v>
      </c>
      <c r="FR97">
        <v>1</v>
      </c>
      <c r="FS97">
        <v>0.566575525</v>
      </c>
      <c r="FT97">
        <v>0.4996443489681048</v>
      </c>
      <c r="FU97">
        <v>0.04929031112094318</v>
      </c>
      <c r="FV97">
        <v>1</v>
      </c>
      <c r="FW97">
        <v>33.91067666666667</v>
      </c>
      <c r="FX97">
        <v>0.3984827586207356</v>
      </c>
      <c r="FY97">
        <v>0.02938365399711595</v>
      </c>
      <c r="FZ97">
        <v>1</v>
      </c>
      <c r="GA97">
        <v>5</v>
      </c>
      <c r="GB97">
        <v>5</v>
      </c>
      <c r="GC97" t="s">
        <v>420</v>
      </c>
      <c r="GD97">
        <v>3.17148</v>
      </c>
      <c r="GE97">
        <v>2.79704</v>
      </c>
      <c r="GF97">
        <v>0.101717</v>
      </c>
      <c r="GG97">
        <v>0.103489</v>
      </c>
      <c r="GH97">
        <v>0.149874</v>
      </c>
      <c r="GI97">
        <v>0.149899</v>
      </c>
      <c r="GJ97">
        <v>27785.3</v>
      </c>
      <c r="GK97">
        <v>20498.6</v>
      </c>
      <c r="GL97">
        <v>28937.2</v>
      </c>
      <c r="GM97">
        <v>22419.8</v>
      </c>
      <c r="GN97">
        <v>31279.9</v>
      </c>
      <c r="GO97">
        <v>27605.2</v>
      </c>
      <c r="GP97">
        <v>39914.5</v>
      </c>
      <c r="GQ97">
        <v>36311.7</v>
      </c>
      <c r="GR97">
        <v>2.09755</v>
      </c>
      <c r="GS97">
        <v>1.82148</v>
      </c>
      <c r="GT97">
        <v>0.0958331</v>
      </c>
      <c r="GU97">
        <v>0</v>
      </c>
      <c r="GV97">
        <v>31.8643</v>
      </c>
      <c r="GW97">
        <v>999.9</v>
      </c>
      <c r="GX97">
        <v>64.09999999999999</v>
      </c>
      <c r="GY97">
        <v>34.5</v>
      </c>
      <c r="GZ97">
        <v>34.7233</v>
      </c>
      <c r="HA97">
        <v>62.2018</v>
      </c>
      <c r="HB97">
        <v>29.9479</v>
      </c>
      <c r="HC97">
        <v>1</v>
      </c>
      <c r="HD97">
        <v>0.420381</v>
      </c>
      <c r="HE97">
        <v>0</v>
      </c>
      <c r="HF97">
        <v>20.2782</v>
      </c>
      <c r="HG97">
        <v>5.22403</v>
      </c>
      <c r="HH97">
        <v>11.9084</v>
      </c>
      <c r="HI97">
        <v>4.96375</v>
      </c>
      <c r="HJ97">
        <v>3.292</v>
      </c>
      <c r="HK97">
        <v>9999</v>
      </c>
      <c r="HL97">
        <v>9999</v>
      </c>
      <c r="HM97">
        <v>9999</v>
      </c>
      <c r="HN97">
        <v>999.9</v>
      </c>
      <c r="HO97">
        <v>4.97024</v>
      </c>
      <c r="HP97">
        <v>1.87526</v>
      </c>
      <c r="HQ97">
        <v>1.87407</v>
      </c>
      <c r="HR97">
        <v>1.8732</v>
      </c>
      <c r="HS97">
        <v>1.87469</v>
      </c>
      <c r="HT97">
        <v>1.86966</v>
      </c>
      <c r="HU97">
        <v>1.87378</v>
      </c>
      <c r="HV97">
        <v>1.87883</v>
      </c>
      <c r="HW97">
        <v>0</v>
      </c>
      <c r="HX97">
        <v>0</v>
      </c>
      <c r="HY97">
        <v>0</v>
      </c>
      <c r="HZ97">
        <v>0</v>
      </c>
      <c r="IA97" t="s">
        <v>421</v>
      </c>
      <c r="IB97" t="s">
        <v>422</v>
      </c>
      <c r="IC97" t="s">
        <v>423</v>
      </c>
      <c r="ID97" t="s">
        <v>423</v>
      </c>
      <c r="IE97" t="s">
        <v>423</v>
      </c>
      <c r="IF97" t="s">
        <v>423</v>
      </c>
      <c r="IG97">
        <v>0</v>
      </c>
      <c r="IH97">
        <v>100</v>
      </c>
      <c r="II97">
        <v>100</v>
      </c>
      <c r="IJ97">
        <v>1.637</v>
      </c>
      <c r="IK97">
        <v>0.789</v>
      </c>
      <c r="IL97">
        <v>2.055824499347138</v>
      </c>
      <c r="IM97">
        <v>0.0007502269904989051</v>
      </c>
      <c r="IN97">
        <v>-1.907541437940456E-06</v>
      </c>
      <c r="IO97">
        <v>4.87577687351772E-10</v>
      </c>
      <c r="IP97">
        <v>0.7985619047618968</v>
      </c>
      <c r="IQ97">
        <v>0</v>
      </c>
      <c r="IR97">
        <v>0</v>
      </c>
      <c r="IS97">
        <v>0</v>
      </c>
      <c r="IT97">
        <v>1</v>
      </c>
      <c r="IU97">
        <v>1943</v>
      </c>
      <c r="IV97">
        <v>1</v>
      </c>
      <c r="IW97">
        <v>21</v>
      </c>
      <c r="IX97">
        <v>2.6</v>
      </c>
      <c r="IY97">
        <v>2.6</v>
      </c>
      <c r="IZ97">
        <v>1.09863</v>
      </c>
      <c r="JA97">
        <v>2.43896</v>
      </c>
      <c r="JB97">
        <v>1.42578</v>
      </c>
      <c r="JC97">
        <v>2.26685</v>
      </c>
      <c r="JD97">
        <v>1.54785</v>
      </c>
      <c r="JE97">
        <v>2.38892</v>
      </c>
      <c r="JF97">
        <v>38.1837</v>
      </c>
      <c r="JG97">
        <v>14.2108</v>
      </c>
      <c r="JH97">
        <v>18</v>
      </c>
      <c r="JI97">
        <v>630.758</v>
      </c>
      <c r="JJ97">
        <v>432.33</v>
      </c>
      <c r="JK97">
        <v>32.0108</v>
      </c>
      <c r="JL97">
        <v>32.695</v>
      </c>
      <c r="JM97">
        <v>30.0002</v>
      </c>
      <c r="JN97">
        <v>32.6239</v>
      </c>
      <c r="JO97">
        <v>32.5624</v>
      </c>
      <c r="JP97">
        <v>21.9982</v>
      </c>
      <c r="JQ97">
        <v>0</v>
      </c>
      <c r="JR97">
        <v>100</v>
      </c>
      <c r="JS97">
        <v>-999.9</v>
      </c>
      <c r="JT97">
        <v>414.263</v>
      </c>
      <c r="JU97">
        <v>35</v>
      </c>
      <c r="JV97">
        <v>94.2831</v>
      </c>
      <c r="JW97">
        <v>92.6417</v>
      </c>
    </row>
    <row r="98" spans="1:283">
      <c r="A98">
        <v>82</v>
      </c>
      <c r="B98">
        <v>1690394008</v>
      </c>
      <c r="C98">
        <v>15637.90000009537</v>
      </c>
      <c r="D98" t="s">
        <v>797</v>
      </c>
      <c r="E98" t="s">
        <v>798</v>
      </c>
      <c r="F98">
        <v>15</v>
      </c>
      <c r="P98">
        <v>1690394000</v>
      </c>
      <c r="Q98">
        <f>(R98)/1000</f>
        <v>0</v>
      </c>
      <c r="R98">
        <f>1000*DB98*AP98*(CX98-CY98)/(100*CQ98*(1000-AP98*CX98))</f>
        <v>0</v>
      </c>
      <c r="S98">
        <f>DB98*AP98*(CW98-CV98*(1000-AP98*CY98)/(1000-AP98*CX98))/(100*CQ98)</f>
        <v>0</v>
      </c>
      <c r="T98">
        <f>CV98 - IF(AP98&gt;1, S98*CQ98*100.0/(AR98*DJ98), 0)</f>
        <v>0</v>
      </c>
      <c r="U98">
        <f>((AA98-Q98/2)*T98-S98)/(AA98+Q98/2)</f>
        <v>0</v>
      </c>
      <c r="V98">
        <f>U98*(DC98+DD98)/1000.0</f>
        <v>0</v>
      </c>
      <c r="W98">
        <f>(CV98 - IF(AP98&gt;1, S98*CQ98*100.0/(AR98*DJ98), 0))*(DC98+DD98)/1000.0</f>
        <v>0</v>
      </c>
      <c r="X98">
        <f>2.0/((1/Z98-1/Y98)+SIGN(Z98)*SQRT((1/Z98-1/Y98)*(1/Z98-1/Y98) + 4*CR98/((CR98+1)*(CR98+1))*(2*1/Z98*1/Y98-1/Y98*1/Y98)))</f>
        <v>0</v>
      </c>
      <c r="Y98">
        <f>IF(LEFT(CS98,1)&lt;&gt;"0",IF(LEFT(CS98,1)="1",3.0,CT98),$D$5+$E$5*(DJ98*DC98/($K$5*1000))+$F$5*(DJ98*DC98/($K$5*1000))*MAX(MIN(CQ98,$J$5),$I$5)*MAX(MIN(CQ98,$J$5),$I$5)+$G$5*MAX(MIN(CQ98,$J$5),$I$5)*(DJ98*DC98/($K$5*1000))+$H$5*(DJ98*DC98/($K$5*1000))*(DJ98*DC98/($K$5*1000)))</f>
        <v>0</v>
      </c>
      <c r="Z98">
        <f>Q98*(1000-(1000*0.61365*exp(17.502*AD98/(240.97+AD98))/(DC98+DD98)+CX98)/2)/(1000*0.61365*exp(17.502*AD98/(240.97+AD98))/(DC98+DD98)-CX98)</f>
        <v>0</v>
      </c>
      <c r="AA98">
        <f>1/((CR98+1)/(X98/1.6)+1/(Y98/1.37)) + CR98/((CR98+1)/(X98/1.6) + CR98/(Y98/1.37))</f>
        <v>0</v>
      </c>
      <c r="AB98">
        <f>(CM98*CP98)</f>
        <v>0</v>
      </c>
      <c r="AC98">
        <f>(DE98+(AB98+2*0.95*5.67E-8*(((DE98+$B$7)+273)^4-(DE98+273)^4)-44100*Q98)/(1.84*29.3*Y98+8*0.95*5.67E-8*(DE98+273)^3))</f>
        <v>0</v>
      </c>
      <c r="AD98">
        <f>($C$7*DF98+$D$7*DG98+$E$7*AC98)</f>
        <v>0</v>
      </c>
      <c r="AE98">
        <f>0.61365*exp(17.502*AD98/(240.97+AD98))</f>
        <v>0</v>
      </c>
      <c r="AF98">
        <f>(AG98/AH98*100)</f>
        <v>0</v>
      </c>
      <c r="AG98">
        <f>CX98*(DC98+DD98)/1000</f>
        <v>0</v>
      </c>
      <c r="AH98">
        <f>0.61365*exp(17.502*DE98/(240.97+DE98))</f>
        <v>0</v>
      </c>
      <c r="AI98">
        <f>(AE98-CX98*(DC98+DD98)/1000)</f>
        <v>0</v>
      </c>
      <c r="AJ98">
        <f>(-Q98*44100)</f>
        <v>0</v>
      </c>
      <c r="AK98">
        <f>2*29.3*Y98*0.92*(DE98-AD98)</f>
        <v>0</v>
      </c>
      <c r="AL98">
        <f>2*0.95*5.67E-8*(((DE98+$B$7)+273)^4-(AD98+273)^4)</f>
        <v>0</v>
      </c>
      <c r="AM98">
        <f>AB98+AL98+AJ98+AK98</f>
        <v>0</v>
      </c>
      <c r="AN98">
        <v>0</v>
      </c>
      <c r="AO98">
        <v>0</v>
      </c>
      <c r="AP98">
        <f>IF(AN98*$H$13&gt;=AR98,1.0,(AR98/(AR98-AN98*$H$13)))</f>
        <v>0</v>
      </c>
      <c r="AQ98">
        <f>(AP98-1)*100</f>
        <v>0</v>
      </c>
      <c r="AR98">
        <f>MAX(0,($B$13+$C$13*DJ98)/(1+$D$13*DJ98)*DC98/(DE98+273)*$E$13)</f>
        <v>0</v>
      </c>
      <c r="AS98" t="s">
        <v>414</v>
      </c>
      <c r="AT98">
        <v>12558.6</v>
      </c>
      <c r="AU98">
        <v>607.068</v>
      </c>
      <c r="AV98">
        <v>2188.17</v>
      </c>
      <c r="AW98">
        <f>1-AU98/AV98</f>
        <v>0</v>
      </c>
      <c r="AX98">
        <v>-1.734461745173538</v>
      </c>
      <c r="AY98" t="s">
        <v>799</v>
      </c>
      <c r="AZ98">
        <v>12533.2</v>
      </c>
      <c r="BA98">
        <v>711.6303999999999</v>
      </c>
      <c r="BB98">
        <v>817.403</v>
      </c>
      <c r="BC98">
        <f>1-BA98/BB98</f>
        <v>0</v>
      </c>
      <c r="BD98">
        <v>0.5</v>
      </c>
      <c r="BE98">
        <f>CN98</f>
        <v>0</v>
      </c>
      <c r="BF98">
        <f>S98</f>
        <v>0</v>
      </c>
      <c r="BG98">
        <f>BC98*BD98*BE98</f>
        <v>0</v>
      </c>
      <c r="BH98">
        <f>(BF98-AX98)/BE98</f>
        <v>0</v>
      </c>
      <c r="BI98">
        <f>(AV98-BB98)/BB98</f>
        <v>0</v>
      </c>
      <c r="BJ98">
        <f>AU98/(AW98+AU98/BB98)</f>
        <v>0</v>
      </c>
      <c r="BK98" t="s">
        <v>800</v>
      </c>
      <c r="BL98">
        <v>-2900.25</v>
      </c>
      <c r="BM98">
        <f>IF(BL98&lt;&gt;0, BL98, BJ98)</f>
        <v>0</v>
      </c>
      <c r="BN98">
        <f>1-BM98/BB98</f>
        <v>0</v>
      </c>
      <c r="BO98">
        <f>(BB98-BA98)/(BB98-BM98)</f>
        <v>0</v>
      </c>
      <c r="BP98">
        <f>(AV98-BB98)/(AV98-BM98)</f>
        <v>0</v>
      </c>
      <c r="BQ98">
        <f>(BB98-BA98)/(BB98-AU98)</f>
        <v>0</v>
      </c>
      <c r="BR98">
        <f>(AV98-BB98)/(AV98-AU98)</f>
        <v>0</v>
      </c>
      <c r="BS98">
        <f>(BO98*BM98/BA98)</f>
        <v>0</v>
      </c>
      <c r="BT98">
        <f>(1-BS98)</f>
        <v>0</v>
      </c>
      <c r="BU98">
        <v>3282</v>
      </c>
      <c r="BV98">
        <v>300</v>
      </c>
      <c r="BW98">
        <v>300</v>
      </c>
      <c r="BX98">
        <v>300</v>
      </c>
      <c r="BY98">
        <v>12533.2</v>
      </c>
      <c r="BZ98">
        <v>804.08</v>
      </c>
      <c r="CA98">
        <v>-0.009079429999999999</v>
      </c>
      <c r="CB98">
        <v>2.49</v>
      </c>
      <c r="CC98" t="s">
        <v>417</v>
      </c>
      <c r="CD98" t="s">
        <v>417</v>
      </c>
      <c r="CE98" t="s">
        <v>417</v>
      </c>
      <c r="CF98" t="s">
        <v>417</v>
      </c>
      <c r="CG98" t="s">
        <v>417</v>
      </c>
      <c r="CH98" t="s">
        <v>417</v>
      </c>
      <c r="CI98" t="s">
        <v>417</v>
      </c>
      <c r="CJ98" t="s">
        <v>417</v>
      </c>
      <c r="CK98" t="s">
        <v>417</v>
      </c>
      <c r="CL98" t="s">
        <v>417</v>
      </c>
      <c r="CM98">
        <f>$B$11*DK98+$C$11*DL98+$F$11*DW98*(1-DZ98)</f>
        <v>0</v>
      </c>
      <c r="CN98">
        <f>CM98*CO98</f>
        <v>0</v>
      </c>
      <c r="CO98">
        <f>($B$11*$D$9+$C$11*$D$9+$F$11*((EJ98+EB98)/MAX(EJ98+EB98+EK98, 0.1)*$I$9+EK98/MAX(EJ98+EB98+EK98, 0.1)*$J$9))/($B$11+$C$11+$F$11)</f>
        <v>0</v>
      </c>
      <c r="CP98">
        <f>($B$11*$K$9+$C$11*$K$9+$F$11*((EJ98+EB98)/MAX(EJ98+EB98+EK98, 0.1)*$P$9+EK98/MAX(EJ98+EB98+EK98, 0.1)*$Q$9))/($B$11+$C$11+$F$11)</f>
        <v>0</v>
      </c>
      <c r="CQ98">
        <v>6</v>
      </c>
      <c r="CR98">
        <v>0.5</v>
      </c>
      <c r="CS98" t="s">
        <v>418</v>
      </c>
      <c r="CT98">
        <v>2</v>
      </c>
      <c r="CU98">
        <v>1690394000</v>
      </c>
      <c r="CV98">
        <v>410.901193548387</v>
      </c>
      <c r="CW98">
        <v>414.5116451612903</v>
      </c>
      <c r="CX98">
        <v>33.61482258064516</v>
      </c>
      <c r="CY98">
        <v>33.2434870967742</v>
      </c>
      <c r="CZ98">
        <v>408.389193548387</v>
      </c>
      <c r="DA98">
        <v>32.81182258064516</v>
      </c>
      <c r="DB98">
        <v>600.1777419354838</v>
      </c>
      <c r="DC98">
        <v>101.4095806451613</v>
      </c>
      <c r="DD98">
        <v>0.09988596451612904</v>
      </c>
      <c r="DE98">
        <v>33.5084806451613</v>
      </c>
      <c r="DF98">
        <v>33.7985</v>
      </c>
      <c r="DG98">
        <v>999.9000000000003</v>
      </c>
      <c r="DH98">
        <v>0</v>
      </c>
      <c r="DI98">
        <v>0</v>
      </c>
      <c r="DJ98">
        <v>9999.11741935484</v>
      </c>
      <c r="DK98">
        <v>0</v>
      </c>
      <c r="DL98">
        <v>431.455935483871</v>
      </c>
      <c r="DM98">
        <v>-4.482683870967743</v>
      </c>
      <c r="DN98">
        <v>424.2850645161289</v>
      </c>
      <c r="DO98">
        <v>428.7652903225807</v>
      </c>
      <c r="DP98">
        <v>0.3569011290322581</v>
      </c>
      <c r="DQ98">
        <v>414.5116451612903</v>
      </c>
      <c r="DR98">
        <v>33.2434870967742</v>
      </c>
      <c r="DS98">
        <v>3.407400645161291</v>
      </c>
      <c r="DT98">
        <v>3.371207741935484</v>
      </c>
      <c r="DU98">
        <v>26.16528387096775</v>
      </c>
      <c r="DV98">
        <v>25.98472580645161</v>
      </c>
      <c r="DW98">
        <v>1500.006774193549</v>
      </c>
      <c r="DX98">
        <v>0.9729964838709673</v>
      </c>
      <c r="DY98">
        <v>0.02700330645161291</v>
      </c>
      <c r="DZ98">
        <v>0</v>
      </c>
      <c r="EA98">
        <v>711.8926451612904</v>
      </c>
      <c r="EB98">
        <v>4.999310000000001</v>
      </c>
      <c r="EC98">
        <v>14547.23225806451</v>
      </c>
      <c r="ED98">
        <v>13259.28387096774</v>
      </c>
      <c r="EE98">
        <v>40.84045161290322</v>
      </c>
      <c r="EF98">
        <v>41.921</v>
      </c>
      <c r="EG98">
        <v>41.03999999999998</v>
      </c>
      <c r="EH98">
        <v>41.72967741935484</v>
      </c>
      <c r="EI98">
        <v>42.31199999999998</v>
      </c>
      <c r="EJ98">
        <v>1454.636451612903</v>
      </c>
      <c r="EK98">
        <v>40.37096774193548</v>
      </c>
      <c r="EL98">
        <v>0</v>
      </c>
      <c r="EM98">
        <v>129.3999998569489</v>
      </c>
      <c r="EN98">
        <v>0</v>
      </c>
      <c r="EO98">
        <v>711.6303999999999</v>
      </c>
      <c r="EP98">
        <v>-20.20192309847907</v>
      </c>
      <c r="EQ98">
        <v>496.4076851985649</v>
      </c>
      <c r="ER98">
        <v>14562.12</v>
      </c>
      <c r="ES98">
        <v>15</v>
      </c>
      <c r="ET98">
        <v>1690394029.5</v>
      </c>
      <c r="EU98" t="s">
        <v>801</v>
      </c>
      <c r="EV98">
        <v>1690394029.5</v>
      </c>
      <c r="EW98">
        <v>1690394028</v>
      </c>
      <c r="EX98">
        <v>54</v>
      </c>
      <c r="EY98">
        <v>0.875</v>
      </c>
      <c r="EZ98">
        <v>0.015</v>
      </c>
      <c r="FA98">
        <v>2.512</v>
      </c>
      <c r="FB98">
        <v>0.803</v>
      </c>
      <c r="FC98">
        <v>415</v>
      </c>
      <c r="FD98">
        <v>33</v>
      </c>
      <c r="FE98">
        <v>0.57</v>
      </c>
      <c r="FF98">
        <v>0.18</v>
      </c>
      <c r="FG98">
        <v>4.339418061284847</v>
      </c>
      <c r="FH98">
        <v>-0.9846769751460637</v>
      </c>
      <c r="FI98">
        <v>0.07557564866620892</v>
      </c>
      <c r="FJ98">
        <v>1</v>
      </c>
      <c r="FK98">
        <v>-4.5008485</v>
      </c>
      <c r="FL98">
        <v>0.6295693058161362</v>
      </c>
      <c r="FM98">
        <v>0.06977627585899095</v>
      </c>
      <c r="FN98">
        <v>1</v>
      </c>
      <c r="FO98">
        <v>410.0319333333334</v>
      </c>
      <c r="FP98">
        <v>0.1569744160169177</v>
      </c>
      <c r="FQ98">
        <v>0.03030614165844916</v>
      </c>
      <c r="FR98">
        <v>1</v>
      </c>
      <c r="FS98">
        <v>0.3392551499999999</v>
      </c>
      <c r="FT98">
        <v>0.3624762776735452</v>
      </c>
      <c r="FU98">
        <v>0.03720530037948222</v>
      </c>
      <c r="FV98">
        <v>1</v>
      </c>
      <c r="FW98">
        <v>33.60122333333333</v>
      </c>
      <c r="FX98">
        <v>0.2134131256952213</v>
      </c>
      <c r="FY98">
        <v>0.0158068272872483</v>
      </c>
      <c r="FZ98">
        <v>1</v>
      </c>
      <c r="GA98">
        <v>5</v>
      </c>
      <c r="GB98">
        <v>5</v>
      </c>
      <c r="GC98" t="s">
        <v>420</v>
      </c>
      <c r="GD98">
        <v>3.17225</v>
      </c>
      <c r="GE98">
        <v>2.79663</v>
      </c>
      <c r="GF98">
        <v>0.101793</v>
      </c>
      <c r="GG98">
        <v>0.103476</v>
      </c>
      <c r="GH98">
        <v>0.148878</v>
      </c>
      <c r="GI98">
        <v>0.149664</v>
      </c>
      <c r="GJ98">
        <v>27770.8</v>
      </c>
      <c r="GK98">
        <v>20420</v>
      </c>
      <c r="GL98">
        <v>28925.2</v>
      </c>
      <c r="GM98">
        <v>22334</v>
      </c>
      <c r="GN98">
        <v>31305.2</v>
      </c>
      <c r="GO98">
        <v>27516</v>
      </c>
      <c r="GP98">
        <v>39898.3</v>
      </c>
      <c r="GQ98">
        <v>36183.5</v>
      </c>
      <c r="GR98">
        <v>2.09455</v>
      </c>
      <c r="GS98">
        <v>1.81977</v>
      </c>
      <c r="GT98">
        <v>0.08165840000000001</v>
      </c>
      <c r="GU98">
        <v>0</v>
      </c>
      <c r="GV98">
        <v>32.4815</v>
      </c>
      <c r="GW98">
        <v>999.9</v>
      </c>
      <c r="GX98">
        <v>63.9</v>
      </c>
      <c r="GY98">
        <v>34.6</v>
      </c>
      <c r="GZ98">
        <v>34.8097</v>
      </c>
      <c r="HA98">
        <v>62.2218</v>
      </c>
      <c r="HB98">
        <v>29.4712</v>
      </c>
      <c r="HC98">
        <v>1</v>
      </c>
      <c r="HD98">
        <v>0.432243</v>
      </c>
      <c r="HE98">
        <v>0</v>
      </c>
      <c r="HF98">
        <v>20.2783</v>
      </c>
      <c r="HG98">
        <v>5.22388</v>
      </c>
      <c r="HH98">
        <v>11.9084</v>
      </c>
      <c r="HI98">
        <v>4.96375</v>
      </c>
      <c r="HJ98">
        <v>3.292</v>
      </c>
      <c r="HK98">
        <v>9999</v>
      </c>
      <c r="HL98">
        <v>9999</v>
      </c>
      <c r="HM98">
        <v>9999</v>
      </c>
      <c r="HN98">
        <v>999.9</v>
      </c>
      <c r="HO98">
        <v>4.97022</v>
      </c>
      <c r="HP98">
        <v>1.87527</v>
      </c>
      <c r="HQ98">
        <v>1.87407</v>
      </c>
      <c r="HR98">
        <v>1.8732</v>
      </c>
      <c r="HS98">
        <v>1.87469</v>
      </c>
      <c r="HT98">
        <v>1.86966</v>
      </c>
      <c r="HU98">
        <v>1.87378</v>
      </c>
      <c r="HV98">
        <v>1.87884</v>
      </c>
      <c r="HW98">
        <v>0</v>
      </c>
      <c r="HX98">
        <v>0</v>
      </c>
      <c r="HY98">
        <v>0</v>
      </c>
      <c r="HZ98">
        <v>0</v>
      </c>
      <c r="IA98" t="s">
        <v>421</v>
      </c>
      <c r="IB98" t="s">
        <v>422</v>
      </c>
      <c r="IC98" t="s">
        <v>423</v>
      </c>
      <c r="ID98" t="s">
        <v>423</v>
      </c>
      <c r="IE98" t="s">
        <v>423</v>
      </c>
      <c r="IF98" t="s">
        <v>423</v>
      </c>
      <c r="IG98">
        <v>0</v>
      </c>
      <c r="IH98">
        <v>100</v>
      </c>
      <c r="II98">
        <v>100</v>
      </c>
      <c r="IJ98">
        <v>2.512</v>
      </c>
      <c r="IK98">
        <v>0.803</v>
      </c>
      <c r="IL98">
        <v>1.618364131532899</v>
      </c>
      <c r="IM98">
        <v>0.0007502269904989051</v>
      </c>
      <c r="IN98">
        <v>-1.907541437940456E-06</v>
      </c>
      <c r="IO98">
        <v>4.87577687351772E-10</v>
      </c>
      <c r="IP98">
        <v>0.7885599999999968</v>
      </c>
      <c r="IQ98">
        <v>0</v>
      </c>
      <c r="IR98">
        <v>0</v>
      </c>
      <c r="IS98">
        <v>0</v>
      </c>
      <c r="IT98">
        <v>1</v>
      </c>
      <c r="IU98">
        <v>1943</v>
      </c>
      <c r="IV98">
        <v>1</v>
      </c>
      <c r="IW98">
        <v>21</v>
      </c>
      <c r="IX98">
        <v>1.8</v>
      </c>
      <c r="IY98">
        <v>1.8</v>
      </c>
      <c r="IZ98">
        <v>1.09619</v>
      </c>
      <c r="JA98">
        <v>2.4231</v>
      </c>
      <c r="JB98">
        <v>1.42578</v>
      </c>
      <c r="JC98">
        <v>2.26685</v>
      </c>
      <c r="JD98">
        <v>1.54785</v>
      </c>
      <c r="JE98">
        <v>2.48535</v>
      </c>
      <c r="JF98">
        <v>38.2568</v>
      </c>
      <c r="JG98">
        <v>14.2108</v>
      </c>
      <c r="JH98">
        <v>18</v>
      </c>
      <c r="JI98">
        <v>629.208</v>
      </c>
      <c r="JJ98">
        <v>431.844</v>
      </c>
      <c r="JK98">
        <v>32.3916</v>
      </c>
      <c r="JL98">
        <v>32.8365</v>
      </c>
      <c r="JM98">
        <v>30.0007</v>
      </c>
      <c r="JN98">
        <v>32.6985</v>
      </c>
      <c r="JO98">
        <v>32.6386</v>
      </c>
      <c r="JP98">
        <v>21.9833</v>
      </c>
      <c r="JQ98">
        <v>0</v>
      </c>
      <c r="JR98">
        <v>100</v>
      </c>
      <c r="JS98">
        <v>-999.9</v>
      </c>
      <c r="JT98">
        <v>414.444</v>
      </c>
      <c r="JU98">
        <v>35</v>
      </c>
      <c r="JV98">
        <v>94.2444</v>
      </c>
      <c r="JW98">
        <v>92.30419999999999</v>
      </c>
    </row>
    <row r="99" spans="1:283">
      <c r="A99">
        <v>83</v>
      </c>
      <c r="B99">
        <v>1690394137.5</v>
      </c>
      <c r="C99">
        <v>15767.40000009537</v>
      </c>
      <c r="D99" t="s">
        <v>802</v>
      </c>
      <c r="E99" t="s">
        <v>803</v>
      </c>
      <c r="F99">
        <v>15</v>
      </c>
      <c r="P99">
        <v>1690394129.5</v>
      </c>
      <c r="Q99">
        <f>(R99)/1000</f>
        <v>0</v>
      </c>
      <c r="R99">
        <f>1000*DB99*AP99*(CX99-CY99)/(100*CQ99*(1000-AP99*CX99))</f>
        <v>0</v>
      </c>
      <c r="S99">
        <f>DB99*AP99*(CW99-CV99*(1000-AP99*CY99)/(1000-AP99*CX99))/(100*CQ99)</f>
        <v>0</v>
      </c>
      <c r="T99">
        <f>CV99 - IF(AP99&gt;1, S99*CQ99*100.0/(AR99*DJ99), 0)</f>
        <v>0</v>
      </c>
      <c r="U99">
        <f>((AA99-Q99/2)*T99-S99)/(AA99+Q99/2)</f>
        <v>0</v>
      </c>
      <c r="V99">
        <f>U99*(DC99+DD99)/1000.0</f>
        <v>0</v>
      </c>
      <c r="W99">
        <f>(CV99 - IF(AP99&gt;1, S99*CQ99*100.0/(AR99*DJ99), 0))*(DC99+DD99)/1000.0</f>
        <v>0</v>
      </c>
      <c r="X99">
        <f>2.0/((1/Z99-1/Y99)+SIGN(Z99)*SQRT((1/Z99-1/Y99)*(1/Z99-1/Y99) + 4*CR99/((CR99+1)*(CR99+1))*(2*1/Z99*1/Y99-1/Y99*1/Y99)))</f>
        <v>0</v>
      </c>
      <c r="Y99">
        <f>IF(LEFT(CS99,1)&lt;&gt;"0",IF(LEFT(CS99,1)="1",3.0,CT99),$D$5+$E$5*(DJ99*DC99/($K$5*1000))+$F$5*(DJ99*DC99/($K$5*1000))*MAX(MIN(CQ99,$J$5),$I$5)*MAX(MIN(CQ99,$J$5),$I$5)+$G$5*MAX(MIN(CQ99,$J$5),$I$5)*(DJ99*DC99/($K$5*1000))+$H$5*(DJ99*DC99/($K$5*1000))*(DJ99*DC99/($K$5*1000)))</f>
        <v>0</v>
      </c>
      <c r="Z99">
        <f>Q99*(1000-(1000*0.61365*exp(17.502*AD99/(240.97+AD99))/(DC99+DD99)+CX99)/2)/(1000*0.61365*exp(17.502*AD99/(240.97+AD99))/(DC99+DD99)-CX99)</f>
        <v>0</v>
      </c>
      <c r="AA99">
        <f>1/((CR99+1)/(X99/1.6)+1/(Y99/1.37)) + CR99/((CR99+1)/(X99/1.6) + CR99/(Y99/1.37))</f>
        <v>0</v>
      </c>
      <c r="AB99">
        <f>(CM99*CP99)</f>
        <v>0</v>
      </c>
      <c r="AC99">
        <f>(DE99+(AB99+2*0.95*5.67E-8*(((DE99+$B$7)+273)^4-(DE99+273)^4)-44100*Q99)/(1.84*29.3*Y99+8*0.95*5.67E-8*(DE99+273)^3))</f>
        <v>0</v>
      </c>
      <c r="AD99">
        <f>($C$7*DF99+$D$7*DG99+$E$7*AC99)</f>
        <v>0</v>
      </c>
      <c r="AE99">
        <f>0.61365*exp(17.502*AD99/(240.97+AD99))</f>
        <v>0</v>
      </c>
      <c r="AF99">
        <f>(AG99/AH99*100)</f>
        <v>0</v>
      </c>
      <c r="AG99">
        <f>CX99*(DC99+DD99)/1000</f>
        <v>0</v>
      </c>
      <c r="AH99">
        <f>0.61365*exp(17.502*DE99/(240.97+DE99))</f>
        <v>0</v>
      </c>
      <c r="AI99">
        <f>(AE99-CX99*(DC99+DD99)/1000)</f>
        <v>0</v>
      </c>
      <c r="AJ99">
        <f>(-Q99*44100)</f>
        <v>0</v>
      </c>
      <c r="AK99">
        <f>2*29.3*Y99*0.92*(DE99-AD99)</f>
        <v>0</v>
      </c>
      <c r="AL99">
        <f>2*0.95*5.67E-8*(((DE99+$B$7)+273)^4-(AD99+273)^4)</f>
        <v>0</v>
      </c>
      <c r="AM99">
        <f>AB99+AL99+AJ99+AK99</f>
        <v>0</v>
      </c>
      <c r="AN99">
        <v>0</v>
      </c>
      <c r="AO99">
        <v>0</v>
      </c>
      <c r="AP99">
        <f>IF(AN99*$H$13&gt;=AR99,1.0,(AR99/(AR99-AN99*$H$13)))</f>
        <v>0</v>
      </c>
      <c r="AQ99">
        <f>(AP99-1)*100</f>
        <v>0</v>
      </c>
      <c r="AR99">
        <f>MAX(0,($B$13+$C$13*DJ99)/(1+$D$13*DJ99)*DC99/(DE99+273)*$E$13)</f>
        <v>0</v>
      </c>
      <c r="AS99" t="s">
        <v>414</v>
      </c>
      <c r="AT99">
        <v>12558.6</v>
      </c>
      <c r="AU99">
        <v>607.068</v>
      </c>
      <c r="AV99">
        <v>2188.17</v>
      </c>
      <c r="AW99">
        <f>1-AU99/AV99</f>
        <v>0</v>
      </c>
      <c r="AX99">
        <v>-1.734461745173538</v>
      </c>
      <c r="AY99" t="s">
        <v>804</v>
      </c>
      <c r="AZ99">
        <v>12613.4</v>
      </c>
      <c r="BA99">
        <v>456.4149615384615</v>
      </c>
      <c r="BB99">
        <v>505.218</v>
      </c>
      <c r="BC99">
        <f>1-BA99/BB99</f>
        <v>0</v>
      </c>
      <c r="BD99">
        <v>0.5</v>
      </c>
      <c r="BE99">
        <f>CN99</f>
        <v>0</v>
      </c>
      <c r="BF99">
        <f>S99</f>
        <v>0</v>
      </c>
      <c r="BG99">
        <f>BC99*BD99*BE99</f>
        <v>0</v>
      </c>
      <c r="BH99">
        <f>(BF99-AX99)/BE99</f>
        <v>0</v>
      </c>
      <c r="BI99">
        <f>(AV99-BB99)/BB99</f>
        <v>0</v>
      </c>
      <c r="BJ99">
        <f>AU99/(AW99+AU99/BB99)</f>
        <v>0</v>
      </c>
      <c r="BK99" t="s">
        <v>805</v>
      </c>
      <c r="BL99">
        <v>-2106.38</v>
      </c>
      <c r="BM99">
        <f>IF(BL99&lt;&gt;0, BL99, BJ99)</f>
        <v>0</v>
      </c>
      <c r="BN99">
        <f>1-BM99/BB99</f>
        <v>0</v>
      </c>
      <c r="BO99">
        <f>(BB99-BA99)/(BB99-BM99)</f>
        <v>0</v>
      </c>
      <c r="BP99">
        <f>(AV99-BB99)/(AV99-BM99)</f>
        <v>0</v>
      </c>
      <c r="BQ99">
        <f>(BB99-BA99)/(BB99-AU99)</f>
        <v>0</v>
      </c>
      <c r="BR99">
        <f>(AV99-BB99)/(AV99-AU99)</f>
        <v>0</v>
      </c>
      <c r="BS99">
        <f>(BO99*BM99/BA99)</f>
        <v>0</v>
      </c>
      <c r="BT99">
        <f>(1-BS99)</f>
        <v>0</v>
      </c>
      <c r="BU99">
        <v>3284</v>
      </c>
      <c r="BV99">
        <v>300</v>
      </c>
      <c r="BW99">
        <v>300</v>
      </c>
      <c r="BX99">
        <v>300</v>
      </c>
      <c r="BY99">
        <v>12613.4</v>
      </c>
      <c r="BZ99">
        <v>502.37</v>
      </c>
      <c r="CA99">
        <v>-0.00913481</v>
      </c>
      <c r="CB99">
        <v>2.82</v>
      </c>
      <c r="CC99" t="s">
        <v>417</v>
      </c>
      <c r="CD99" t="s">
        <v>417</v>
      </c>
      <c r="CE99" t="s">
        <v>417</v>
      </c>
      <c r="CF99" t="s">
        <v>417</v>
      </c>
      <c r="CG99" t="s">
        <v>417</v>
      </c>
      <c r="CH99" t="s">
        <v>417</v>
      </c>
      <c r="CI99" t="s">
        <v>417</v>
      </c>
      <c r="CJ99" t="s">
        <v>417</v>
      </c>
      <c r="CK99" t="s">
        <v>417</v>
      </c>
      <c r="CL99" t="s">
        <v>417</v>
      </c>
      <c r="CM99">
        <f>$B$11*DK99+$C$11*DL99+$F$11*DW99*(1-DZ99)</f>
        <v>0</v>
      </c>
      <c r="CN99">
        <f>CM99*CO99</f>
        <v>0</v>
      </c>
      <c r="CO99">
        <f>($B$11*$D$9+$C$11*$D$9+$F$11*((EJ99+EB99)/MAX(EJ99+EB99+EK99, 0.1)*$I$9+EK99/MAX(EJ99+EB99+EK99, 0.1)*$J$9))/($B$11+$C$11+$F$11)</f>
        <v>0</v>
      </c>
      <c r="CP99">
        <f>($B$11*$K$9+$C$11*$K$9+$F$11*((EJ99+EB99)/MAX(EJ99+EB99+EK99, 0.1)*$P$9+EK99/MAX(EJ99+EB99+EK99, 0.1)*$Q$9))/($B$11+$C$11+$F$11)</f>
        <v>0</v>
      </c>
      <c r="CQ99">
        <v>6</v>
      </c>
      <c r="CR99">
        <v>0.5</v>
      </c>
      <c r="CS99" t="s">
        <v>418</v>
      </c>
      <c r="CT99">
        <v>2</v>
      </c>
      <c r="CU99">
        <v>1690394129.5</v>
      </c>
      <c r="CV99">
        <v>409.7594516129033</v>
      </c>
      <c r="CW99">
        <v>411.4079354838709</v>
      </c>
      <c r="CX99">
        <v>33.11356774193549</v>
      </c>
      <c r="CY99">
        <v>33.24049354838709</v>
      </c>
      <c r="CZ99">
        <v>407.5714516129033</v>
      </c>
      <c r="DA99">
        <v>32.31756774193549</v>
      </c>
      <c r="DB99">
        <v>600.163741935484</v>
      </c>
      <c r="DC99">
        <v>101.4147096774194</v>
      </c>
      <c r="DD99">
        <v>0.0999414709677419</v>
      </c>
      <c r="DE99">
        <v>33.45291935483871</v>
      </c>
      <c r="DF99">
        <v>33.60873225806451</v>
      </c>
      <c r="DG99">
        <v>999.9000000000003</v>
      </c>
      <c r="DH99">
        <v>0</v>
      </c>
      <c r="DI99">
        <v>0</v>
      </c>
      <c r="DJ99">
        <v>9996.536129032258</v>
      </c>
      <c r="DK99">
        <v>0</v>
      </c>
      <c r="DL99">
        <v>1909.065161290323</v>
      </c>
      <c r="DM99">
        <v>-1.321458387096774</v>
      </c>
      <c r="DN99">
        <v>424.1342580645161</v>
      </c>
      <c r="DO99">
        <v>425.5536451612903</v>
      </c>
      <c r="DP99">
        <v>-0.1196070322580645</v>
      </c>
      <c r="DQ99">
        <v>411.4079354838709</v>
      </c>
      <c r="DR99">
        <v>33.24049354838709</v>
      </c>
      <c r="DS99">
        <v>3.358951612903227</v>
      </c>
      <c r="DT99">
        <v>3.371081612903226</v>
      </c>
      <c r="DU99">
        <v>25.92317096774194</v>
      </c>
      <c r="DV99">
        <v>25.98407096774193</v>
      </c>
      <c r="DW99">
        <v>1500.022258064516</v>
      </c>
      <c r="DX99">
        <v>0.9729913225806454</v>
      </c>
      <c r="DY99">
        <v>0.02700836451612903</v>
      </c>
      <c r="DZ99">
        <v>0</v>
      </c>
      <c r="EA99">
        <v>456.5426451612903</v>
      </c>
      <c r="EB99">
        <v>4.999310000000001</v>
      </c>
      <c r="EC99">
        <v>9001.874193548387</v>
      </c>
      <c r="ED99">
        <v>13259.4064516129</v>
      </c>
      <c r="EE99">
        <v>41</v>
      </c>
      <c r="EF99">
        <v>42.42299999999998</v>
      </c>
      <c r="EG99">
        <v>41.32419354838709</v>
      </c>
      <c r="EH99">
        <v>41.68699999999998</v>
      </c>
      <c r="EI99">
        <v>42.43699999999998</v>
      </c>
      <c r="EJ99">
        <v>1454.642580645161</v>
      </c>
      <c r="EK99">
        <v>40.37967741935486</v>
      </c>
      <c r="EL99">
        <v>0</v>
      </c>
      <c r="EM99">
        <v>129.2000000476837</v>
      </c>
      <c r="EN99">
        <v>0</v>
      </c>
      <c r="EO99">
        <v>456.4149615384615</v>
      </c>
      <c r="EP99">
        <v>-10.74977777658793</v>
      </c>
      <c r="EQ99">
        <v>996.7230767882804</v>
      </c>
      <c r="ER99">
        <v>9014.261923076921</v>
      </c>
      <c r="ES99">
        <v>15</v>
      </c>
      <c r="ET99">
        <v>1690394158.5</v>
      </c>
      <c r="EU99" t="s">
        <v>806</v>
      </c>
      <c r="EV99">
        <v>1690394154.5</v>
      </c>
      <c r="EW99">
        <v>1690394158.5</v>
      </c>
      <c r="EX99">
        <v>55</v>
      </c>
      <c r="EY99">
        <v>-0.326</v>
      </c>
      <c r="EZ99">
        <v>-0.008</v>
      </c>
      <c r="FA99">
        <v>2.188</v>
      </c>
      <c r="FB99">
        <v>0.796</v>
      </c>
      <c r="FC99">
        <v>411</v>
      </c>
      <c r="FD99">
        <v>33</v>
      </c>
      <c r="FE99">
        <v>0.51</v>
      </c>
      <c r="FF99">
        <v>0.24</v>
      </c>
      <c r="FG99">
        <v>1.374711348341725</v>
      </c>
      <c r="FH99">
        <v>0.3261692957593201</v>
      </c>
      <c r="FI99">
        <v>0.06750963414014449</v>
      </c>
      <c r="FJ99">
        <v>1</v>
      </c>
      <c r="FK99">
        <v>-1.310576</v>
      </c>
      <c r="FL99">
        <v>-0.3397884427767314</v>
      </c>
      <c r="FM99">
        <v>0.06415187790704183</v>
      </c>
      <c r="FN99">
        <v>1</v>
      </c>
      <c r="FO99">
        <v>410.0868</v>
      </c>
      <c r="FP99">
        <v>-0.2863448275853154</v>
      </c>
      <c r="FQ99">
        <v>0.03616757295331928</v>
      </c>
      <c r="FR99">
        <v>1</v>
      </c>
      <c r="FS99">
        <v>-0.141000525</v>
      </c>
      <c r="FT99">
        <v>0.3726533921200754</v>
      </c>
      <c r="FU99">
        <v>0.04009368181271676</v>
      </c>
      <c r="FV99">
        <v>1</v>
      </c>
      <c r="FW99">
        <v>33.12065666666667</v>
      </c>
      <c r="FX99">
        <v>0.004695884315950116</v>
      </c>
      <c r="FY99">
        <v>0.00820977804545042</v>
      </c>
      <c r="FZ99">
        <v>1</v>
      </c>
      <c r="GA99">
        <v>5</v>
      </c>
      <c r="GB99">
        <v>5</v>
      </c>
      <c r="GC99" t="s">
        <v>420</v>
      </c>
      <c r="GD99">
        <v>3.17134</v>
      </c>
      <c r="GE99">
        <v>2.79629</v>
      </c>
      <c r="GF99">
        <v>0.101589</v>
      </c>
      <c r="GG99">
        <v>0.102845</v>
      </c>
      <c r="GH99">
        <v>0.147237</v>
      </c>
      <c r="GI99">
        <v>0.14957</v>
      </c>
      <c r="GJ99">
        <v>27771.4</v>
      </c>
      <c r="GK99">
        <v>20413.4</v>
      </c>
      <c r="GL99">
        <v>28920.3</v>
      </c>
      <c r="GM99">
        <v>22311.9</v>
      </c>
      <c r="GN99">
        <v>31363.3</v>
      </c>
      <c r="GO99">
        <v>27503.8</v>
      </c>
      <c r="GP99">
        <v>39893</v>
      </c>
      <c r="GQ99">
        <v>36162.3</v>
      </c>
      <c r="GR99">
        <v>2.09317</v>
      </c>
      <c r="GS99">
        <v>1.81628</v>
      </c>
      <c r="GT99">
        <v>0.0881627</v>
      </c>
      <c r="GU99">
        <v>0</v>
      </c>
      <c r="GV99">
        <v>32.1078</v>
      </c>
      <c r="GW99">
        <v>999.9</v>
      </c>
      <c r="GX99">
        <v>63.6</v>
      </c>
      <c r="GY99">
        <v>34.7</v>
      </c>
      <c r="GZ99">
        <v>34.8377</v>
      </c>
      <c r="HA99">
        <v>62.0718</v>
      </c>
      <c r="HB99">
        <v>30.5329</v>
      </c>
      <c r="HC99">
        <v>1</v>
      </c>
      <c r="HD99">
        <v>0.449888</v>
      </c>
      <c r="HE99">
        <v>0</v>
      </c>
      <c r="HF99">
        <v>20.2778</v>
      </c>
      <c r="HG99">
        <v>5.22373</v>
      </c>
      <c r="HH99">
        <v>11.9108</v>
      </c>
      <c r="HI99">
        <v>4.96375</v>
      </c>
      <c r="HJ99">
        <v>3.292</v>
      </c>
      <c r="HK99">
        <v>9999</v>
      </c>
      <c r="HL99">
        <v>9999</v>
      </c>
      <c r="HM99">
        <v>9999</v>
      </c>
      <c r="HN99">
        <v>999.9</v>
      </c>
      <c r="HO99">
        <v>4.97025</v>
      </c>
      <c r="HP99">
        <v>1.87531</v>
      </c>
      <c r="HQ99">
        <v>1.87408</v>
      </c>
      <c r="HR99">
        <v>1.87325</v>
      </c>
      <c r="HS99">
        <v>1.87469</v>
      </c>
      <c r="HT99">
        <v>1.86966</v>
      </c>
      <c r="HU99">
        <v>1.87379</v>
      </c>
      <c r="HV99">
        <v>1.87887</v>
      </c>
      <c r="HW99">
        <v>0</v>
      </c>
      <c r="HX99">
        <v>0</v>
      </c>
      <c r="HY99">
        <v>0</v>
      </c>
      <c r="HZ99">
        <v>0</v>
      </c>
      <c r="IA99" t="s">
        <v>421</v>
      </c>
      <c r="IB99" t="s">
        <v>422</v>
      </c>
      <c r="IC99" t="s">
        <v>423</v>
      </c>
      <c r="ID99" t="s">
        <v>423</v>
      </c>
      <c r="IE99" t="s">
        <v>423</v>
      </c>
      <c r="IF99" t="s">
        <v>423</v>
      </c>
      <c r="IG99">
        <v>0</v>
      </c>
      <c r="IH99">
        <v>100</v>
      </c>
      <c r="II99">
        <v>100</v>
      </c>
      <c r="IJ99">
        <v>2.188</v>
      </c>
      <c r="IK99">
        <v>0.796</v>
      </c>
      <c r="IL99">
        <v>2.493121419603099</v>
      </c>
      <c r="IM99">
        <v>0.0007502269904989051</v>
      </c>
      <c r="IN99">
        <v>-1.907541437940456E-06</v>
      </c>
      <c r="IO99">
        <v>4.87577687351772E-10</v>
      </c>
      <c r="IP99">
        <v>0.8033300000000096</v>
      </c>
      <c r="IQ99">
        <v>0</v>
      </c>
      <c r="IR99">
        <v>0</v>
      </c>
      <c r="IS99">
        <v>0</v>
      </c>
      <c r="IT99">
        <v>1</v>
      </c>
      <c r="IU99">
        <v>1943</v>
      </c>
      <c r="IV99">
        <v>1</v>
      </c>
      <c r="IW99">
        <v>21</v>
      </c>
      <c r="IX99">
        <v>1.8</v>
      </c>
      <c r="IY99">
        <v>1.8</v>
      </c>
      <c r="IZ99">
        <v>1.09009</v>
      </c>
      <c r="JA99">
        <v>2.43286</v>
      </c>
      <c r="JB99">
        <v>1.42578</v>
      </c>
      <c r="JC99">
        <v>2.26685</v>
      </c>
      <c r="JD99">
        <v>1.54785</v>
      </c>
      <c r="JE99">
        <v>2.40479</v>
      </c>
      <c r="JF99">
        <v>38.4034</v>
      </c>
      <c r="JG99">
        <v>14.1846</v>
      </c>
      <c r="JH99">
        <v>18</v>
      </c>
      <c r="JI99">
        <v>629.876</v>
      </c>
      <c r="JJ99">
        <v>430.938</v>
      </c>
      <c r="JK99">
        <v>32.6094</v>
      </c>
      <c r="JL99">
        <v>33.0472</v>
      </c>
      <c r="JM99">
        <v>30.0006</v>
      </c>
      <c r="JN99">
        <v>32.8753</v>
      </c>
      <c r="JO99">
        <v>32.8101</v>
      </c>
      <c r="JP99">
        <v>21.8542</v>
      </c>
      <c r="JQ99">
        <v>0</v>
      </c>
      <c r="JR99">
        <v>100</v>
      </c>
      <c r="JS99">
        <v>-999.9</v>
      </c>
      <c r="JT99">
        <v>411.372</v>
      </c>
      <c r="JU99">
        <v>35</v>
      </c>
      <c r="JV99">
        <v>94.23050000000001</v>
      </c>
      <c r="JW99">
        <v>92.2359</v>
      </c>
    </row>
    <row r="100" spans="1:283">
      <c r="A100">
        <v>84</v>
      </c>
      <c r="B100">
        <v>1690394238.5</v>
      </c>
      <c r="C100">
        <v>15868.40000009537</v>
      </c>
      <c r="D100" t="s">
        <v>807</v>
      </c>
      <c r="E100" t="s">
        <v>808</v>
      </c>
      <c r="F100">
        <v>15</v>
      </c>
      <c r="P100">
        <v>1690394230.5</v>
      </c>
      <c r="Q100">
        <f>(R100)/1000</f>
        <v>0</v>
      </c>
      <c r="R100">
        <f>1000*DB100*AP100*(CX100-CY100)/(100*CQ100*(1000-AP100*CX100))</f>
        <v>0</v>
      </c>
      <c r="S100">
        <f>DB100*AP100*(CW100-CV100*(1000-AP100*CY100)/(1000-AP100*CX100))/(100*CQ100)</f>
        <v>0</v>
      </c>
      <c r="T100">
        <f>CV100 - IF(AP100&gt;1, S100*CQ100*100.0/(AR100*DJ100), 0)</f>
        <v>0</v>
      </c>
      <c r="U100">
        <f>((AA100-Q100/2)*T100-S100)/(AA100+Q100/2)</f>
        <v>0</v>
      </c>
      <c r="V100">
        <f>U100*(DC100+DD100)/1000.0</f>
        <v>0</v>
      </c>
      <c r="W100">
        <f>(CV100 - IF(AP100&gt;1, S100*CQ100*100.0/(AR100*DJ100), 0))*(DC100+DD100)/1000.0</f>
        <v>0</v>
      </c>
      <c r="X100">
        <f>2.0/((1/Z100-1/Y100)+SIGN(Z100)*SQRT((1/Z100-1/Y100)*(1/Z100-1/Y100) + 4*CR100/((CR100+1)*(CR100+1))*(2*1/Z100*1/Y100-1/Y100*1/Y100)))</f>
        <v>0</v>
      </c>
      <c r="Y100">
        <f>IF(LEFT(CS100,1)&lt;&gt;"0",IF(LEFT(CS100,1)="1",3.0,CT100),$D$5+$E$5*(DJ100*DC100/($K$5*1000))+$F$5*(DJ100*DC100/($K$5*1000))*MAX(MIN(CQ100,$J$5),$I$5)*MAX(MIN(CQ100,$J$5),$I$5)+$G$5*MAX(MIN(CQ100,$J$5),$I$5)*(DJ100*DC100/($K$5*1000))+$H$5*(DJ100*DC100/($K$5*1000))*(DJ100*DC100/($K$5*1000)))</f>
        <v>0</v>
      </c>
      <c r="Z100">
        <f>Q100*(1000-(1000*0.61365*exp(17.502*AD100/(240.97+AD100))/(DC100+DD100)+CX100)/2)/(1000*0.61365*exp(17.502*AD100/(240.97+AD100))/(DC100+DD100)-CX100)</f>
        <v>0</v>
      </c>
      <c r="AA100">
        <f>1/((CR100+1)/(X100/1.6)+1/(Y100/1.37)) + CR100/((CR100+1)/(X100/1.6) + CR100/(Y100/1.37))</f>
        <v>0</v>
      </c>
      <c r="AB100">
        <f>(CM100*CP100)</f>
        <v>0</v>
      </c>
      <c r="AC100">
        <f>(DE100+(AB100+2*0.95*5.67E-8*(((DE100+$B$7)+273)^4-(DE100+273)^4)-44100*Q100)/(1.84*29.3*Y100+8*0.95*5.67E-8*(DE100+273)^3))</f>
        <v>0</v>
      </c>
      <c r="AD100">
        <f>($C$7*DF100+$D$7*DG100+$E$7*AC100)</f>
        <v>0</v>
      </c>
      <c r="AE100">
        <f>0.61365*exp(17.502*AD100/(240.97+AD100))</f>
        <v>0</v>
      </c>
      <c r="AF100">
        <f>(AG100/AH100*100)</f>
        <v>0</v>
      </c>
      <c r="AG100">
        <f>CX100*(DC100+DD100)/1000</f>
        <v>0</v>
      </c>
      <c r="AH100">
        <f>0.61365*exp(17.502*DE100/(240.97+DE100))</f>
        <v>0</v>
      </c>
      <c r="AI100">
        <f>(AE100-CX100*(DC100+DD100)/1000)</f>
        <v>0</v>
      </c>
      <c r="AJ100">
        <f>(-Q100*44100)</f>
        <v>0</v>
      </c>
      <c r="AK100">
        <f>2*29.3*Y100*0.92*(DE100-AD100)</f>
        <v>0</v>
      </c>
      <c r="AL100">
        <f>2*0.95*5.67E-8*(((DE100+$B$7)+273)^4-(AD100+273)^4)</f>
        <v>0</v>
      </c>
      <c r="AM100">
        <f>AB100+AL100+AJ100+AK100</f>
        <v>0</v>
      </c>
      <c r="AN100">
        <v>0</v>
      </c>
      <c r="AO100">
        <v>0</v>
      </c>
      <c r="AP100">
        <f>IF(AN100*$H$13&gt;=AR100,1.0,(AR100/(AR100-AN100*$H$13)))</f>
        <v>0</v>
      </c>
      <c r="AQ100">
        <f>(AP100-1)*100</f>
        <v>0</v>
      </c>
      <c r="AR100">
        <f>MAX(0,($B$13+$C$13*DJ100)/(1+$D$13*DJ100)*DC100/(DE100+273)*$E$13)</f>
        <v>0</v>
      </c>
      <c r="AS100" t="s">
        <v>414</v>
      </c>
      <c r="AT100">
        <v>12558.6</v>
      </c>
      <c r="AU100">
        <v>607.068</v>
      </c>
      <c r="AV100">
        <v>2188.17</v>
      </c>
      <c r="AW100">
        <f>1-AU100/AV100</f>
        <v>0</v>
      </c>
      <c r="AX100">
        <v>-1.734461745173538</v>
      </c>
      <c r="AY100" t="s">
        <v>809</v>
      </c>
      <c r="AZ100">
        <v>12517.9</v>
      </c>
      <c r="BA100">
        <v>661.66236</v>
      </c>
      <c r="BB100">
        <v>858.814</v>
      </c>
      <c r="BC100">
        <f>1-BA100/BB100</f>
        <v>0</v>
      </c>
      <c r="BD100">
        <v>0.5</v>
      </c>
      <c r="BE100">
        <f>CN100</f>
        <v>0</v>
      </c>
      <c r="BF100">
        <f>S100</f>
        <v>0</v>
      </c>
      <c r="BG100">
        <f>BC100*BD100*BE100</f>
        <v>0</v>
      </c>
      <c r="BH100">
        <f>(BF100-AX100)/BE100</f>
        <v>0</v>
      </c>
      <c r="BI100">
        <f>(AV100-BB100)/BB100</f>
        <v>0</v>
      </c>
      <c r="BJ100">
        <f>AU100/(AW100+AU100/BB100)</f>
        <v>0</v>
      </c>
      <c r="BK100" t="s">
        <v>810</v>
      </c>
      <c r="BL100">
        <v>-1945.22</v>
      </c>
      <c r="BM100">
        <f>IF(BL100&lt;&gt;0, BL100, BJ100)</f>
        <v>0</v>
      </c>
      <c r="BN100">
        <f>1-BM100/BB100</f>
        <v>0</v>
      </c>
      <c r="BO100">
        <f>(BB100-BA100)/(BB100-BM100)</f>
        <v>0</v>
      </c>
      <c r="BP100">
        <f>(AV100-BB100)/(AV100-BM100)</f>
        <v>0</v>
      </c>
      <c r="BQ100">
        <f>(BB100-BA100)/(BB100-AU100)</f>
        <v>0</v>
      </c>
      <c r="BR100">
        <f>(AV100-BB100)/(AV100-AU100)</f>
        <v>0</v>
      </c>
      <c r="BS100">
        <f>(BO100*BM100/BA100)</f>
        <v>0</v>
      </c>
      <c r="BT100">
        <f>(1-BS100)</f>
        <v>0</v>
      </c>
      <c r="BU100">
        <v>3286</v>
      </c>
      <c r="BV100">
        <v>300</v>
      </c>
      <c r="BW100">
        <v>300</v>
      </c>
      <c r="BX100">
        <v>300</v>
      </c>
      <c r="BY100">
        <v>12517.9</v>
      </c>
      <c r="BZ100">
        <v>817.3</v>
      </c>
      <c r="CA100">
        <v>-0.00906915</v>
      </c>
      <c r="CB100">
        <v>-4.12</v>
      </c>
      <c r="CC100" t="s">
        <v>417</v>
      </c>
      <c r="CD100" t="s">
        <v>417</v>
      </c>
      <c r="CE100" t="s">
        <v>417</v>
      </c>
      <c r="CF100" t="s">
        <v>417</v>
      </c>
      <c r="CG100" t="s">
        <v>417</v>
      </c>
      <c r="CH100" t="s">
        <v>417</v>
      </c>
      <c r="CI100" t="s">
        <v>417</v>
      </c>
      <c r="CJ100" t="s">
        <v>417</v>
      </c>
      <c r="CK100" t="s">
        <v>417</v>
      </c>
      <c r="CL100" t="s">
        <v>417</v>
      </c>
      <c r="CM100">
        <f>$B$11*DK100+$C$11*DL100+$F$11*DW100*(1-DZ100)</f>
        <v>0</v>
      </c>
      <c r="CN100">
        <f>CM100*CO100</f>
        <v>0</v>
      </c>
      <c r="CO100">
        <f>($B$11*$D$9+$C$11*$D$9+$F$11*((EJ100+EB100)/MAX(EJ100+EB100+EK100, 0.1)*$I$9+EK100/MAX(EJ100+EB100+EK100, 0.1)*$J$9))/($B$11+$C$11+$F$11)</f>
        <v>0</v>
      </c>
      <c r="CP100">
        <f>($B$11*$K$9+$C$11*$K$9+$F$11*((EJ100+EB100)/MAX(EJ100+EB100+EK100, 0.1)*$P$9+EK100/MAX(EJ100+EB100+EK100, 0.1)*$Q$9))/($B$11+$C$11+$F$11)</f>
        <v>0</v>
      </c>
      <c r="CQ100">
        <v>6</v>
      </c>
      <c r="CR100">
        <v>0.5</v>
      </c>
      <c r="CS100" t="s">
        <v>418</v>
      </c>
      <c r="CT100">
        <v>2</v>
      </c>
      <c r="CU100">
        <v>1690394230.5</v>
      </c>
      <c r="CV100">
        <v>411.2180322580645</v>
      </c>
      <c r="CW100">
        <v>418.5210322580646</v>
      </c>
      <c r="CX100">
        <v>34.02018387096774</v>
      </c>
      <c r="CY100">
        <v>33.30504838709678</v>
      </c>
      <c r="CZ100">
        <v>407.5370322580645</v>
      </c>
      <c r="DA100">
        <v>33.19418387096774</v>
      </c>
      <c r="DB100">
        <v>600.1724193548388</v>
      </c>
      <c r="DC100">
        <v>101.4140645161291</v>
      </c>
      <c r="DD100">
        <v>0.1000839032258064</v>
      </c>
      <c r="DE100">
        <v>33.41473548387096</v>
      </c>
      <c r="DF100">
        <v>33.30022580645161</v>
      </c>
      <c r="DG100">
        <v>999.9000000000003</v>
      </c>
      <c r="DH100">
        <v>0</v>
      </c>
      <c r="DI100">
        <v>0</v>
      </c>
      <c r="DJ100">
        <v>9997.093225806449</v>
      </c>
      <c r="DK100">
        <v>0</v>
      </c>
      <c r="DL100">
        <v>1286.447419354839</v>
      </c>
      <c r="DM100">
        <v>-8.795098064516131</v>
      </c>
      <c r="DN100">
        <v>424.1422903225805</v>
      </c>
      <c r="DO100">
        <v>432.9399677419354</v>
      </c>
      <c r="DP100">
        <v>0.6846353870967742</v>
      </c>
      <c r="DQ100">
        <v>418.5210322580646</v>
      </c>
      <c r="DR100">
        <v>33.30504838709678</v>
      </c>
      <c r="DS100">
        <v>3.44703</v>
      </c>
      <c r="DT100">
        <v>3.377599032258064</v>
      </c>
      <c r="DU100">
        <v>26.36106774193549</v>
      </c>
      <c r="DV100">
        <v>26.01671290322581</v>
      </c>
      <c r="DW100">
        <v>1500.042580645161</v>
      </c>
      <c r="DX100">
        <v>0.9729919677419356</v>
      </c>
      <c r="DY100">
        <v>0.02700790322580645</v>
      </c>
      <c r="DZ100">
        <v>0</v>
      </c>
      <c r="EA100">
        <v>663.3971935483872</v>
      </c>
      <c r="EB100">
        <v>4.999310000000001</v>
      </c>
      <c r="EC100">
        <v>12072.25161290322</v>
      </c>
      <c r="ED100">
        <v>13259.5870967742</v>
      </c>
      <c r="EE100">
        <v>41.11687096774194</v>
      </c>
      <c r="EF100">
        <v>42.66699999999997</v>
      </c>
      <c r="EG100">
        <v>41.44512903225805</v>
      </c>
      <c r="EH100">
        <v>41.96748387096774</v>
      </c>
      <c r="EI100">
        <v>42.504</v>
      </c>
      <c r="EJ100">
        <v>1454.665483870967</v>
      </c>
      <c r="EK100">
        <v>40.37806451612905</v>
      </c>
      <c r="EL100">
        <v>0</v>
      </c>
      <c r="EM100">
        <v>100.5999999046326</v>
      </c>
      <c r="EN100">
        <v>0</v>
      </c>
      <c r="EO100">
        <v>661.66236</v>
      </c>
      <c r="EP100">
        <v>-109.0830770929006</v>
      </c>
      <c r="EQ100">
        <v>2276.94617446431</v>
      </c>
      <c r="ER100">
        <v>12052.364</v>
      </c>
      <c r="ES100">
        <v>15</v>
      </c>
      <c r="ET100">
        <v>1690394264.5</v>
      </c>
      <c r="EU100" t="s">
        <v>811</v>
      </c>
      <c r="EV100">
        <v>1690394264.5</v>
      </c>
      <c r="EW100">
        <v>1690394257.5</v>
      </c>
      <c r="EX100">
        <v>56</v>
      </c>
      <c r="EY100">
        <v>1.497</v>
      </c>
      <c r="EZ100">
        <v>0.031</v>
      </c>
      <c r="FA100">
        <v>3.681</v>
      </c>
      <c r="FB100">
        <v>0.826</v>
      </c>
      <c r="FC100">
        <v>418</v>
      </c>
      <c r="FD100">
        <v>33</v>
      </c>
      <c r="FE100">
        <v>0.2</v>
      </c>
      <c r="FF100">
        <v>0.15</v>
      </c>
      <c r="FG100">
        <v>8.511656150796645</v>
      </c>
      <c r="FH100">
        <v>-0.07417455386402005</v>
      </c>
      <c r="FI100">
        <v>0.0393437154449785</v>
      </c>
      <c r="FJ100">
        <v>1</v>
      </c>
      <c r="FK100">
        <v>-8.814355853658537</v>
      </c>
      <c r="FL100">
        <v>0.2259443205575045</v>
      </c>
      <c r="FM100">
        <v>0.04764507017600198</v>
      </c>
      <c r="FN100">
        <v>1</v>
      </c>
      <c r="FO100">
        <v>409.711064516129</v>
      </c>
      <c r="FP100">
        <v>0.7105645161275701</v>
      </c>
      <c r="FQ100">
        <v>0.05583612859989768</v>
      </c>
      <c r="FR100">
        <v>1</v>
      </c>
      <c r="FS100">
        <v>0.6571119024390244</v>
      </c>
      <c r="FT100">
        <v>0.4430910731707328</v>
      </c>
      <c r="FU100">
        <v>0.04572066872193282</v>
      </c>
      <c r="FV100">
        <v>1</v>
      </c>
      <c r="FW100">
        <v>33.98554193548387</v>
      </c>
      <c r="FX100">
        <v>0.2374306451613619</v>
      </c>
      <c r="FY100">
        <v>0.01887053983523724</v>
      </c>
      <c r="FZ100">
        <v>1</v>
      </c>
      <c r="GA100">
        <v>5</v>
      </c>
      <c r="GB100">
        <v>5</v>
      </c>
      <c r="GC100" t="s">
        <v>420</v>
      </c>
      <c r="GD100">
        <v>3.17122</v>
      </c>
      <c r="GE100">
        <v>2.79698</v>
      </c>
      <c r="GF100">
        <v>0.101578</v>
      </c>
      <c r="GG100">
        <v>0.104198</v>
      </c>
      <c r="GH100">
        <v>0.149924</v>
      </c>
      <c r="GI100">
        <v>0.149705</v>
      </c>
      <c r="GJ100">
        <v>27758.1</v>
      </c>
      <c r="GK100">
        <v>20249</v>
      </c>
      <c r="GL100">
        <v>28906.8</v>
      </c>
      <c r="GM100">
        <v>22166.1</v>
      </c>
      <c r="GN100">
        <v>31249.1</v>
      </c>
      <c r="GO100">
        <v>27414</v>
      </c>
      <c r="GP100">
        <v>39873.5</v>
      </c>
      <c r="GQ100">
        <v>36049.2</v>
      </c>
      <c r="GR100">
        <v>2.09085</v>
      </c>
      <c r="GS100">
        <v>1.81717</v>
      </c>
      <c r="GT100">
        <v>0.0946</v>
      </c>
      <c r="GU100">
        <v>0</v>
      </c>
      <c r="GV100">
        <v>31.7492</v>
      </c>
      <c r="GW100">
        <v>999.9</v>
      </c>
      <c r="GX100">
        <v>63.5</v>
      </c>
      <c r="GY100">
        <v>34.8</v>
      </c>
      <c r="GZ100">
        <v>34.9757</v>
      </c>
      <c r="HA100">
        <v>62.1118</v>
      </c>
      <c r="HB100">
        <v>29.6635</v>
      </c>
      <c r="HC100">
        <v>1</v>
      </c>
      <c r="HD100">
        <v>0.458875</v>
      </c>
      <c r="HE100">
        <v>0</v>
      </c>
      <c r="HF100">
        <v>20.2777</v>
      </c>
      <c r="HG100">
        <v>5.22298</v>
      </c>
      <c r="HH100">
        <v>11.9108</v>
      </c>
      <c r="HI100">
        <v>4.9636</v>
      </c>
      <c r="HJ100">
        <v>3.292</v>
      </c>
      <c r="HK100">
        <v>9999</v>
      </c>
      <c r="HL100">
        <v>9999</v>
      </c>
      <c r="HM100">
        <v>9999</v>
      </c>
      <c r="HN100">
        <v>999.9</v>
      </c>
      <c r="HO100">
        <v>4.97026</v>
      </c>
      <c r="HP100">
        <v>1.87531</v>
      </c>
      <c r="HQ100">
        <v>1.87408</v>
      </c>
      <c r="HR100">
        <v>1.87326</v>
      </c>
      <c r="HS100">
        <v>1.87469</v>
      </c>
      <c r="HT100">
        <v>1.86968</v>
      </c>
      <c r="HU100">
        <v>1.87381</v>
      </c>
      <c r="HV100">
        <v>1.8789</v>
      </c>
      <c r="HW100">
        <v>0</v>
      </c>
      <c r="HX100">
        <v>0</v>
      </c>
      <c r="HY100">
        <v>0</v>
      </c>
      <c r="HZ100">
        <v>0</v>
      </c>
      <c r="IA100" t="s">
        <v>421</v>
      </c>
      <c r="IB100" t="s">
        <v>422</v>
      </c>
      <c r="IC100" t="s">
        <v>423</v>
      </c>
      <c r="ID100" t="s">
        <v>423</v>
      </c>
      <c r="IE100" t="s">
        <v>423</v>
      </c>
      <c r="IF100" t="s">
        <v>423</v>
      </c>
      <c r="IG100">
        <v>0</v>
      </c>
      <c r="IH100">
        <v>100</v>
      </c>
      <c r="II100">
        <v>100</v>
      </c>
      <c r="IJ100">
        <v>3.681</v>
      </c>
      <c r="IK100">
        <v>0.826</v>
      </c>
      <c r="IL100">
        <v>2.166763559312903</v>
      </c>
      <c r="IM100">
        <v>0.0007502269904989051</v>
      </c>
      <c r="IN100">
        <v>-1.907541437940456E-06</v>
      </c>
      <c r="IO100">
        <v>4.87577687351772E-10</v>
      </c>
      <c r="IP100">
        <v>0.7955099999999931</v>
      </c>
      <c r="IQ100">
        <v>0</v>
      </c>
      <c r="IR100">
        <v>0</v>
      </c>
      <c r="IS100">
        <v>0</v>
      </c>
      <c r="IT100">
        <v>1</v>
      </c>
      <c r="IU100">
        <v>1943</v>
      </c>
      <c r="IV100">
        <v>1</v>
      </c>
      <c r="IW100">
        <v>21</v>
      </c>
      <c r="IX100">
        <v>1.4</v>
      </c>
      <c r="IY100">
        <v>1.3</v>
      </c>
      <c r="IZ100">
        <v>1.10352</v>
      </c>
      <c r="JA100">
        <v>2.42554</v>
      </c>
      <c r="JB100">
        <v>1.42578</v>
      </c>
      <c r="JC100">
        <v>2.26685</v>
      </c>
      <c r="JD100">
        <v>1.54785</v>
      </c>
      <c r="JE100">
        <v>2.40234</v>
      </c>
      <c r="JF100">
        <v>38.5504</v>
      </c>
      <c r="JG100">
        <v>14.1846</v>
      </c>
      <c r="JH100">
        <v>18</v>
      </c>
      <c r="JI100">
        <v>629.297</v>
      </c>
      <c r="JJ100">
        <v>432.308</v>
      </c>
      <c r="JK100">
        <v>32.6806</v>
      </c>
      <c r="JL100">
        <v>33.1764</v>
      </c>
      <c r="JM100">
        <v>30.0007</v>
      </c>
      <c r="JN100">
        <v>32.9981</v>
      </c>
      <c r="JO100">
        <v>32.9336</v>
      </c>
      <c r="JP100">
        <v>22.1201</v>
      </c>
      <c r="JQ100">
        <v>0</v>
      </c>
      <c r="JR100">
        <v>100</v>
      </c>
      <c r="JS100">
        <v>-999.9</v>
      </c>
      <c r="JT100">
        <v>418.739</v>
      </c>
      <c r="JU100">
        <v>35</v>
      </c>
      <c r="JV100">
        <v>94.1853</v>
      </c>
      <c r="JW100">
        <v>91.8276</v>
      </c>
    </row>
    <row r="101" spans="1:283">
      <c r="A101">
        <v>85</v>
      </c>
      <c r="B101">
        <v>1690394358</v>
      </c>
      <c r="C101">
        <v>15987.90000009537</v>
      </c>
      <c r="D101" t="s">
        <v>812</v>
      </c>
      <c r="E101" t="s">
        <v>813</v>
      </c>
      <c r="F101">
        <v>15</v>
      </c>
      <c r="P101">
        <v>1690394350.25</v>
      </c>
      <c r="Q101">
        <f>(R101)/1000</f>
        <v>0</v>
      </c>
      <c r="R101">
        <f>1000*DB101*AP101*(CX101-CY101)/(100*CQ101*(1000-AP101*CX101))</f>
        <v>0</v>
      </c>
      <c r="S101">
        <f>DB101*AP101*(CW101-CV101*(1000-AP101*CY101)/(1000-AP101*CX101))/(100*CQ101)</f>
        <v>0</v>
      </c>
      <c r="T101">
        <f>CV101 - IF(AP101&gt;1, S101*CQ101*100.0/(AR101*DJ101), 0)</f>
        <v>0</v>
      </c>
      <c r="U101">
        <f>((AA101-Q101/2)*T101-S101)/(AA101+Q101/2)</f>
        <v>0</v>
      </c>
      <c r="V101">
        <f>U101*(DC101+DD101)/1000.0</f>
        <v>0</v>
      </c>
      <c r="W101">
        <f>(CV101 - IF(AP101&gt;1, S101*CQ101*100.0/(AR101*DJ101), 0))*(DC101+DD101)/1000.0</f>
        <v>0</v>
      </c>
      <c r="X101">
        <f>2.0/((1/Z101-1/Y101)+SIGN(Z101)*SQRT((1/Z101-1/Y101)*(1/Z101-1/Y101) + 4*CR101/((CR101+1)*(CR101+1))*(2*1/Z101*1/Y101-1/Y101*1/Y101)))</f>
        <v>0</v>
      </c>
      <c r="Y101">
        <f>IF(LEFT(CS101,1)&lt;&gt;"0",IF(LEFT(CS101,1)="1",3.0,CT101),$D$5+$E$5*(DJ101*DC101/($K$5*1000))+$F$5*(DJ101*DC101/($K$5*1000))*MAX(MIN(CQ101,$J$5),$I$5)*MAX(MIN(CQ101,$J$5),$I$5)+$G$5*MAX(MIN(CQ101,$J$5),$I$5)*(DJ101*DC101/($K$5*1000))+$H$5*(DJ101*DC101/($K$5*1000))*(DJ101*DC101/($K$5*1000)))</f>
        <v>0</v>
      </c>
      <c r="Z101">
        <f>Q101*(1000-(1000*0.61365*exp(17.502*AD101/(240.97+AD101))/(DC101+DD101)+CX101)/2)/(1000*0.61365*exp(17.502*AD101/(240.97+AD101))/(DC101+DD101)-CX101)</f>
        <v>0</v>
      </c>
      <c r="AA101">
        <f>1/((CR101+1)/(X101/1.6)+1/(Y101/1.37)) + CR101/((CR101+1)/(X101/1.6) + CR101/(Y101/1.37))</f>
        <v>0</v>
      </c>
      <c r="AB101">
        <f>(CM101*CP101)</f>
        <v>0</v>
      </c>
      <c r="AC101">
        <f>(DE101+(AB101+2*0.95*5.67E-8*(((DE101+$B$7)+273)^4-(DE101+273)^4)-44100*Q101)/(1.84*29.3*Y101+8*0.95*5.67E-8*(DE101+273)^3))</f>
        <v>0</v>
      </c>
      <c r="AD101">
        <f>($C$7*DF101+$D$7*DG101+$E$7*AC101)</f>
        <v>0</v>
      </c>
      <c r="AE101">
        <f>0.61365*exp(17.502*AD101/(240.97+AD101))</f>
        <v>0</v>
      </c>
      <c r="AF101">
        <f>(AG101/AH101*100)</f>
        <v>0</v>
      </c>
      <c r="AG101">
        <f>CX101*(DC101+DD101)/1000</f>
        <v>0</v>
      </c>
      <c r="AH101">
        <f>0.61365*exp(17.502*DE101/(240.97+DE101))</f>
        <v>0</v>
      </c>
      <c r="AI101">
        <f>(AE101-CX101*(DC101+DD101)/1000)</f>
        <v>0</v>
      </c>
      <c r="AJ101">
        <f>(-Q101*44100)</f>
        <v>0</v>
      </c>
      <c r="AK101">
        <f>2*29.3*Y101*0.92*(DE101-AD101)</f>
        <v>0</v>
      </c>
      <c r="AL101">
        <f>2*0.95*5.67E-8*(((DE101+$B$7)+273)^4-(AD101+273)^4)</f>
        <v>0</v>
      </c>
      <c r="AM101">
        <f>AB101+AL101+AJ101+AK101</f>
        <v>0</v>
      </c>
      <c r="AN101">
        <v>0</v>
      </c>
      <c r="AO101">
        <v>0</v>
      </c>
      <c r="AP101">
        <f>IF(AN101*$H$13&gt;=AR101,1.0,(AR101/(AR101-AN101*$H$13)))</f>
        <v>0</v>
      </c>
      <c r="AQ101">
        <f>(AP101-1)*100</f>
        <v>0</v>
      </c>
      <c r="AR101">
        <f>MAX(0,($B$13+$C$13*DJ101)/(1+$D$13*DJ101)*DC101/(DE101+273)*$E$13)</f>
        <v>0</v>
      </c>
      <c r="AS101" t="s">
        <v>414</v>
      </c>
      <c r="AT101">
        <v>12558.6</v>
      </c>
      <c r="AU101">
        <v>607.068</v>
      </c>
      <c r="AV101">
        <v>2188.17</v>
      </c>
      <c r="AW101">
        <f>1-AU101/AV101</f>
        <v>0</v>
      </c>
      <c r="AX101">
        <v>-1.734461745173538</v>
      </c>
      <c r="AY101" t="s">
        <v>814</v>
      </c>
      <c r="AZ101">
        <v>12537.9</v>
      </c>
      <c r="BA101">
        <v>636.46704</v>
      </c>
      <c r="BB101">
        <v>757.862</v>
      </c>
      <c r="BC101">
        <f>1-BA101/BB101</f>
        <v>0</v>
      </c>
      <c r="BD101">
        <v>0.5</v>
      </c>
      <c r="BE101">
        <f>CN101</f>
        <v>0</v>
      </c>
      <c r="BF101">
        <f>S101</f>
        <v>0</v>
      </c>
      <c r="BG101">
        <f>BC101*BD101*BE101</f>
        <v>0</v>
      </c>
      <c r="BH101">
        <f>(BF101-AX101)/BE101</f>
        <v>0</v>
      </c>
      <c r="BI101">
        <f>(AV101-BB101)/BB101</f>
        <v>0</v>
      </c>
      <c r="BJ101">
        <f>AU101/(AW101+AU101/BB101)</f>
        <v>0</v>
      </c>
      <c r="BK101" t="s">
        <v>815</v>
      </c>
      <c r="BL101">
        <v>-1559.63</v>
      </c>
      <c r="BM101">
        <f>IF(BL101&lt;&gt;0, BL101, BJ101)</f>
        <v>0</v>
      </c>
      <c r="BN101">
        <f>1-BM101/BB101</f>
        <v>0</v>
      </c>
      <c r="BO101">
        <f>(BB101-BA101)/(BB101-BM101)</f>
        <v>0</v>
      </c>
      <c r="BP101">
        <f>(AV101-BB101)/(AV101-BM101)</f>
        <v>0</v>
      </c>
      <c r="BQ101">
        <f>(BB101-BA101)/(BB101-AU101)</f>
        <v>0</v>
      </c>
      <c r="BR101">
        <f>(AV101-BB101)/(AV101-AU101)</f>
        <v>0</v>
      </c>
      <c r="BS101">
        <f>(BO101*BM101/BA101)</f>
        <v>0</v>
      </c>
      <c r="BT101">
        <f>(1-BS101)</f>
        <v>0</v>
      </c>
      <c r="BU101">
        <v>3288</v>
      </c>
      <c r="BV101">
        <v>300</v>
      </c>
      <c r="BW101">
        <v>300</v>
      </c>
      <c r="BX101">
        <v>300</v>
      </c>
      <c r="BY101">
        <v>12537.9</v>
      </c>
      <c r="BZ101">
        <v>738.48</v>
      </c>
      <c r="CA101">
        <v>-0.009081820000000001</v>
      </c>
      <c r="CB101">
        <v>1.67</v>
      </c>
      <c r="CC101" t="s">
        <v>417</v>
      </c>
      <c r="CD101" t="s">
        <v>417</v>
      </c>
      <c r="CE101" t="s">
        <v>417</v>
      </c>
      <c r="CF101" t="s">
        <v>417</v>
      </c>
      <c r="CG101" t="s">
        <v>417</v>
      </c>
      <c r="CH101" t="s">
        <v>417</v>
      </c>
      <c r="CI101" t="s">
        <v>417</v>
      </c>
      <c r="CJ101" t="s">
        <v>417</v>
      </c>
      <c r="CK101" t="s">
        <v>417</v>
      </c>
      <c r="CL101" t="s">
        <v>417</v>
      </c>
      <c r="CM101">
        <f>$B$11*DK101+$C$11*DL101+$F$11*DW101*(1-DZ101)</f>
        <v>0</v>
      </c>
      <c r="CN101">
        <f>CM101*CO101</f>
        <v>0</v>
      </c>
      <c r="CO101">
        <f>($B$11*$D$9+$C$11*$D$9+$F$11*((EJ101+EB101)/MAX(EJ101+EB101+EK101, 0.1)*$I$9+EK101/MAX(EJ101+EB101+EK101, 0.1)*$J$9))/($B$11+$C$11+$F$11)</f>
        <v>0</v>
      </c>
      <c r="CP101">
        <f>($B$11*$K$9+$C$11*$K$9+$F$11*((EJ101+EB101)/MAX(EJ101+EB101+EK101, 0.1)*$P$9+EK101/MAX(EJ101+EB101+EK101, 0.1)*$Q$9))/($B$11+$C$11+$F$11)</f>
        <v>0</v>
      </c>
      <c r="CQ101">
        <v>6</v>
      </c>
      <c r="CR101">
        <v>0.5</v>
      </c>
      <c r="CS101" t="s">
        <v>418</v>
      </c>
      <c r="CT101">
        <v>2</v>
      </c>
      <c r="CU101">
        <v>1690394350.25</v>
      </c>
      <c r="CV101">
        <v>409.9415333333333</v>
      </c>
      <c r="CW101">
        <v>411.5324666666667</v>
      </c>
      <c r="CX101">
        <v>33.34637666666666</v>
      </c>
      <c r="CY101">
        <v>33.30371</v>
      </c>
      <c r="CZ101">
        <v>406.5545333333333</v>
      </c>
      <c r="DA101">
        <v>32.52837666666667</v>
      </c>
      <c r="DB101">
        <v>600.1809666666668</v>
      </c>
      <c r="DC101">
        <v>101.4161666666667</v>
      </c>
      <c r="DD101">
        <v>0.09984255333333333</v>
      </c>
      <c r="DE101">
        <v>33.37077333333334</v>
      </c>
      <c r="DF101">
        <v>33.50758</v>
      </c>
      <c r="DG101">
        <v>999.9000000000002</v>
      </c>
      <c r="DH101">
        <v>0</v>
      </c>
      <c r="DI101">
        <v>0</v>
      </c>
      <c r="DJ101">
        <v>9997.23</v>
      </c>
      <c r="DK101">
        <v>0</v>
      </c>
      <c r="DL101">
        <v>1722.663666666667</v>
      </c>
      <c r="DM101">
        <v>-1.291836666666667</v>
      </c>
      <c r="DN101">
        <v>424.3962</v>
      </c>
      <c r="DO101">
        <v>425.7102333333333</v>
      </c>
      <c r="DP101">
        <v>0.05072265066666667</v>
      </c>
      <c r="DQ101">
        <v>411.5324666666667</v>
      </c>
      <c r="DR101">
        <v>33.30371</v>
      </c>
      <c r="DS101">
        <v>3.382677666666667</v>
      </c>
      <c r="DT101">
        <v>3.377533333333333</v>
      </c>
      <c r="DU101">
        <v>26.04211</v>
      </c>
      <c r="DV101">
        <v>26.01639333333333</v>
      </c>
      <c r="DW101">
        <v>1500.004333333334</v>
      </c>
      <c r="DX101">
        <v>0.9730060000000004</v>
      </c>
      <c r="DY101">
        <v>0.0269935</v>
      </c>
      <c r="DZ101">
        <v>0</v>
      </c>
      <c r="EA101">
        <v>636.8337333333333</v>
      </c>
      <c r="EB101">
        <v>4.99931</v>
      </c>
      <c r="EC101">
        <v>12155.29</v>
      </c>
      <c r="ED101">
        <v>13259.29333333333</v>
      </c>
      <c r="EE101">
        <v>41.125</v>
      </c>
      <c r="EF101">
        <v>42.75</v>
      </c>
      <c r="EG101">
        <v>41.43699999999998</v>
      </c>
      <c r="EH101">
        <v>42.125</v>
      </c>
      <c r="EI101">
        <v>42.56199999999998</v>
      </c>
      <c r="EJ101">
        <v>1454.645333333333</v>
      </c>
      <c r="EK101">
        <v>40.35899999999999</v>
      </c>
      <c r="EL101">
        <v>0</v>
      </c>
      <c r="EM101">
        <v>118.8999998569489</v>
      </c>
      <c r="EN101">
        <v>0</v>
      </c>
      <c r="EO101">
        <v>636.46704</v>
      </c>
      <c r="EP101">
        <v>-45.47123084373145</v>
      </c>
      <c r="EQ101">
        <v>-845.7000008237403</v>
      </c>
      <c r="ER101">
        <v>12146.188</v>
      </c>
      <c r="ES101">
        <v>15</v>
      </c>
      <c r="ET101">
        <v>1690394379</v>
      </c>
      <c r="EU101" t="s">
        <v>816</v>
      </c>
      <c r="EV101">
        <v>1690394377</v>
      </c>
      <c r="EW101">
        <v>1690394379</v>
      </c>
      <c r="EX101">
        <v>57</v>
      </c>
      <c r="EY101">
        <v>-0.298</v>
      </c>
      <c r="EZ101">
        <v>-0.008</v>
      </c>
      <c r="FA101">
        <v>3.387</v>
      </c>
      <c r="FB101">
        <v>0.8179999999999999</v>
      </c>
      <c r="FC101">
        <v>412</v>
      </c>
      <c r="FD101">
        <v>33</v>
      </c>
      <c r="FE101">
        <v>0.38</v>
      </c>
      <c r="FF101">
        <v>0.26</v>
      </c>
      <c r="FG101">
        <v>1.270403428644526</v>
      </c>
      <c r="FH101">
        <v>0.5433060337847009</v>
      </c>
      <c r="FI101">
        <v>0.05668201690434623</v>
      </c>
      <c r="FJ101">
        <v>1</v>
      </c>
      <c r="FK101">
        <v>-1.287619512195122</v>
      </c>
      <c r="FL101">
        <v>-0.3241260627177709</v>
      </c>
      <c r="FM101">
        <v>0.05805044101642183</v>
      </c>
      <c r="FN101">
        <v>1</v>
      </c>
      <c r="FO101">
        <v>410.2529032258065</v>
      </c>
      <c r="FP101">
        <v>-1.088467741937067</v>
      </c>
      <c r="FQ101">
        <v>0.08703145698954573</v>
      </c>
      <c r="FR101">
        <v>1</v>
      </c>
      <c r="FS101">
        <v>0.02706090846341463</v>
      </c>
      <c r="FT101">
        <v>0.4384298627247387</v>
      </c>
      <c r="FU101">
        <v>0.04348306619701661</v>
      </c>
      <c r="FV101">
        <v>1</v>
      </c>
      <c r="FW101">
        <v>33.34856451612903</v>
      </c>
      <c r="FX101">
        <v>0.5042177419354942</v>
      </c>
      <c r="FY101">
        <v>0.0377559954511578</v>
      </c>
      <c r="FZ101">
        <v>1</v>
      </c>
      <c r="GA101">
        <v>5</v>
      </c>
      <c r="GB101">
        <v>5</v>
      </c>
      <c r="GC101" t="s">
        <v>420</v>
      </c>
      <c r="GD101">
        <v>3.17119</v>
      </c>
      <c r="GE101">
        <v>2.79715</v>
      </c>
      <c r="GF101">
        <v>0.101323</v>
      </c>
      <c r="GG101">
        <v>0.102818</v>
      </c>
      <c r="GH101">
        <v>0.148</v>
      </c>
      <c r="GI101">
        <v>0.149737</v>
      </c>
      <c r="GJ101">
        <v>27766</v>
      </c>
      <c r="GK101">
        <v>20306.9</v>
      </c>
      <c r="GL101">
        <v>28907.2</v>
      </c>
      <c r="GM101">
        <v>22195.6</v>
      </c>
      <c r="GN101">
        <v>31322.5</v>
      </c>
      <c r="GO101">
        <v>27456.7</v>
      </c>
      <c r="GP101">
        <v>39875.6</v>
      </c>
      <c r="GQ101">
        <v>36106.5</v>
      </c>
      <c r="GR101">
        <v>2.0909</v>
      </c>
      <c r="GS101">
        <v>1.81488</v>
      </c>
      <c r="GT101">
        <v>0.107229</v>
      </c>
      <c r="GU101">
        <v>0</v>
      </c>
      <c r="GV101">
        <v>31.8047</v>
      </c>
      <c r="GW101">
        <v>999.9</v>
      </c>
      <c r="GX101">
        <v>63.3</v>
      </c>
      <c r="GY101">
        <v>34.8</v>
      </c>
      <c r="GZ101">
        <v>34.8657</v>
      </c>
      <c r="HA101">
        <v>61.3918</v>
      </c>
      <c r="HB101">
        <v>30.597</v>
      </c>
      <c r="HC101">
        <v>1</v>
      </c>
      <c r="HD101">
        <v>0.465483</v>
      </c>
      <c r="HE101">
        <v>0</v>
      </c>
      <c r="HF101">
        <v>20.2782</v>
      </c>
      <c r="HG101">
        <v>5.22403</v>
      </c>
      <c r="HH101">
        <v>11.9087</v>
      </c>
      <c r="HI101">
        <v>4.9636</v>
      </c>
      <c r="HJ101">
        <v>3.292</v>
      </c>
      <c r="HK101">
        <v>9999</v>
      </c>
      <c r="HL101">
        <v>9999</v>
      </c>
      <c r="HM101">
        <v>9999</v>
      </c>
      <c r="HN101">
        <v>999.9</v>
      </c>
      <c r="HO101">
        <v>4.97026</v>
      </c>
      <c r="HP101">
        <v>1.87531</v>
      </c>
      <c r="HQ101">
        <v>1.87408</v>
      </c>
      <c r="HR101">
        <v>1.8733</v>
      </c>
      <c r="HS101">
        <v>1.87469</v>
      </c>
      <c r="HT101">
        <v>1.86966</v>
      </c>
      <c r="HU101">
        <v>1.8738</v>
      </c>
      <c r="HV101">
        <v>1.87888</v>
      </c>
      <c r="HW101">
        <v>0</v>
      </c>
      <c r="HX101">
        <v>0</v>
      </c>
      <c r="HY101">
        <v>0</v>
      </c>
      <c r="HZ101">
        <v>0</v>
      </c>
      <c r="IA101" t="s">
        <v>421</v>
      </c>
      <c r="IB101" t="s">
        <v>422</v>
      </c>
      <c r="IC101" t="s">
        <v>423</v>
      </c>
      <c r="ID101" t="s">
        <v>423</v>
      </c>
      <c r="IE101" t="s">
        <v>423</v>
      </c>
      <c r="IF101" t="s">
        <v>423</v>
      </c>
      <c r="IG101">
        <v>0</v>
      </c>
      <c r="IH101">
        <v>100</v>
      </c>
      <c r="II101">
        <v>100</v>
      </c>
      <c r="IJ101">
        <v>3.387</v>
      </c>
      <c r="IK101">
        <v>0.8179999999999999</v>
      </c>
      <c r="IL101">
        <v>3.663624561389301</v>
      </c>
      <c r="IM101">
        <v>0.0007502269904989051</v>
      </c>
      <c r="IN101">
        <v>-1.907541437940456E-06</v>
      </c>
      <c r="IO101">
        <v>4.87577687351772E-10</v>
      </c>
      <c r="IP101">
        <v>0.8260649999999927</v>
      </c>
      <c r="IQ101">
        <v>0</v>
      </c>
      <c r="IR101">
        <v>0</v>
      </c>
      <c r="IS101">
        <v>0</v>
      </c>
      <c r="IT101">
        <v>1</v>
      </c>
      <c r="IU101">
        <v>1943</v>
      </c>
      <c r="IV101">
        <v>1</v>
      </c>
      <c r="IW101">
        <v>21</v>
      </c>
      <c r="IX101">
        <v>1.6</v>
      </c>
      <c r="IY101">
        <v>1.7</v>
      </c>
      <c r="IZ101">
        <v>1.08887</v>
      </c>
      <c r="JA101">
        <v>2.4292</v>
      </c>
      <c r="JB101">
        <v>1.42578</v>
      </c>
      <c r="JC101">
        <v>2.26685</v>
      </c>
      <c r="JD101">
        <v>1.54785</v>
      </c>
      <c r="JE101">
        <v>2.46826</v>
      </c>
      <c r="JF101">
        <v>38.6241</v>
      </c>
      <c r="JG101">
        <v>14.1671</v>
      </c>
      <c r="JH101">
        <v>18</v>
      </c>
      <c r="JI101">
        <v>630.173</v>
      </c>
      <c r="JJ101">
        <v>431.453</v>
      </c>
      <c r="JK101">
        <v>32.6843</v>
      </c>
      <c r="JL101">
        <v>33.2371</v>
      </c>
      <c r="JM101">
        <v>30.0001</v>
      </c>
      <c r="JN101">
        <v>33.0849</v>
      </c>
      <c r="JO101">
        <v>33.0085</v>
      </c>
      <c r="JP101">
        <v>21.8261</v>
      </c>
      <c r="JQ101">
        <v>0</v>
      </c>
      <c r="JR101">
        <v>100</v>
      </c>
      <c r="JS101">
        <v>-999.9</v>
      </c>
      <c r="JT101">
        <v>411.484</v>
      </c>
      <c r="JU101">
        <v>35</v>
      </c>
      <c r="JV101">
        <v>94.18859999999999</v>
      </c>
      <c r="JW101">
        <v>91.96429999999999</v>
      </c>
    </row>
    <row r="102" spans="1:283">
      <c r="A102">
        <v>86</v>
      </c>
      <c r="B102">
        <v>1690394548</v>
      </c>
      <c r="C102">
        <v>16177.90000009537</v>
      </c>
      <c r="D102" t="s">
        <v>817</v>
      </c>
      <c r="E102" t="s">
        <v>818</v>
      </c>
      <c r="F102">
        <v>15</v>
      </c>
      <c r="P102">
        <v>1690394540</v>
      </c>
      <c r="Q102">
        <f>(R102)/1000</f>
        <v>0</v>
      </c>
      <c r="R102">
        <f>1000*DB102*AP102*(CX102-CY102)/(100*CQ102*(1000-AP102*CX102))</f>
        <v>0</v>
      </c>
      <c r="S102">
        <f>DB102*AP102*(CW102-CV102*(1000-AP102*CY102)/(1000-AP102*CX102))/(100*CQ102)</f>
        <v>0</v>
      </c>
      <c r="T102">
        <f>CV102 - IF(AP102&gt;1, S102*CQ102*100.0/(AR102*DJ102), 0)</f>
        <v>0</v>
      </c>
      <c r="U102">
        <f>((AA102-Q102/2)*T102-S102)/(AA102+Q102/2)</f>
        <v>0</v>
      </c>
      <c r="V102">
        <f>U102*(DC102+DD102)/1000.0</f>
        <v>0</v>
      </c>
      <c r="W102">
        <f>(CV102 - IF(AP102&gt;1, S102*CQ102*100.0/(AR102*DJ102), 0))*(DC102+DD102)/1000.0</f>
        <v>0</v>
      </c>
      <c r="X102">
        <f>2.0/((1/Z102-1/Y102)+SIGN(Z102)*SQRT((1/Z102-1/Y102)*(1/Z102-1/Y102) + 4*CR102/((CR102+1)*(CR102+1))*(2*1/Z102*1/Y102-1/Y102*1/Y102)))</f>
        <v>0</v>
      </c>
      <c r="Y102">
        <f>IF(LEFT(CS102,1)&lt;&gt;"0",IF(LEFT(CS102,1)="1",3.0,CT102),$D$5+$E$5*(DJ102*DC102/($K$5*1000))+$F$5*(DJ102*DC102/($K$5*1000))*MAX(MIN(CQ102,$J$5),$I$5)*MAX(MIN(CQ102,$J$5),$I$5)+$G$5*MAX(MIN(CQ102,$J$5),$I$5)*(DJ102*DC102/($K$5*1000))+$H$5*(DJ102*DC102/($K$5*1000))*(DJ102*DC102/($K$5*1000)))</f>
        <v>0</v>
      </c>
      <c r="Z102">
        <f>Q102*(1000-(1000*0.61365*exp(17.502*AD102/(240.97+AD102))/(DC102+DD102)+CX102)/2)/(1000*0.61365*exp(17.502*AD102/(240.97+AD102))/(DC102+DD102)-CX102)</f>
        <v>0</v>
      </c>
      <c r="AA102">
        <f>1/((CR102+1)/(X102/1.6)+1/(Y102/1.37)) + CR102/((CR102+1)/(X102/1.6) + CR102/(Y102/1.37))</f>
        <v>0</v>
      </c>
      <c r="AB102">
        <f>(CM102*CP102)</f>
        <v>0</v>
      </c>
      <c r="AC102">
        <f>(DE102+(AB102+2*0.95*5.67E-8*(((DE102+$B$7)+273)^4-(DE102+273)^4)-44100*Q102)/(1.84*29.3*Y102+8*0.95*5.67E-8*(DE102+273)^3))</f>
        <v>0</v>
      </c>
      <c r="AD102">
        <f>($C$7*DF102+$D$7*DG102+$E$7*AC102)</f>
        <v>0</v>
      </c>
      <c r="AE102">
        <f>0.61365*exp(17.502*AD102/(240.97+AD102))</f>
        <v>0</v>
      </c>
      <c r="AF102">
        <f>(AG102/AH102*100)</f>
        <v>0</v>
      </c>
      <c r="AG102">
        <f>CX102*(DC102+DD102)/1000</f>
        <v>0</v>
      </c>
      <c r="AH102">
        <f>0.61365*exp(17.502*DE102/(240.97+DE102))</f>
        <v>0</v>
      </c>
      <c r="AI102">
        <f>(AE102-CX102*(DC102+DD102)/1000)</f>
        <v>0</v>
      </c>
      <c r="AJ102">
        <f>(-Q102*44100)</f>
        <v>0</v>
      </c>
      <c r="AK102">
        <f>2*29.3*Y102*0.92*(DE102-AD102)</f>
        <v>0</v>
      </c>
      <c r="AL102">
        <f>2*0.95*5.67E-8*(((DE102+$B$7)+273)^4-(AD102+273)^4)</f>
        <v>0</v>
      </c>
      <c r="AM102">
        <f>AB102+AL102+AJ102+AK102</f>
        <v>0</v>
      </c>
      <c r="AN102">
        <v>0</v>
      </c>
      <c r="AO102">
        <v>0</v>
      </c>
      <c r="AP102">
        <f>IF(AN102*$H$13&gt;=AR102,1.0,(AR102/(AR102-AN102*$H$13)))</f>
        <v>0</v>
      </c>
      <c r="AQ102">
        <f>(AP102-1)*100</f>
        <v>0</v>
      </c>
      <c r="AR102">
        <f>MAX(0,($B$13+$C$13*DJ102)/(1+$D$13*DJ102)*DC102/(DE102+273)*$E$13)</f>
        <v>0</v>
      </c>
      <c r="AS102" t="s">
        <v>414</v>
      </c>
      <c r="AT102">
        <v>12558.6</v>
      </c>
      <c r="AU102">
        <v>607.068</v>
      </c>
      <c r="AV102">
        <v>2188.17</v>
      </c>
      <c r="AW102">
        <f>1-AU102/AV102</f>
        <v>0</v>
      </c>
      <c r="AX102">
        <v>-1.734461745173538</v>
      </c>
      <c r="AY102" t="s">
        <v>819</v>
      </c>
      <c r="AZ102">
        <v>12519.8</v>
      </c>
      <c r="BA102">
        <v>756.777923076923</v>
      </c>
      <c r="BB102">
        <v>1184.58</v>
      </c>
      <c r="BC102">
        <f>1-BA102/BB102</f>
        <v>0</v>
      </c>
      <c r="BD102">
        <v>0.5</v>
      </c>
      <c r="BE102">
        <f>CN102</f>
        <v>0</v>
      </c>
      <c r="BF102">
        <f>S102</f>
        <v>0</v>
      </c>
      <c r="BG102">
        <f>BC102*BD102*BE102</f>
        <v>0</v>
      </c>
      <c r="BH102">
        <f>(BF102-AX102)/BE102</f>
        <v>0</v>
      </c>
      <c r="BI102">
        <f>(AV102-BB102)/BB102</f>
        <v>0</v>
      </c>
      <c r="BJ102">
        <f>AU102/(AW102+AU102/BB102)</f>
        <v>0</v>
      </c>
      <c r="BK102" t="s">
        <v>820</v>
      </c>
      <c r="BL102">
        <v>-1023.54</v>
      </c>
      <c r="BM102">
        <f>IF(BL102&lt;&gt;0, BL102, BJ102)</f>
        <v>0</v>
      </c>
      <c r="BN102">
        <f>1-BM102/BB102</f>
        <v>0</v>
      </c>
      <c r="BO102">
        <f>(BB102-BA102)/(BB102-BM102)</f>
        <v>0</v>
      </c>
      <c r="BP102">
        <f>(AV102-BB102)/(AV102-BM102)</f>
        <v>0</v>
      </c>
      <c r="BQ102">
        <f>(BB102-BA102)/(BB102-AU102)</f>
        <v>0</v>
      </c>
      <c r="BR102">
        <f>(AV102-BB102)/(AV102-AU102)</f>
        <v>0</v>
      </c>
      <c r="BS102">
        <f>(BO102*BM102/BA102)</f>
        <v>0</v>
      </c>
      <c r="BT102">
        <f>(1-BS102)</f>
        <v>0</v>
      </c>
      <c r="BU102">
        <v>3290</v>
      </c>
      <c r="BV102">
        <v>300</v>
      </c>
      <c r="BW102">
        <v>300</v>
      </c>
      <c r="BX102">
        <v>300</v>
      </c>
      <c r="BY102">
        <v>12519.8</v>
      </c>
      <c r="BZ102">
        <v>1079.64</v>
      </c>
      <c r="CA102">
        <v>-0.0090702</v>
      </c>
      <c r="CB102">
        <v>-15.16</v>
      </c>
      <c r="CC102" t="s">
        <v>417</v>
      </c>
      <c r="CD102" t="s">
        <v>417</v>
      </c>
      <c r="CE102" t="s">
        <v>417</v>
      </c>
      <c r="CF102" t="s">
        <v>417</v>
      </c>
      <c r="CG102" t="s">
        <v>417</v>
      </c>
      <c r="CH102" t="s">
        <v>417</v>
      </c>
      <c r="CI102" t="s">
        <v>417</v>
      </c>
      <c r="CJ102" t="s">
        <v>417</v>
      </c>
      <c r="CK102" t="s">
        <v>417</v>
      </c>
      <c r="CL102" t="s">
        <v>417</v>
      </c>
      <c r="CM102">
        <f>$B$11*DK102+$C$11*DL102+$F$11*DW102*(1-DZ102)</f>
        <v>0</v>
      </c>
      <c r="CN102">
        <f>CM102*CO102</f>
        <v>0</v>
      </c>
      <c r="CO102">
        <f>($B$11*$D$9+$C$11*$D$9+$F$11*((EJ102+EB102)/MAX(EJ102+EB102+EK102, 0.1)*$I$9+EK102/MAX(EJ102+EB102+EK102, 0.1)*$J$9))/($B$11+$C$11+$F$11)</f>
        <v>0</v>
      </c>
      <c r="CP102">
        <f>($B$11*$K$9+$C$11*$K$9+$F$11*((EJ102+EB102)/MAX(EJ102+EB102+EK102, 0.1)*$P$9+EK102/MAX(EJ102+EB102+EK102, 0.1)*$Q$9))/($B$11+$C$11+$F$11)</f>
        <v>0</v>
      </c>
      <c r="CQ102">
        <v>6</v>
      </c>
      <c r="CR102">
        <v>0.5</v>
      </c>
      <c r="CS102" t="s">
        <v>418</v>
      </c>
      <c r="CT102">
        <v>2</v>
      </c>
      <c r="CU102">
        <v>1690394540</v>
      </c>
      <c r="CV102">
        <v>409.7948387096774</v>
      </c>
      <c r="CW102">
        <v>427.8895483870967</v>
      </c>
      <c r="CX102">
        <v>35.7017129032258</v>
      </c>
      <c r="CY102">
        <v>33.32277419354838</v>
      </c>
      <c r="CZ102">
        <v>406.4067096774194</v>
      </c>
      <c r="DA102">
        <v>34.88404516129032</v>
      </c>
      <c r="DB102">
        <v>600.1894838709676</v>
      </c>
      <c r="DC102">
        <v>101.4209354838709</v>
      </c>
      <c r="DD102">
        <v>0.1000415193548387</v>
      </c>
      <c r="DE102">
        <v>33.07925483870968</v>
      </c>
      <c r="DF102">
        <v>33.03878064516129</v>
      </c>
      <c r="DG102">
        <v>999.9000000000003</v>
      </c>
      <c r="DH102">
        <v>0</v>
      </c>
      <c r="DI102">
        <v>0</v>
      </c>
      <c r="DJ102">
        <v>10004.92774193548</v>
      </c>
      <c r="DK102">
        <v>0</v>
      </c>
      <c r="DL102">
        <v>1283.466451612903</v>
      </c>
      <c r="DM102">
        <v>-18.09465483870968</v>
      </c>
      <c r="DN102">
        <v>424.9669677419355</v>
      </c>
      <c r="DO102">
        <v>442.6395806451613</v>
      </c>
      <c r="DP102">
        <v>2.378940322580645</v>
      </c>
      <c r="DQ102">
        <v>427.8895483870967</v>
      </c>
      <c r="DR102">
        <v>33.32277419354838</v>
      </c>
      <c r="DS102">
        <v>3.620900322580645</v>
      </c>
      <c r="DT102">
        <v>3.379627096774194</v>
      </c>
      <c r="DU102">
        <v>27.19754516129033</v>
      </c>
      <c r="DV102">
        <v>26.02686129032258</v>
      </c>
      <c r="DW102">
        <v>1500.021290322581</v>
      </c>
      <c r="DX102">
        <v>0.9730055161290325</v>
      </c>
      <c r="DY102">
        <v>0.0269940935483871</v>
      </c>
      <c r="DZ102">
        <v>0</v>
      </c>
      <c r="EA102">
        <v>756.9497096774193</v>
      </c>
      <c r="EB102">
        <v>4.999310000000001</v>
      </c>
      <c r="EC102">
        <v>15255.06129032258</v>
      </c>
      <c r="ED102">
        <v>13259.45161290322</v>
      </c>
      <c r="EE102">
        <v>41.375</v>
      </c>
      <c r="EF102">
        <v>42.94716129032257</v>
      </c>
      <c r="EG102">
        <v>41.69106451612902</v>
      </c>
      <c r="EH102">
        <v>42.18299999999998</v>
      </c>
      <c r="EI102">
        <v>42.69716129032257</v>
      </c>
      <c r="EJ102">
        <v>1454.664516129032</v>
      </c>
      <c r="EK102">
        <v>40.35677419354837</v>
      </c>
      <c r="EL102">
        <v>0</v>
      </c>
      <c r="EM102">
        <v>189.2000000476837</v>
      </c>
      <c r="EN102">
        <v>0</v>
      </c>
      <c r="EO102">
        <v>756.777923076923</v>
      </c>
      <c r="EP102">
        <v>-64.43760681562188</v>
      </c>
      <c r="EQ102">
        <v>3191.415384435576</v>
      </c>
      <c r="ER102">
        <v>15266.39615384616</v>
      </c>
      <c r="ES102">
        <v>15</v>
      </c>
      <c r="ET102">
        <v>1690394379</v>
      </c>
      <c r="EU102" t="s">
        <v>816</v>
      </c>
      <c r="EV102">
        <v>1690394377</v>
      </c>
      <c r="EW102">
        <v>1690394379</v>
      </c>
      <c r="EX102">
        <v>57</v>
      </c>
      <c r="EY102">
        <v>-0.298</v>
      </c>
      <c r="EZ102">
        <v>-0.008</v>
      </c>
      <c r="FA102">
        <v>3.387</v>
      </c>
      <c r="FB102">
        <v>0.8179999999999999</v>
      </c>
      <c r="FC102">
        <v>412</v>
      </c>
      <c r="FD102">
        <v>33</v>
      </c>
      <c r="FE102">
        <v>0.38</v>
      </c>
      <c r="FF102">
        <v>0.26</v>
      </c>
      <c r="FG102">
        <v>17.09077964662574</v>
      </c>
      <c r="FH102">
        <v>-0.8447831185290338</v>
      </c>
      <c r="FI102">
        <v>0.07805215575060448</v>
      </c>
      <c r="FJ102">
        <v>1</v>
      </c>
      <c r="FK102">
        <v>-18.111825</v>
      </c>
      <c r="FL102">
        <v>0.5549943714821857</v>
      </c>
      <c r="FM102">
        <v>0.07061266440943831</v>
      </c>
      <c r="FN102">
        <v>1</v>
      </c>
      <c r="FO102">
        <v>409.8005</v>
      </c>
      <c r="FP102">
        <v>0.4017530589536225</v>
      </c>
      <c r="FQ102">
        <v>0.0433241656969106</v>
      </c>
      <c r="FR102">
        <v>1</v>
      </c>
      <c r="FS102">
        <v>2.363841</v>
      </c>
      <c r="FT102">
        <v>0.33814131332082</v>
      </c>
      <c r="FU102">
        <v>0.03399200875205819</v>
      </c>
      <c r="FV102">
        <v>1</v>
      </c>
      <c r="FW102">
        <v>35.7028</v>
      </c>
      <c r="FX102">
        <v>0.1446086763069968</v>
      </c>
      <c r="FY102">
        <v>0.01118105540635636</v>
      </c>
      <c r="FZ102">
        <v>1</v>
      </c>
      <c r="GA102">
        <v>5</v>
      </c>
      <c r="GB102">
        <v>5</v>
      </c>
      <c r="GC102" t="s">
        <v>420</v>
      </c>
      <c r="GD102">
        <v>3.17087</v>
      </c>
      <c r="GE102">
        <v>2.79605</v>
      </c>
      <c r="GF102">
        <v>0.101334</v>
      </c>
      <c r="GG102">
        <v>0.105937</v>
      </c>
      <c r="GH102">
        <v>0.154986</v>
      </c>
      <c r="GI102">
        <v>0.149717</v>
      </c>
      <c r="GJ102">
        <v>27755.1</v>
      </c>
      <c r="GK102">
        <v>20234</v>
      </c>
      <c r="GL102">
        <v>28896.4</v>
      </c>
      <c r="GM102">
        <v>22193.2</v>
      </c>
      <c r="GN102">
        <v>31050.7</v>
      </c>
      <c r="GO102">
        <v>27458.1</v>
      </c>
      <c r="GP102">
        <v>39858.9</v>
      </c>
      <c r="GQ102">
        <v>36107.1</v>
      </c>
      <c r="GR102">
        <v>2.08978</v>
      </c>
      <c r="GS102">
        <v>1.81855</v>
      </c>
      <c r="GT102">
        <v>0.106171</v>
      </c>
      <c r="GU102">
        <v>0</v>
      </c>
      <c r="GV102">
        <v>31.3056</v>
      </c>
      <c r="GW102">
        <v>999.9</v>
      </c>
      <c r="GX102">
        <v>63</v>
      </c>
      <c r="GY102">
        <v>34.9</v>
      </c>
      <c r="GZ102">
        <v>34.8948</v>
      </c>
      <c r="HA102">
        <v>61.9818</v>
      </c>
      <c r="HB102">
        <v>30.5649</v>
      </c>
      <c r="HC102">
        <v>1</v>
      </c>
      <c r="HD102">
        <v>0.466867</v>
      </c>
      <c r="HE102">
        <v>0</v>
      </c>
      <c r="HF102">
        <v>20.2783</v>
      </c>
      <c r="HG102">
        <v>5.22313</v>
      </c>
      <c r="HH102">
        <v>11.9107</v>
      </c>
      <c r="HI102">
        <v>4.96375</v>
      </c>
      <c r="HJ102">
        <v>3.292</v>
      </c>
      <c r="HK102">
        <v>9999</v>
      </c>
      <c r="HL102">
        <v>9999</v>
      </c>
      <c r="HM102">
        <v>9999</v>
      </c>
      <c r="HN102">
        <v>999.9</v>
      </c>
      <c r="HO102">
        <v>4.97024</v>
      </c>
      <c r="HP102">
        <v>1.8753</v>
      </c>
      <c r="HQ102">
        <v>1.87408</v>
      </c>
      <c r="HR102">
        <v>1.87328</v>
      </c>
      <c r="HS102">
        <v>1.87469</v>
      </c>
      <c r="HT102">
        <v>1.86966</v>
      </c>
      <c r="HU102">
        <v>1.87378</v>
      </c>
      <c r="HV102">
        <v>1.87885</v>
      </c>
      <c r="HW102">
        <v>0</v>
      </c>
      <c r="HX102">
        <v>0</v>
      </c>
      <c r="HY102">
        <v>0</v>
      </c>
      <c r="HZ102">
        <v>0</v>
      </c>
      <c r="IA102" t="s">
        <v>421</v>
      </c>
      <c r="IB102" t="s">
        <v>422</v>
      </c>
      <c r="IC102" t="s">
        <v>423</v>
      </c>
      <c r="ID102" t="s">
        <v>423</v>
      </c>
      <c r="IE102" t="s">
        <v>423</v>
      </c>
      <c r="IF102" t="s">
        <v>423</v>
      </c>
      <c r="IG102">
        <v>0</v>
      </c>
      <c r="IH102">
        <v>100</v>
      </c>
      <c r="II102">
        <v>100</v>
      </c>
      <c r="IJ102">
        <v>3.388</v>
      </c>
      <c r="IK102">
        <v>0.8177</v>
      </c>
      <c r="IL102">
        <v>3.365622246922223</v>
      </c>
      <c r="IM102">
        <v>0.0007502269904989051</v>
      </c>
      <c r="IN102">
        <v>-1.907541437940456E-06</v>
      </c>
      <c r="IO102">
        <v>4.87577687351772E-10</v>
      </c>
      <c r="IP102">
        <v>0.8176650000000052</v>
      </c>
      <c r="IQ102">
        <v>0</v>
      </c>
      <c r="IR102">
        <v>0</v>
      </c>
      <c r="IS102">
        <v>0</v>
      </c>
      <c r="IT102">
        <v>1</v>
      </c>
      <c r="IU102">
        <v>1943</v>
      </c>
      <c r="IV102">
        <v>1</v>
      </c>
      <c r="IW102">
        <v>21</v>
      </c>
      <c r="IX102">
        <v>2.9</v>
      </c>
      <c r="IY102">
        <v>2.8</v>
      </c>
      <c r="IZ102">
        <v>1.12549</v>
      </c>
      <c r="JA102">
        <v>2.44263</v>
      </c>
      <c r="JB102">
        <v>1.42578</v>
      </c>
      <c r="JC102">
        <v>2.26562</v>
      </c>
      <c r="JD102">
        <v>1.54785</v>
      </c>
      <c r="JE102">
        <v>2.41333</v>
      </c>
      <c r="JF102">
        <v>38.5259</v>
      </c>
      <c r="JG102">
        <v>14.1408</v>
      </c>
      <c r="JH102">
        <v>18</v>
      </c>
      <c r="JI102">
        <v>629.745</v>
      </c>
      <c r="JJ102">
        <v>433.994</v>
      </c>
      <c r="JK102">
        <v>32.588</v>
      </c>
      <c r="JL102">
        <v>33.2739</v>
      </c>
      <c r="JM102">
        <v>30.0003</v>
      </c>
      <c r="JN102">
        <v>33.1291</v>
      </c>
      <c r="JO102">
        <v>33.0614</v>
      </c>
      <c r="JP102">
        <v>22.5301</v>
      </c>
      <c r="JQ102">
        <v>0</v>
      </c>
      <c r="JR102">
        <v>100</v>
      </c>
      <c r="JS102">
        <v>-999.9</v>
      </c>
      <c r="JT102">
        <v>427.926</v>
      </c>
      <c r="JU102">
        <v>35</v>
      </c>
      <c r="JV102">
        <v>94.1511</v>
      </c>
      <c r="JW102">
        <v>91.9615</v>
      </c>
    </row>
    <row r="103" spans="1:283">
      <c r="A103">
        <v>87</v>
      </c>
      <c r="B103">
        <v>1690394687</v>
      </c>
      <c r="C103">
        <v>16316.90000009537</v>
      </c>
      <c r="D103" t="s">
        <v>821</v>
      </c>
      <c r="E103" t="s">
        <v>822</v>
      </c>
      <c r="F103">
        <v>15</v>
      </c>
      <c r="P103">
        <v>1690394679</v>
      </c>
      <c r="Q103">
        <f>(R103)/1000</f>
        <v>0</v>
      </c>
      <c r="R103">
        <f>1000*DB103*AP103*(CX103-CY103)/(100*CQ103*(1000-AP103*CX103))</f>
        <v>0</v>
      </c>
      <c r="S103">
        <f>DB103*AP103*(CW103-CV103*(1000-AP103*CY103)/(1000-AP103*CX103))/(100*CQ103)</f>
        <v>0</v>
      </c>
      <c r="T103">
        <f>CV103 - IF(AP103&gt;1, S103*CQ103*100.0/(AR103*DJ103), 0)</f>
        <v>0</v>
      </c>
      <c r="U103">
        <f>((AA103-Q103/2)*T103-S103)/(AA103+Q103/2)</f>
        <v>0</v>
      </c>
      <c r="V103">
        <f>U103*(DC103+DD103)/1000.0</f>
        <v>0</v>
      </c>
      <c r="W103">
        <f>(CV103 - IF(AP103&gt;1, S103*CQ103*100.0/(AR103*DJ103), 0))*(DC103+DD103)/1000.0</f>
        <v>0</v>
      </c>
      <c r="X103">
        <f>2.0/((1/Z103-1/Y103)+SIGN(Z103)*SQRT((1/Z103-1/Y103)*(1/Z103-1/Y103) + 4*CR103/((CR103+1)*(CR103+1))*(2*1/Z103*1/Y103-1/Y103*1/Y103)))</f>
        <v>0</v>
      </c>
      <c r="Y103">
        <f>IF(LEFT(CS103,1)&lt;&gt;"0",IF(LEFT(CS103,1)="1",3.0,CT103),$D$5+$E$5*(DJ103*DC103/($K$5*1000))+$F$5*(DJ103*DC103/($K$5*1000))*MAX(MIN(CQ103,$J$5),$I$5)*MAX(MIN(CQ103,$J$5),$I$5)+$G$5*MAX(MIN(CQ103,$J$5),$I$5)*(DJ103*DC103/($K$5*1000))+$H$5*(DJ103*DC103/($K$5*1000))*(DJ103*DC103/($K$5*1000)))</f>
        <v>0</v>
      </c>
      <c r="Z103">
        <f>Q103*(1000-(1000*0.61365*exp(17.502*AD103/(240.97+AD103))/(DC103+DD103)+CX103)/2)/(1000*0.61365*exp(17.502*AD103/(240.97+AD103))/(DC103+DD103)-CX103)</f>
        <v>0</v>
      </c>
      <c r="AA103">
        <f>1/((CR103+1)/(X103/1.6)+1/(Y103/1.37)) + CR103/((CR103+1)/(X103/1.6) + CR103/(Y103/1.37))</f>
        <v>0</v>
      </c>
      <c r="AB103">
        <f>(CM103*CP103)</f>
        <v>0</v>
      </c>
      <c r="AC103">
        <f>(DE103+(AB103+2*0.95*5.67E-8*(((DE103+$B$7)+273)^4-(DE103+273)^4)-44100*Q103)/(1.84*29.3*Y103+8*0.95*5.67E-8*(DE103+273)^3))</f>
        <v>0</v>
      </c>
      <c r="AD103">
        <f>($C$7*DF103+$D$7*DG103+$E$7*AC103)</f>
        <v>0</v>
      </c>
      <c r="AE103">
        <f>0.61365*exp(17.502*AD103/(240.97+AD103))</f>
        <v>0</v>
      </c>
      <c r="AF103">
        <f>(AG103/AH103*100)</f>
        <v>0</v>
      </c>
      <c r="AG103">
        <f>CX103*(DC103+DD103)/1000</f>
        <v>0</v>
      </c>
      <c r="AH103">
        <f>0.61365*exp(17.502*DE103/(240.97+DE103))</f>
        <v>0</v>
      </c>
      <c r="AI103">
        <f>(AE103-CX103*(DC103+DD103)/1000)</f>
        <v>0</v>
      </c>
      <c r="AJ103">
        <f>(-Q103*44100)</f>
        <v>0</v>
      </c>
      <c r="AK103">
        <f>2*29.3*Y103*0.92*(DE103-AD103)</f>
        <v>0</v>
      </c>
      <c r="AL103">
        <f>2*0.95*5.67E-8*(((DE103+$B$7)+273)^4-(AD103+273)^4)</f>
        <v>0</v>
      </c>
      <c r="AM103">
        <f>AB103+AL103+AJ103+AK103</f>
        <v>0</v>
      </c>
      <c r="AN103">
        <v>0</v>
      </c>
      <c r="AO103">
        <v>0</v>
      </c>
      <c r="AP103">
        <f>IF(AN103*$H$13&gt;=AR103,1.0,(AR103/(AR103-AN103*$H$13)))</f>
        <v>0</v>
      </c>
      <c r="AQ103">
        <f>(AP103-1)*100</f>
        <v>0</v>
      </c>
      <c r="AR103">
        <f>MAX(0,($B$13+$C$13*DJ103)/(1+$D$13*DJ103)*DC103/(DE103+273)*$E$13)</f>
        <v>0</v>
      </c>
      <c r="AS103" t="s">
        <v>414</v>
      </c>
      <c r="AT103">
        <v>12558.6</v>
      </c>
      <c r="AU103">
        <v>607.068</v>
      </c>
      <c r="AV103">
        <v>2188.17</v>
      </c>
      <c r="AW103">
        <f>1-AU103/AV103</f>
        <v>0</v>
      </c>
      <c r="AX103">
        <v>-1.734461745173538</v>
      </c>
      <c r="AY103" t="s">
        <v>823</v>
      </c>
      <c r="AZ103">
        <v>12554.7</v>
      </c>
      <c r="BA103">
        <v>658.2361538461538</v>
      </c>
      <c r="BB103">
        <v>896.787</v>
      </c>
      <c r="BC103">
        <f>1-BA103/BB103</f>
        <v>0</v>
      </c>
      <c r="BD103">
        <v>0.5</v>
      </c>
      <c r="BE103">
        <f>CN103</f>
        <v>0</v>
      </c>
      <c r="BF103">
        <f>S103</f>
        <v>0</v>
      </c>
      <c r="BG103">
        <f>BC103*BD103*BE103</f>
        <v>0</v>
      </c>
      <c r="BH103">
        <f>(BF103-AX103)/BE103</f>
        <v>0</v>
      </c>
      <c r="BI103">
        <f>(AV103-BB103)/BB103</f>
        <v>0</v>
      </c>
      <c r="BJ103">
        <f>AU103/(AW103+AU103/BB103)</f>
        <v>0</v>
      </c>
      <c r="BK103" t="s">
        <v>824</v>
      </c>
      <c r="BL103">
        <v>-7.35</v>
      </c>
      <c r="BM103">
        <f>IF(BL103&lt;&gt;0, BL103, BJ103)</f>
        <v>0</v>
      </c>
      <c r="BN103">
        <f>1-BM103/BB103</f>
        <v>0</v>
      </c>
      <c r="BO103">
        <f>(BB103-BA103)/(BB103-BM103)</f>
        <v>0</v>
      </c>
      <c r="BP103">
        <f>(AV103-BB103)/(AV103-BM103)</f>
        <v>0</v>
      </c>
      <c r="BQ103">
        <f>(BB103-BA103)/(BB103-AU103)</f>
        <v>0</v>
      </c>
      <c r="BR103">
        <f>(AV103-BB103)/(AV103-AU103)</f>
        <v>0</v>
      </c>
      <c r="BS103">
        <f>(BO103*BM103/BA103)</f>
        <v>0</v>
      </c>
      <c r="BT103">
        <f>(1-BS103)</f>
        <v>0</v>
      </c>
      <c r="BU103">
        <v>3292</v>
      </c>
      <c r="BV103">
        <v>300</v>
      </c>
      <c r="BW103">
        <v>300</v>
      </c>
      <c r="BX103">
        <v>300</v>
      </c>
      <c r="BY103">
        <v>12554.7</v>
      </c>
      <c r="BZ103">
        <v>845.73</v>
      </c>
      <c r="CA103">
        <v>-0.00909477</v>
      </c>
      <c r="CB103">
        <v>-7.3</v>
      </c>
      <c r="CC103" t="s">
        <v>417</v>
      </c>
      <c r="CD103" t="s">
        <v>417</v>
      </c>
      <c r="CE103" t="s">
        <v>417</v>
      </c>
      <c r="CF103" t="s">
        <v>417</v>
      </c>
      <c r="CG103" t="s">
        <v>417</v>
      </c>
      <c r="CH103" t="s">
        <v>417</v>
      </c>
      <c r="CI103" t="s">
        <v>417</v>
      </c>
      <c r="CJ103" t="s">
        <v>417</v>
      </c>
      <c r="CK103" t="s">
        <v>417</v>
      </c>
      <c r="CL103" t="s">
        <v>417</v>
      </c>
      <c r="CM103">
        <f>$B$11*DK103+$C$11*DL103+$F$11*DW103*(1-DZ103)</f>
        <v>0</v>
      </c>
      <c r="CN103">
        <f>CM103*CO103</f>
        <v>0</v>
      </c>
      <c r="CO103">
        <f>($B$11*$D$9+$C$11*$D$9+$F$11*((EJ103+EB103)/MAX(EJ103+EB103+EK103, 0.1)*$I$9+EK103/MAX(EJ103+EB103+EK103, 0.1)*$J$9))/($B$11+$C$11+$F$11)</f>
        <v>0</v>
      </c>
      <c r="CP103">
        <f>($B$11*$K$9+$C$11*$K$9+$F$11*((EJ103+EB103)/MAX(EJ103+EB103+EK103, 0.1)*$P$9+EK103/MAX(EJ103+EB103+EK103, 0.1)*$Q$9))/($B$11+$C$11+$F$11)</f>
        <v>0</v>
      </c>
      <c r="CQ103">
        <v>6</v>
      </c>
      <c r="CR103">
        <v>0.5</v>
      </c>
      <c r="CS103" t="s">
        <v>418</v>
      </c>
      <c r="CT103">
        <v>2</v>
      </c>
      <c r="CU103">
        <v>1690394679</v>
      </c>
      <c r="CV103">
        <v>410.1199677419354</v>
      </c>
      <c r="CW103">
        <v>420.7514193548388</v>
      </c>
      <c r="CX103">
        <v>34.3644</v>
      </c>
      <c r="CY103">
        <v>33.19606451612903</v>
      </c>
      <c r="CZ103">
        <v>406.7319677419356</v>
      </c>
      <c r="DA103">
        <v>33.54672903225806</v>
      </c>
      <c r="DB103">
        <v>600.1952580645162</v>
      </c>
      <c r="DC103">
        <v>101.4127741935484</v>
      </c>
      <c r="DD103">
        <v>0.1001724419354839</v>
      </c>
      <c r="DE103">
        <v>33.12333548387097</v>
      </c>
      <c r="DF103">
        <v>33.08793870967742</v>
      </c>
      <c r="DG103">
        <v>999.9000000000003</v>
      </c>
      <c r="DH103">
        <v>0</v>
      </c>
      <c r="DI103">
        <v>0</v>
      </c>
      <c r="DJ103">
        <v>10002.56</v>
      </c>
      <c r="DK103">
        <v>0</v>
      </c>
      <c r="DL103">
        <v>1733.420967741936</v>
      </c>
      <c r="DM103">
        <v>-10.63159032258065</v>
      </c>
      <c r="DN103">
        <v>424.7149677419355</v>
      </c>
      <c r="DO103">
        <v>435.1984193548387</v>
      </c>
      <c r="DP103">
        <v>1.168327419354839</v>
      </c>
      <c r="DQ103">
        <v>420.7514193548388</v>
      </c>
      <c r="DR103">
        <v>33.19606451612903</v>
      </c>
      <c r="DS103">
        <v>3.484989032258064</v>
      </c>
      <c r="DT103">
        <v>3.366505161290323</v>
      </c>
      <c r="DU103">
        <v>26.54679032258064</v>
      </c>
      <c r="DV103">
        <v>25.96113225806452</v>
      </c>
      <c r="DW103">
        <v>1499.976129032258</v>
      </c>
      <c r="DX103">
        <v>0.9729929354838709</v>
      </c>
      <c r="DY103">
        <v>0.02700682580645161</v>
      </c>
      <c r="DZ103">
        <v>0</v>
      </c>
      <c r="EA103">
        <v>658.3363548387097</v>
      </c>
      <c r="EB103">
        <v>4.999310000000001</v>
      </c>
      <c r="EC103">
        <v>11838.19354838709</v>
      </c>
      <c r="ED103">
        <v>13258.9870967742</v>
      </c>
      <c r="EE103">
        <v>41.43699999999998</v>
      </c>
      <c r="EF103">
        <v>42.875</v>
      </c>
      <c r="EG103">
        <v>41.75399999999999</v>
      </c>
      <c r="EH103">
        <v>42.15900000000001</v>
      </c>
      <c r="EI103">
        <v>42.758</v>
      </c>
      <c r="EJ103">
        <v>1454.605483870968</v>
      </c>
      <c r="EK103">
        <v>40.3706451612903</v>
      </c>
      <c r="EL103">
        <v>0</v>
      </c>
      <c r="EM103">
        <v>138.3999998569489</v>
      </c>
      <c r="EN103">
        <v>0</v>
      </c>
      <c r="EO103">
        <v>658.2361538461538</v>
      </c>
      <c r="EP103">
        <v>-13.22352137790103</v>
      </c>
      <c r="EQ103">
        <v>-46.99829042019645</v>
      </c>
      <c r="ER103">
        <v>11837.48846153846</v>
      </c>
      <c r="ES103">
        <v>15</v>
      </c>
      <c r="ET103">
        <v>1690394379</v>
      </c>
      <c r="EU103" t="s">
        <v>816</v>
      </c>
      <c r="EV103">
        <v>1690394377</v>
      </c>
      <c r="EW103">
        <v>1690394379</v>
      </c>
      <c r="EX103">
        <v>57</v>
      </c>
      <c r="EY103">
        <v>-0.298</v>
      </c>
      <c r="EZ103">
        <v>-0.008</v>
      </c>
      <c r="FA103">
        <v>3.387</v>
      </c>
      <c r="FB103">
        <v>0.8179999999999999</v>
      </c>
      <c r="FC103">
        <v>412</v>
      </c>
      <c r="FD103">
        <v>33</v>
      </c>
      <c r="FE103">
        <v>0.38</v>
      </c>
      <c r="FF103">
        <v>0.26</v>
      </c>
      <c r="FG103">
        <v>10.14712235017892</v>
      </c>
      <c r="FH103">
        <v>-0.2622419035769283</v>
      </c>
      <c r="FI103">
        <v>0.04460634539504662</v>
      </c>
      <c r="FJ103">
        <v>1</v>
      </c>
      <c r="FK103">
        <v>-10.6316275</v>
      </c>
      <c r="FL103">
        <v>0.01407242026268404</v>
      </c>
      <c r="FM103">
        <v>0.04035172231454321</v>
      </c>
      <c r="FN103">
        <v>1</v>
      </c>
      <c r="FO103">
        <v>410.1216999999999</v>
      </c>
      <c r="FP103">
        <v>-0.1549721913233865</v>
      </c>
      <c r="FQ103">
        <v>0.02219932431404267</v>
      </c>
      <c r="FR103">
        <v>1</v>
      </c>
      <c r="FS103">
        <v>1.1451165</v>
      </c>
      <c r="FT103">
        <v>0.4031687054408977</v>
      </c>
      <c r="FU103">
        <v>0.0407064607003606</v>
      </c>
      <c r="FV103">
        <v>1</v>
      </c>
      <c r="FW103">
        <v>34.36199666666667</v>
      </c>
      <c r="FX103">
        <v>0.2408729699665484</v>
      </c>
      <c r="FY103">
        <v>0.02071356211653512</v>
      </c>
      <c r="FZ103">
        <v>1</v>
      </c>
      <c r="GA103">
        <v>5</v>
      </c>
      <c r="GB103">
        <v>5</v>
      </c>
      <c r="GC103" t="s">
        <v>420</v>
      </c>
      <c r="GD103">
        <v>3.17084</v>
      </c>
      <c r="GE103">
        <v>2.79727</v>
      </c>
      <c r="GF103">
        <v>0.101359</v>
      </c>
      <c r="GG103">
        <v>0.104549</v>
      </c>
      <c r="GH103">
        <v>0.150892</v>
      </c>
      <c r="GI103">
        <v>0.149324</v>
      </c>
      <c r="GJ103">
        <v>27763.5</v>
      </c>
      <c r="GK103">
        <v>20272.2</v>
      </c>
      <c r="GL103">
        <v>28906</v>
      </c>
      <c r="GM103">
        <v>22200.6</v>
      </c>
      <c r="GN103">
        <v>31213.7</v>
      </c>
      <c r="GO103">
        <v>27480.2</v>
      </c>
      <c r="GP103">
        <v>39873.3</v>
      </c>
      <c r="GQ103">
        <v>36119.4</v>
      </c>
      <c r="GR103">
        <v>2.09043</v>
      </c>
      <c r="GS103">
        <v>1.81218</v>
      </c>
      <c r="GT103">
        <v>0.10049</v>
      </c>
      <c r="GU103">
        <v>0</v>
      </c>
      <c r="GV103">
        <v>31.4486</v>
      </c>
      <c r="GW103">
        <v>999.9</v>
      </c>
      <c r="GX103">
        <v>62.8</v>
      </c>
      <c r="GY103">
        <v>34.9</v>
      </c>
      <c r="GZ103">
        <v>34.7867</v>
      </c>
      <c r="HA103">
        <v>61.7618</v>
      </c>
      <c r="HB103">
        <v>31.27</v>
      </c>
      <c r="HC103">
        <v>1</v>
      </c>
      <c r="HD103">
        <v>0.470338</v>
      </c>
      <c r="HE103">
        <v>0</v>
      </c>
      <c r="HF103">
        <v>20.2784</v>
      </c>
      <c r="HG103">
        <v>5.22478</v>
      </c>
      <c r="HH103">
        <v>11.9092</v>
      </c>
      <c r="HI103">
        <v>4.96375</v>
      </c>
      <c r="HJ103">
        <v>3.292</v>
      </c>
      <c r="HK103">
        <v>9999</v>
      </c>
      <c r="HL103">
        <v>9999</v>
      </c>
      <c r="HM103">
        <v>9999</v>
      </c>
      <c r="HN103">
        <v>999.9</v>
      </c>
      <c r="HO103">
        <v>4.97026</v>
      </c>
      <c r="HP103">
        <v>1.87531</v>
      </c>
      <c r="HQ103">
        <v>1.87407</v>
      </c>
      <c r="HR103">
        <v>1.87327</v>
      </c>
      <c r="HS103">
        <v>1.8747</v>
      </c>
      <c r="HT103">
        <v>1.86966</v>
      </c>
      <c r="HU103">
        <v>1.8738</v>
      </c>
      <c r="HV103">
        <v>1.87887</v>
      </c>
      <c r="HW103">
        <v>0</v>
      </c>
      <c r="HX103">
        <v>0</v>
      </c>
      <c r="HY103">
        <v>0</v>
      </c>
      <c r="HZ103">
        <v>0</v>
      </c>
      <c r="IA103" t="s">
        <v>421</v>
      </c>
      <c r="IB103" t="s">
        <v>422</v>
      </c>
      <c r="IC103" t="s">
        <v>423</v>
      </c>
      <c r="ID103" t="s">
        <v>423</v>
      </c>
      <c r="IE103" t="s">
        <v>423</v>
      </c>
      <c r="IF103" t="s">
        <v>423</v>
      </c>
      <c r="IG103">
        <v>0</v>
      </c>
      <c r="IH103">
        <v>100</v>
      </c>
      <c r="II103">
        <v>100</v>
      </c>
      <c r="IJ103">
        <v>3.388</v>
      </c>
      <c r="IK103">
        <v>0.8177</v>
      </c>
      <c r="IL103">
        <v>3.365622246922223</v>
      </c>
      <c r="IM103">
        <v>0.0007502269904989051</v>
      </c>
      <c r="IN103">
        <v>-1.907541437940456E-06</v>
      </c>
      <c r="IO103">
        <v>4.87577687351772E-10</v>
      </c>
      <c r="IP103">
        <v>0.8176650000000052</v>
      </c>
      <c r="IQ103">
        <v>0</v>
      </c>
      <c r="IR103">
        <v>0</v>
      </c>
      <c r="IS103">
        <v>0</v>
      </c>
      <c r="IT103">
        <v>1</v>
      </c>
      <c r="IU103">
        <v>1943</v>
      </c>
      <c r="IV103">
        <v>1</v>
      </c>
      <c r="IW103">
        <v>21</v>
      </c>
      <c r="IX103">
        <v>5.2</v>
      </c>
      <c r="IY103">
        <v>5.1</v>
      </c>
      <c r="IZ103">
        <v>1.10962</v>
      </c>
      <c r="JA103">
        <v>2.43286</v>
      </c>
      <c r="JB103">
        <v>1.42578</v>
      </c>
      <c r="JC103">
        <v>2.26562</v>
      </c>
      <c r="JD103">
        <v>1.54785</v>
      </c>
      <c r="JE103">
        <v>2.43408</v>
      </c>
      <c r="JF103">
        <v>38.4279</v>
      </c>
      <c r="JG103">
        <v>14.132</v>
      </c>
      <c r="JH103">
        <v>18</v>
      </c>
      <c r="JI103">
        <v>630.552</v>
      </c>
      <c r="JJ103">
        <v>430.388</v>
      </c>
      <c r="JK103">
        <v>32.5295</v>
      </c>
      <c r="JL103">
        <v>33.2787</v>
      </c>
      <c r="JM103">
        <v>30</v>
      </c>
      <c r="JN103">
        <v>33.1615</v>
      </c>
      <c r="JO103">
        <v>33.0876</v>
      </c>
      <c r="JP103">
        <v>22.2264</v>
      </c>
      <c r="JQ103">
        <v>0</v>
      </c>
      <c r="JR103">
        <v>100</v>
      </c>
      <c r="JS103">
        <v>-999.9</v>
      </c>
      <c r="JT103">
        <v>420.665</v>
      </c>
      <c r="JU103">
        <v>35</v>
      </c>
      <c r="JV103">
        <v>94.18380000000001</v>
      </c>
      <c r="JW103">
        <v>91.9927</v>
      </c>
    </row>
    <row r="104" spans="1:283">
      <c r="A104">
        <v>88</v>
      </c>
      <c r="B104">
        <v>1690394814.5</v>
      </c>
      <c r="C104">
        <v>16444.40000009537</v>
      </c>
      <c r="D104" t="s">
        <v>825</v>
      </c>
      <c r="E104" t="s">
        <v>826</v>
      </c>
      <c r="F104">
        <v>15</v>
      </c>
      <c r="P104">
        <v>1690394806.75</v>
      </c>
      <c r="Q104">
        <f>(R104)/1000</f>
        <v>0</v>
      </c>
      <c r="R104">
        <f>1000*DB104*AP104*(CX104-CY104)/(100*CQ104*(1000-AP104*CX104))</f>
        <v>0</v>
      </c>
      <c r="S104">
        <f>DB104*AP104*(CW104-CV104*(1000-AP104*CY104)/(1000-AP104*CX104))/(100*CQ104)</f>
        <v>0</v>
      </c>
      <c r="T104">
        <f>CV104 - IF(AP104&gt;1, S104*CQ104*100.0/(AR104*DJ104), 0)</f>
        <v>0</v>
      </c>
      <c r="U104">
        <f>((AA104-Q104/2)*T104-S104)/(AA104+Q104/2)</f>
        <v>0</v>
      </c>
      <c r="V104">
        <f>U104*(DC104+DD104)/1000.0</f>
        <v>0</v>
      </c>
      <c r="W104">
        <f>(CV104 - IF(AP104&gt;1, S104*CQ104*100.0/(AR104*DJ104), 0))*(DC104+DD104)/1000.0</f>
        <v>0</v>
      </c>
      <c r="X104">
        <f>2.0/((1/Z104-1/Y104)+SIGN(Z104)*SQRT((1/Z104-1/Y104)*(1/Z104-1/Y104) + 4*CR104/((CR104+1)*(CR104+1))*(2*1/Z104*1/Y104-1/Y104*1/Y104)))</f>
        <v>0</v>
      </c>
      <c r="Y104">
        <f>IF(LEFT(CS104,1)&lt;&gt;"0",IF(LEFT(CS104,1)="1",3.0,CT104),$D$5+$E$5*(DJ104*DC104/($K$5*1000))+$F$5*(DJ104*DC104/($K$5*1000))*MAX(MIN(CQ104,$J$5),$I$5)*MAX(MIN(CQ104,$J$5),$I$5)+$G$5*MAX(MIN(CQ104,$J$5),$I$5)*(DJ104*DC104/($K$5*1000))+$H$5*(DJ104*DC104/($K$5*1000))*(DJ104*DC104/($K$5*1000)))</f>
        <v>0</v>
      </c>
      <c r="Z104">
        <f>Q104*(1000-(1000*0.61365*exp(17.502*AD104/(240.97+AD104))/(DC104+DD104)+CX104)/2)/(1000*0.61365*exp(17.502*AD104/(240.97+AD104))/(DC104+DD104)-CX104)</f>
        <v>0</v>
      </c>
      <c r="AA104">
        <f>1/((CR104+1)/(X104/1.6)+1/(Y104/1.37)) + CR104/((CR104+1)/(X104/1.6) + CR104/(Y104/1.37))</f>
        <v>0</v>
      </c>
      <c r="AB104">
        <f>(CM104*CP104)</f>
        <v>0</v>
      </c>
      <c r="AC104">
        <f>(DE104+(AB104+2*0.95*5.67E-8*(((DE104+$B$7)+273)^4-(DE104+273)^4)-44100*Q104)/(1.84*29.3*Y104+8*0.95*5.67E-8*(DE104+273)^3))</f>
        <v>0</v>
      </c>
      <c r="AD104">
        <f>($C$7*DF104+$D$7*DG104+$E$7*AC104)</f>
        <v>0</v>
      </c>
      <c r="AE104">
        <f>0.61365*exp(17.502*AD104/(240.97+AD104))</f>
        <v>0</v>
      </c>
      <c r="AF104">
        <f>(AG104/AH104*100)</f>
        <v>0</v>
      </c>
      <c r="AG104">
        <f>CX104*(DC104+DD104)/1000</f>
        <v>0</v>
      </c>
      <c r="AH104">
        <f>0.61365*exp(17.502*DE104/(240.97+DE104))</f>
        <v>0</v>
      </c>
      <c r="AI104">
        <f>(AE104-CX104*(DC104+DD104)/1000)</f>
        <v>0</v>
      </c>
      <c r="AJ104">
        <f>(-Q104*44100)</f>
        <v>0</v>
      </c>
      <c r="AK104">
        <f>2*29.3*Y104*0.92*(DE104-AD104)</f>
        <v>0</v>
      </c>
      <c r="AL104">
        <f>2*0.95*5.67E-8*(((DE104+$B$7)+273)^4-(AD104+273)^4)</f>
        <v>0</v>
      </c>
      <c r="AM104">
        <f>AB104+AL104+AJ104+AK104</f>
        <v>0</v>
      </c>
      <c r="AN104">
        <v>0</v>
      </c>
      <c r="AO104">
        <v>0</v>
      </c>
      <c r="AP104">
        <f>IF(AN104*$H$13&gt;=AR104,1.0,(AR104/(AR104-AN104*$H$13)))</f>
        <v>0</v>
      </c>
      <c r="AQ104">
        <f>(AP104-1)*100</f>
        <v>0</v>
      </c>
      <c r="AR104">
        <f>MAX(0,($B$13+$C$13*DJ104)/(1+$D$13*DJ104)*DC104/(DE104+273)*$E$13)</f>
        <v>0</v>
      </c>
      <c r="AS104" t="s">
        <v>414</v>
      </c>
      <c r="AT104">
        <v>12558.6</v>
      </c>
      <c r="AU104">
        <v>607.068</v>
      </c>
      <c r="AV104">
        <v>2188.17</v>
      </c>
      <c r="AW104">
        <f>1-AU104/AV104</f>
        <v>0</v>
      </c>
      <c r="AX104">
        <v>-1.734461745173538</v>
      </c>
      <c r="AY104" t="s">
        <v>827</v>
      </c>
      <c r="AZ104">
        <v>12534.8</v>
      </c>
      <c r="BA104">
        <v>713.7336153846154</v>
      </c>
      <c r="BB104">
        <v>1223.78</v>
      </c>
      <c r="BC104">
        <f>1-BA104/BB104</f>
        <v>0</v>
      </c>
      <c r="BD104">
        <v>0.5</v>
      </c>
      <c r="BE104">
        <f>CN104</f>
        <v>0</v>
      </c>
      <c r="BF104">
        <f>S104</f>
        <v>0</v>
      </c>
      <c r="BG104">
        <f>BC104*BD104*BE104</f>
        <v>0</v>
      </c>
      <c r="BH104">
        <f>(BF104-AX104)/BE104</f>
        <v>0</v>
      </c>
      <c r="BI104">
        <f>(AV104-BB104)/BB104</f>
        <v>0</v>
      </c>
      <c r="BJ104">
        <f>AU104/(AW104+AU104/BB104)</f>
        <v>0</v>
      </c>
      <c r="BK104" t="s">
        <v>828</v>
      </c>
      <c r="BL104">
        <v>-1126.62</v>
      </c>
      <c r="BM104">
        <f>IF(BL104&lt;&gt;0, BL104, BJ104)</f>
        <v>0</v>
      </c>
      <c r="BN104">
        <f>1-BM104/BB104</f>
        <v>0</v>
      </c>
      <c r="BO104">
        <f>(BB104-BA104)/(BB104-BM104)</f>
        <v>0</v>
      </c>
      <c r="BP104">
        <f>(AV104-BB104)/(AV104-BM104)</f>
        <v>0</v>
      </c>
      <c r="BQ104">
        <f>(BB104-BA104)/(BB104-AU104)</f>
        <v>0</v>
      </c>
      <c r="BR104">
        <f>(AV104-BB104)/(AV104-AU104)</f>
        <v>0</v>
      </c>
      <c r="BS104">
        <f>(BO104*BM104/BA104)</f>
        <v>0</v>
      </c>
      <c r="BT104">
        <f>(1-BS104)</f>
        <v>0</v>
      </c>
      <c r="BU104">
        <v>3294</v>
      </c>
      <c r="BV104">
        <v>300</v>
      </c>
      <c r="BW104">
        <v>300</v>
      </c>
      <c r="BX104">
        <v>300</v>
      </c>
      <c r="BY104">
        <v>12534.8</v>
      </c>
      <c r="BZ104">
        <v>1033.99</v>
      </c>
      <c r="CA104">
        <v>-0.009081830000000001</v>
      </c>
      <c r="CB104">
        <v>-43.92</v>
      </c>
      <c r="CC104" t="s">
        <v>417</v>
      </c>
      <c r="CD104" t="s">
        <v>417</v>
      </c>
      <c r="CE104" t="s">
        <v>417</v>
      </c>
      <c r="CF104" t="s">
        <v>417</v>
      </c>
      <c r="CG104" t="s">
        <v>417</v>
      </c>
      <c r="CH104" t="s">
        <v>417</v>
      </c>
      <c r="CI104" t="s">
        <v>417</v>
      </c>
      <c r="CJ104" t="s">
        <v>417</v>
      </c>
      <c r="CK104" t="s">
        <v>417</v>
      </c>
      <c r="CL104" t="s">
        <v>417</v>
      </c>
      <c r="CM104">
        <f>$B$11*DK104+$C$11*DL104+$F$11*DW104*(1-DZ104)</f>
        <v>0</v>
      </c>
      <c r="CN104">
        <f>CM104*CO104</f>
        <v>0</v>
      </c>
      <c r="CO104">
        <f>($B$11*$D$9+$C$11*$D$9+$F$11*((EJ104+EB104)/MAX(EJ104+EB104+EK104, 0.1)*$I$9+EK104/MAX(EJ104+EB104+EK104, 0.1)*$J$9))/($B$11+$C$11+$F$11)</f>
        <v>0</v>
      </c>
      <c r="CP104">
        <f>($B$11*$K$9+$C$11*$K$9+$F$11*((EJ104+EB104)/MAX(EJ104+EB104+EK104, 0.1)*$P$9+EK104/MAX(EJ104+EB104+EK104, 0.1)*$Q$9))/($B$11+$C$11+$F$11)</f>
        <v>0</v>
      </c>
      <c r="CQ104">
        <v>6</v>
      </c>
      <c r="CR104">
        <v>0.5</v>
      </c>
      <c r="CS104" t="s">
        <v>418</v>
      </c>
      <c r="CT104">
        <v>2</v>
      </c>
      <c r="CU104">
        <v>1690394806.75</v>
      </c>
      <c r="CV104">
        <v>409.8877999999999</v>
      </c>
      <c r="CW104">
        <v>429.1188333333333</v>
      </c>
      <c r="CX104">
        <v>36.09092333333333</v>
      </c>
      <c r="CY104">
        <v>33.54820333333333</v>
      </c>
      <c r="CZ104">
        <v>406.4996333333335</v>
      </c>
      <c r="DA104">
        <v>35.27326666666667</v>
      </c>
      <c r="DB104">
        <v>600.1640000000002</v>
      </c>
      <c r="DC104">
        <v>101.4164666666667</v>
      </c>
      <c r="DD104">
        <v>0.1003966366666667</v>
      </c>
      <c r="DE104">
        <v>33.17204666666667</v>
      </c>
      <c r="DF104">
        <v>32.96954666666667</v>
      </c>
      <c r="DG104">
        <v>999.9000000000002</v>
      </c>
      <c r="DH104">
        <v>0</v>
      </c>
      <c r="DI104">
        <v>0</v>
      </c>
      <c r="DJ104">
        <v>9997.309999999999</v>
      </c>
      <c r="DK104">
        <v>0</v>
      </c>
      <c r="DL104">
        <v>1187.359866666667</v>
      </c>
      <c r="DM104">
        <v>-19.23097666666667</v>
      </c>
      <c r="DN104">
        <v>425.2349999999999</v>
      </c>
      <c r="DO104">
        <v>444.0146999999999</v>
      </c>
      <c r="DP104">
        <v>2.542722666666667</v>
      </c>
      <c r="DQ104">
        <v>429.1188333333333</v>
      </c>
      <c r="DR104">
        <v>33.54820333333333</v>
      </c>
      <c r="DS104">
        <v>3.660216</v>
      </c>
      <c r="DT104">
        <v>3.402340999999999</v>
      </c>
      <c r="DU104">
        <v>27.38182666666667</v>
      </c>
      <c r="DV104">
        <v>26.14013333333332</v>
      </c>
      <c r="DW104">
        <v>1499.992</v>
      </c>
      <c r="DX104">
        <v>0.9729971666666664</v>
      </c>
      <c r="DY104">
        <v>0.02700261</v>
      </c>
      <c r="DZ104">
        <v>0</v>
      </c>
      <c r="EA104">
        <v>713.7432333333334</v>
      </c>
      <c r="EB104">
        <v>4.99931</v>
      </c>
      <c r="EC104">
        <v>12677.75</v>
      </c>
      <c r="ED104">
        <v>13259.14666666667</v>
      </c>
      <c r="EE104">
        <v>41.55373333333331</v>
      </c>
      <c r="EF104">
        <v>43</v>
      </c>
      <c r="EG104">
        <v>41.92873333333331</v>
      </c>
      <c r="EH104">
        <v>42.22479999999999</v>
      </c>
      <c r="EI104">
        <v>42.875</v>
      </c>
      <c r="EJ104">
        <v>1454.623666666667</v>
      </c>
      <c r="EK104">
        <v>40.36833333333332</v>
      </c>
      <c r="EL104">
        <v>0</v>
      </c>
      <c r="EM104">
        <v>126.7999999523163</v>
      </c>
      <c r="EN104">
        <v>0</v>
      </c>
      <c r="EO104">
        <v>713.7336153846154</v>
      </c>
      <c r="EP104">
        <v>-15.15986321935371</v>
      </c>
      <c r="EQ104">
        <v>-292.8307673928539</v>
      </c>
      <c r="ER104">
        <v>12677.43461538461</v>
      </c>
      <c r="ES104">
        <v>15</v>
      </c>
      <c r="ET104">
        <v>1690394379</v>
      </c>
      <c r="EU104" t="s">
        <v>816</v>
      </c>
      <c r="EV104">
        <v>1690394377</v>
      </c>
      <c r="EW104">
        <v>1690394379</v>
      </c>
      <c r="EX104">
        <v>57</v>
      </c>
      <c r="EY104">
        <v>-0.298</v>
      </c>
      <c r="EZ104">
        <v>-0.008</v>
      </c>
      <c r="FA104">
        <v>3.387</v>
      </c>
      <c r="FB104">
        <v>0.8179999999999999</v>
      </c>
      <c r="FC104">
        <v>412</v>
      </c>
      <c r="FD104">
        <v>33</v>
      </c>
      <c r="FE104">
        <v>0.38</v>
      </c>
      <c r="FF104">
        <v>0.26</v>
      </c>
      <c r="FG104">
        <v>18.15931269919832</v>
      </c>
      <c r="FH104">
        <v>-0.006093416459154941</v>
      </c>
      <c r="FI104">
        <v>0.07666246088868435</v>
      </c>
      <c r="FJ104">
        <v>1</v>
      </c>
      <c r="FK104">
        <v>-19.25046097560976</v>
      </c>
      <c r="FL104">
        <v>0.2712000000000201</v>
      </c>
      <c r="FM104">
        <v>0.08449105849083592</v>
      </c>
      <c r="FN104">
        <v>1</v>
      </c>
      <c r="FO104">
        <v>409.8765161290322</v>
      </c>
      <c r="FP104">
        <v>0.5704838709692686</v>
      </c>
      <c r="FQ104">
        <v>0.04670695946467686</v>
      </c>
      <c r="FR104">
        <v>1</v>
      </c>
      <c r="FS104">
        <v>2.513712682926829</v>
      </c>
      <c r="FT104">
        <v>0.4820147038327537</v>
      </c>
      <c r="FU104">
        <v>0.04891499919718326</v>
      </c>
      <c r="FV104">
        <v>1</v>
      </c>
      <c r="FW104">
        <v>36.0833870967742</v>
      </c>
      <c r="FX104">
        <v>0.3833564516129268</v>
      </c>
      <c r="FY104">
        <v>0.02869960932560311</v>
      </c>
      <c r="FZ104">
        <v>1</v>
      </c>
      <c r="GA104">
        <v>5</v>
      </c>
      <c r="GB104">
        <v>5</v>
      </c>
      <c r="GC104" t="s">
        <v>420</v>
      </c>
      <c r="GD104">
        <v>3.17076</v>
      </c>
      <c r="GE104">
        <v>2.7984</v>
      </c>
      <c r="GF104">
        <v>0.101353</v>
      </c>
      <c r="GG104">
        <v>0.106142</v>
      </c>
      <c r="GH104">
        <v>0.156163</v>
      </c>
      <c r="GI104">
        <v>0.150497</v>
      </c>
      <c r="GJ104">
        <v>27757.9</v>
      </c>
      <c r="GK104">
        <v>20223.2</v>
      </c>
      <c r="GL104">
        <v>28900.1</v>
      </c>
      <c r="GM104">
        <v>22186.6</v>
      </c>
      <c r="GN104">
        <v>31010.2</v>
      </c>
      <c r="GO104">
        <v>27423.3</v>
      </c>
      <c r="GP104">
        <v>39862.6</v>
      </c>
      <c r="GQ104">
        <v>36094.5</v>
      </c>
      <c r="GR104">
        <v>2.09145</v>
      </c>
      <c r="GS104">
        <v>1.81373</v>
      </c>
      <c r="GT104">
        <v>0.0859052</v>
      </c>
      <c r="GU104">
        <v>0</v>
      </c>
      <c r="GV104">
        <v>31.6074</v>
      </c>
      <c r="GW104">
        <v>999.9</v>
      </c>
      <c r="GX104">
        <v>63.2</v>
      </c>
      <c r="GY104">
        <v>34.9</v>
      </c>
      <c r="GZ104">
        <v>35.0047</v>
      </c>
      <c r="HA104">
        <v>61.8718</v>
      </c>
      <c r="HB104">
        <v>31.1739</v>
      </c>
      <c r="HC104">
        <v>1</v>
      </c>
      <c r="HD104">
        <v>0.472835</v>
      </c>
      <c r="HE104">
        <v>0</v>
      </c>
      <c r="HF104">
        <v>20.2781</v>
      </c>
      <c r="HG104">
        <v>5.22283</v>
      </c>
      <c r="HH104">
        <v>11.9098</v>
      </c>
      <c r="HI104">
        <v>4.9637</v>
      </c>
      <c r="HJ104">
        <v>3.292</v>
      </c>
      <c r="HK104">
        <v>9999</v>
      </c>
      <c r="HL104">
        <v>9999</v>
      </c>
      <c r="HM104">
        <v>9999</v>
      </c>
      <c r="HN104">
        <v>999.9</v>
      </c>
      <c r="HO104">
        <v>4.97026</v>
      </c>
      <c r="HP104">
        <v>1.87531</v>
      </c>
      <c r="HQ104">
        <v>1.87407</v>
      </c>
      <c r="HR104">
        <v>1.87321</v>
      </c>
      <c r="HS104">
        <v>1.87469</v>
      </c>
      <c r="HT104">
        <v>1.86966</v>
      </c>
      <c r="HU104">
        <v>1.87379</v>
      </c>
      <c r="HV104">
        <v>1.87884</v>
      </c>
      <c r="HW104">
        <v>0</v>
      </c>
      <c r="HX104">
        <v>0</v>
      </c>
      <c r="HY104">
        <v>0</v>
      </c>
      <c r="HZ104">
        <v>0</v>
      </c>
      <c r="IA104" t="s">
        <v>421</v>
      </c>
      <c r="IB104" t="s">
        <v>422</v>
      </c>
      <c r="IC104" t="s">
        <v>423</v>
      </c>
      <c r="ID104" t="s">
        <v>423</v>
      </c>
      <c r="IE104" t="s">
        <v>423</v>
      </c>
      <c r="IF104" t="s">
        <v>423</v>
      </c>
      <c r="IG104">
        <v>0</v>
      </c>
      <c r="IH104">
        <v>100</v>
      </c>
      <c r="II104">
        <v>100</v>
      </c>
      <c r="IJ104">
        <v>3.388</v>
      </c>
      <c r="IK104">
        <v>0.8176</v>
      </c>
      <c r="IL104">
        <v>3.365622246922223</v>
      </c>
      <c r="IM104">
        <v>0.0007502269904989051</v>
      </c>
      <c r="IN104">
        <v>-1.907541437940456E-06</v>
      </c>
      <c r="IO104">
        <v>4.87577687351772E-10</v>
      </c>
      <c r="IP104">
        <v>0.8176650000000052</v>
      </c>
      <c r="IQ104">
        <v>0</v>
      </c>
      <c r="IR104">
        <v>0</v>
      </c>
      <c r="IS104">
        <v>0</v>
      </c>
      <c r="IT104">
        <v>1</v>
      </c>
      <c r="IU104">
        <v>1943</v>
      </c>
      <c r="IV104">
        <v>1</v>
      </c>
      <c r="IW104">
        <v>21</v>
      </c>
      <c r="IX104">
        <v>7.3</v>
      </c>
      <c r="IY104">
        <v>7.3</v>
      </c>
      <c r="IZ104">
        <v>1.12793</v>
      </c>
      <c r="JA104">
        <v>2.43652</v>
      </c>
      <c r="JB104">
        <v>1.42578</v>
      </c>
      <c r="JC104">
        <v>2.26562</v>
      </c>
      <c r="JD104">
        <v>1.54785</v>
      </c>
      <c r="JE104">
        <v>2.39624</v>
      </c>
      <c r="JF104">
        <v>38.5014</v>
      </c>
      <c r="JG104">
        <v>14.1145</v>
      </c>
      <c r="JH104">
        <v>18</v>
      </c>
      <c r="JI104">
        <v>631.48</v>
      </c>
      <c r="JJ104">
        <v>431.425</v>
      </c>
      <c r="JK104">
        <v>32.5733</v>
      </c>
      <c r="JL104">
        <v>33.3077</v>
      </c>
      <c r="JM104">
        <v>30.0004</v>
      </c>
      <c r="JN104">
        <v>33.1769</v>
      </c>
      <c r="JO104">
        <v>33.1053</v>
      </c>
      <c r="JP104">
        <v>22.5957</v>
      </c>
      <c r="JQ104">
        <v>0</v>
      </c>
      <c r="JR104">
        <v>100</v>
      </c>
      <c r="JS104">
        <v>-999.9</v>
      </c>
      <c r="JT104">
        <v>428.947</v>
      </c>
      <c r="JU104">
        <v>35</v>
      </c>
      <c r="JV104">
        <v>94.16119999999999</v>
      </c>
      <c r="JW104">
        <v>91.9312</v>
      </c>
    </row>
    <row r="105" spans="1:283">
      <c r="A105">
        <v>89</v>
      </c>
      <c r="B105">
        <v>1690394957.5</v>
      </c>
      <c r="C105">
        <v>16587.40000009537</v>
      </c>
      <c r="D105" t="s">
        <v>829</v>
      </c>
      <c r="E105" t="s">
        <v>830</v>
      </c>
      <c r="F105">
        <v>15</v>
      </c>
      <c r="P105">
        <v>1690394949.5</v>
      </c>
      <c r="Q105">
        <f>(R105)/1000</f>
        <v>0</v>
      </c>
      <c r="R105">
        <f>1000*DB105*AP105*(CX105-CY105)/(100*CQ105*(1000-AP105*CX105))</f>
        <v>0</v>
      </c>
      <c r="S105">
        <f>DB105*AP105*(CW105-CV105*(1000-AP105*CY105)/(1000-AP105*CX105))/(100*CQ105)</f>
        <v>0</v>
      </c>
      <c r="T105">
        <f>CV105 - IF(AP105&gt;1, S105*CQ105*100.0/(AR105*DJ105), 0)</f>
        <v>0</v>
      </c>
      <c r="U105">
        <f>((AA105-Q105/2)*T105-S105)/(AA105+Q105/2)</f>
        <v>0</v>
      </c>
      <c r="V105">
        <f>U105*(DC105+DD105)/1000.0</f>
        <v>0</v>
      </c>
      <c r="W105">
        <f>(CV105 - IF(AP105&gt;1, S105*CQ105*100.0/(AR105*DJ105), 0))*(DC105+DD105)/1000.0</f>
        <v>0</v>
      </c>
      <c r="X105">
        <f>2.0/((1/Z105-1/Y105)+SIGN(Z105)*SQRT((1/Z105-1/Y105)*(1/Z105-1/Y105) + 4*CR105/((CR105+1)*(CR105+1))*(2*1/Z105*1/Y105-1/Y105*1/Y105)))</f>
        <v>0</v>
      </c>
      <c r="Y105">
        <f>IF(LEFT(CS105,1)&lt;&gt;"0",IF(LEFT(CS105,1)="1",3.0,CT105),$D$5+$E$5*(DJ105*DC105/($K$5*1000))+$F$5*(DJ105*DC105/($K$5*1000))*MAX(MIN(CQ105,$J$5),$I$5)*MAX(MIN(CQ105,$J$5),$I$5)+$G$5*MAX(MIN(CQ105,$J$5),$I$5)*(DJ105*DC105/($K$5*1000))+$H$5*(DJ105*DC105/($K$5*1000))*(DJ105*DC105/($K$5*1000)))</f>
        <v>0</v>
      </c>
      <c r="Z105">
        <f>Q105*(1000-(1000*0.61365*exp(17.502*AD105/(240.97+AD105))/(DC105+DD105)+CX105)/2)/(1000*0.61365*exp(17.502*AD105/(240.97+AD105))/(DC105+DD105)-CX105)</f>
        <v>0</v>
      </c>
      <c r="AA105">
        <f>1/((CR105+1)/(X105/1.6)+1/(Y105/1.37)) + CR105/((CR105+1)/(X105/1.6) + CR105/(Y105/1.37))</f>
        <v>0</v>
      </c>
      <c r="AB105">
        <f>(CM105*CP105)</f>
        <v>0</v>
      </c>
      <c r="AC105">
        <f>(DE105+(AB105+2*0.95*5.67E-8*(((DE105+$B$7)+273)^4-(DE105+273)^4)-44100*Q105)/(1.84*29.3*Y105+8*0.95*5.67E-8*(DE105+273)^3))</f>
        <v>0</v>
      </c>
      <c r="AD105">
        <f>($C$7*DF105+$D$7*DG105+$E$7*AC105)</f>
        <v>0</v>
      </c>
      <c r="AE105">
        <f>0.61365*exp(17.502*AD105/(240.97+AD105))</f>
        <v>0</v>
      </c>
      <c r="AF105">
        <f>(AG105/AH105*100)</f>
        <v>0</v>
      </c>
      <c r="AG105">
        <f>CX105*(DC105+DD105)/1000</f>
        <v>0</v>
      </c>
      <c r="AH105">
        <f>0.61365*exp(17.502*DE105/(240.97+DE105))</f>
        <v>0</v>
      </c>
      <c r="AI105">
        <f>(AE105-CX105*(DC105+DD105)/1000)</f>
        <v>0</v>
      </c>
      <c r="AJ105">
        <f>(-Q105*44100)</f>
        <v>0</v>
      </c>
      <c r="AK105">
        <f>2*29.3*Y105*0.92*(DE105-AD105)</f>
        <v>0</v>
      </c>
      <c r="AL105">
        <f>2*0.95*5.67E-8*(((DE105+$B$7)+273)^4-(AD105+273)^4)</f>
        <v>0</v>
      </c>
      <c r="AM105">
        <f>AB105+AL105+AJ105+AK105</f>
        <v>0</v>
      </c>
      <c r="AN105">
        <v>0</v>
      </c>
      <c r="AO105">
        <v>0</v>
      </c>
      <c r="AP105">
        <f>IF(AN105*$H$13&gt;=AR105,1.0,(AR105/(AR105-AN105*$H$13)))</f>
        <v>0</v>
      </c>
      <c r="AQ105">
        <f>(AP105-1)*100</f>
        <v>0</v>
      </c>
      <c r="AR105">
        <f>MAX(0,($B$13+$C$13*DJ105)/(1+$D$13*DJ105)*DC105/(DE105+273)*$E$13)</f>
        <v>0</v>
      </c>
      <c r="AS105" t="s">
        <v>414</v>
      </c>
      <c r="AT105">
        <v>12558.6</v>
      </c>
      <c r="AU105">
        <v>607.068</v>
      </c>
      <c r="AV105">
        <v>2188.17</v>
      </c>
      <c r="AW105">
        <f>1-AU105/AV105</f>
        <v>0</v>
      </c>
      <c r="AX105">
        <v>-1.734461745173538</v>
      </c>
      <c r="AY105" t="s">
        <v>831</v>
      </c>
      <c r="AZ105">
        <v>12555.4</v>
      </c>
      <c r="BA105">
        <v>657.74564</v>
      </c>
      <c r="BB105">
        <v>823.171</v>
      </c>
      <c r="BC105">
        <f>1-BA105/BB105</f>
        <v>0</v>
      </c>
      <c r="BD105">
        <v>0.5</v>
      </c>
      <c r="BE105">
        <f>CN105</f>
        <v>0</v>
      </c>
      <c r="BF105">
        <f>S105</f>
        <v>0</v>
      </c>
      <c r="BG105">
        <f>BC105*BD105*BE105</f>
        <v>0</v>
      </c>
      <c r="BH105">
        <f>(BF105-AX105)/BE105</f>
        <v>0</v>
      </c>
      <c r="BI105">
        <f>(AV105-BB105)/BB105</f>
        <v>0</v>
      </c>
      <c r="BJ105">
        <f>AU105/(AW105+AU105/BB105)</f>
        <v>0</v>
      </c>
      <c r="BK105" t="s">
        <v>832</v>
      </c>
      <c r="BL105">
        <v>-964.04</v>
      </c>
      <c r="BM105">
        <f>IF(BL105&lt;&gt;0, BL105, BJ105)</f>
        <v>0</v>
      </c>
      <c r="BN105">
        <f>1-BM105/BB105</f>
        <v>0</v>
      </c>
      <c r="BO105">
        <f>(BB105-BA105)/(BB105-BM105)</f>
        <v>0</v>
      </c>
      <c r="BP105">
        <f>(AV105-BB105)/(AV105-BM105)</f>
        <v>0</v>
      </c>
      <c r="BQ105">
        <f>(BB105-BA105)/(BB105-AU105)</f>
        <v>0</v>
      </c>
      <c r="BR105">
        <f>(AV105-BB105)/(AV105-AU105)</f>
        <v>0</v>
      </c>
      <c r="BS105">
        <f>(BO105*BM105/BA105)</f>
        <v>0</v>
      </c>
      <c r="BT105">
        <f>(1-BS105)</f>
        <v>0</v>
      </c>
      <c r="BU105">
        <v>3296</v>
      </c>
      <c r="BV105">
        <v>300</v>
      </c>
      <c r="BW105">
        <v>300</v>
      </c>
      <c r="BX105">
        <v>300</v>
      </c>
      <c r="BY105">
        <v>12555.4</v>
      </c>
      <c r="BZ105">
        <v>798.61</v>
      </c>
      <c r="CA105">
        <v>-0.009094710000000001</v>
      </c>
      <c r="CB105">
        <v>-0.47</v>
      </c>
      <c r="CC105" t="s">
        <v>417</v>
      </c>
      <c r="CD105" t="s">
        <v>417</v>
      </c>
      <c r="CE105" t="s">
        <v>417</v>
      </c>
      <c r="CF105" t="s">
        <v>417</v>
      </c>
      <c r="CG105" t="s">
        <v>417</v>
      </c>
      <c r="CH105" t="s">
        <v>417</v>
      </c>
      <c r="CI105" t="s">
        <v>417</v>
      </c>
      <c r="CJ105" t="s">
        <v>417</v>
      </c>
      <c r="CK105" t="s">
        <v>417</v>
      </c>
      <c r="CL105" t="s">
        <v>417</v>
      </c>
      <c r="CM105">
        <f>$B$11*DK105+$C$11*DL105+$F$11*DW105*(1-DZ105)</f>
        <v>0</v>
      </c>
      <c r="CN105">
        <f>CM105*CO105</f>
        <v>0</v>
      </c>
      <c r="CO105">
        <f>($B$11*$D$9+$C$11*$D$9+$F$11*((EJ105+EB105)/MAX(EJ105+EB105+EK105, 0.1)*$I$9+EK105/MAX(EJ105+EB105+EK105, 0.1)*$J$9))/($B$11+$C$11+$F$11)</f>
        <v>0</v>
      </c>
      <c r="CP105">
        <f>($B$11*$K$9+$C$11*$K$9+$F$11*((EJ105+EB105)/MAX(EJ105+EB105+EK105, 0.1)*$P$9+EK105/MAX(EJ105+EB105+EK105, 0.1)*$Q$9))/($B$11+$C$11+$F$11)</f>
        <v>0</v>
      </c>
      <c r="CQ105">
        <v>6</v>
      </c>
      <c r="CR105">
        <v>0.5</v>
      </c>
      <c r="CS105" t="s">
        <v>418</v>
      </c>
      <c r="CT105">
        <v>2</v>
      </c>
      <c r="CU105">
        <v>1690394949.5</v>
      </c>
      <c r="CV105">
        <v>410.099064516129</v>
      </c>
      <c r="CW105">
        <v>419.0823548387096</v>
      </c>
      <c r="CX105">
        <v>34.8476064516129</v>
      </c>
      <c r="CY105">
        <v>33.99858387096774</v>
      </c>
      <c r="CZ105">
        <v>406.659064516129</v>
      </c>
      <c r="DA105">
        <v>33.9976064516129</v>
      </c>
      <c r="DB105">
        <v>600.1837741935484</v>
      </c>
      <c r="DC105">
        <v>101.4077741935484</v>
      </c>
      <c r="DD105">
        <v>0.1001800645161291</v>
      </c>
      <c r="DE105">
        <v>32.63867419354838</v>
      </c>
      <c r="DF105">
        <v>32.62406129032258</v>
      </c>
      <c r="DG105">
        <v>999.9000000000003</v>
      </c>
      <c r="DH105">
        <v>0</v>
      </c>
      <c r="DI105">
        <v>0</v>
      </c>
      <c r="DJ105">
        <v>9993.121935483872</v>
      </c>
      <c r="DK105">
        <v>0</v>
      </c>
      <c r="DL105">
        <v>1733.361290322581</v>
      </c>
      <c r="DM105">
        <v>-9.035296774193549</v>
      </c>
      <c r="DN105">
        <v>424.8378709677419</v>
      </c>
      <c r="DO105">
        <v>433.8320000000001</v>
      </c>
      <c r="DP105">
        <v>0.8166768064516129</v>
      </c>
      <c r="DQ105">
        <v>419.0823548387096</v>
      </c>
      <c r="DR105">
        <v>33.99858387096774</v>
      </c>
      <c r="DS105">
        <v>3.530537741935484</v>
      </c>
      <c r="DT105">
        <v>3.447720645161291</v>
      </c>
      <c r="DU105">
        <v>26.76730967741936</v>
      </c>
      <c r="DV105">
        <v>26.36447096774193</v>
      </c>
      <c r="DW105">
        <v>1500.001935483871</v>
      </c>
      <c r="DX105">
        <v>0.9729930967741937</v>
      </c>
      <c r="DY105">
        <v>0.02700678709677418</v>
      </c>
      <c r="DZ105">
        <v>0</v>
      </c>
      <c r="EA105">
        <v>657.873677419355</v>
      </c>
      <c r="EB105">
        <v>4.999310000000001</v>
      </c>
      <c r="EC105">
        <v>11959.44193548387</v>
      </c>
      <c r="ED105">
        <v>13259.22258064516</v>
      </c>
      <c r="EE105">
        <v>41.43699999999998</v>
      </c>
      <c r="EF105">
        <v>43</v>
      </c>
      <c r="EG105">
        <v>41.86077419354838</v>
      </c>
      <c r="EH105">
        <v>42.125</v>
      </c>
      <c r="EI105">
        <v>42.691064516129</v>
      </c>
      <c r="EJ105">
        <v>1454.624838709677</v>
      </c>
      <c r="EK105">
        <v>40.37709677419357</v>
      </c>
      <c r="EL105">
        <v>0</v>
      </c>
      <c r="EM105">
        <v>142.5999999046326</v>
      </c>
      <c r="EN105">
        <v>0</v>
      </c>
      <c r="EO105">
        <v>657.74564</v>
      </c>
      <c r="EP105">
        <v>-8.227307708632024</v>
      </c>
      <c r="EQ105">
        <v>42.39999949381303</v>
      </c>
      <c r="ER105">
        <v>11959.712</v>
      </c>
      <c r="ES105">
        <v>15</v>
      </c>
      <c r="ET105">
        <v>1690394976.5</v>
      </c>
      <c r="EU105" t="s">
        <v>833</v>
      </c>
      <c r="EV105">
        <v>1690394974.5</v>
      </c>
      <c r="EW105">
        <v>1690394976.5</v>
      </c>
      <c r="EX105">
        <v>58</v>
      </c>
      <c r="EY105">
        <v>0.057</v>
      </c>
      <c r="EZ105">
        <v>0.032</v>
      </c>
      <c r="FA105">
        <v>3.44</v>
      </c>
      <c r="FB105">
        <v>0.85</v>
      </c>
      <c r="FC105">
        <v>419</v>
      </c>
      <c r="FD105">
        <v>34</v>
      </c>
      <c r="FE105">
        <v>0.19</v>
      </c>
      <c r="FF105">
        <v>0.1</v>
      </c>
      <c r="FG105">
        <v>8.678568703371521</v>
      </c>
      <c r="FH105">
        <v>0.7166036683718084</v>
      </c>
      <c r="FI105">
        <v>0.07818800554634453</v>
      </c>
      <c r="FJ105">
        <v>1</v>
      </c>
      <c r="FK105">
        <v>-9.015434390243902</v>
      </c>
      <c r="FL105">
        <v>-0.5089724738676157</v>
      </c>
      <c r="FM105">
        <v>0.0793057898433462</v>
      </c>
      <c r="FN105">
        <v>1</v>
      </c>
      <c r="FO105">
        <v>410.0552258064516</v>
      </c>
      <c r="FP105">
        <v>-0.6488709677430807</v>
      </c>
      <c r="FQ105">
        <v>0.05778252312929953</v>
      </c>
      <c r="FR105">
        <v>1</v>
      </c>
      <c r="FS105">
        <v>0.7901410731707317</v>
      </c>
      <c r="FT105">
        <v>0.4549579651567944</v>
      </c>
      <c r="FU105">
        <v>0.04526455241075367</v>
      </c>
      <c r="FV105">
        <v>1</v>
      </c>
      <c r="FW105">
        <v>34.80629677419356</v>
      </c>
      <c r="FX105">
        <v>0.5572596774193218</v>
      </c>
      <c r="FY105">
        <v>0.04226795082581399</v>
      </c>
      <c r="FZ105">
        <v>1</v>
      </c>
      <c r="GA105">
        <v>5</v>
      </c>
      <c r="GB105">
        <v>5</v>
      </c>
      <c r="GC105" t="s">
        <v>420</v>
      </c>
      <c r="GD105">
        <v>3.17103</v>
      </c>
      <c r="GE105">
        <v>2.79731</v>
      </c>
      <c r="GF105">
        <v>0.101331</v>
      </c>
      <c r="GG105">
        <v>0.104253</v>
      </c>
      <c r="GH105">
        <v>0.15239</v>
      </c>
      <c r="GI105">
        <v>0.151798</v>
      </c>
      <c r="GJ105">
        <v>27758.8</v>
      </c>
      <c r="GK105">
        <v>20254.6</v>
      </c>
      <c r="GL105">
        <v>28900.3</v>
      </c>
      <c r="GM105">
        <v>22174.2</v>
      </c>
      <c r="GN105">
        <v>31151.9</v>
      </c>
      <c r="GO105">
        <v>27371.8</v>
      </c>
      <c r="GP105">
        <v>39865</v>
      </c>
      <c r="GQ105">
        <v>36082.4</v>
      </c>
      <c r="GR105">
        <v>2.09</v>
      </c>
      <c r="GS105">
        <v>1.81338</v>
      </c>
      <c r="GT105">
        <v>0.115447</v>
      </c>
      <c r="GU105">
        <v>0</v>
      </c>
      <c r="GV105">
        <v>30.7505</v>
      </c>
      <c r="GW105">
        <v>999.9</v>
      </c>
      <c r="GX105">
        <v>63.8</v>
      </c>
      <c r="GY105">
        <v>35</v>
      </c>
      <c r="GZ105">
        <v>35.5356</v>
      </c>
      <c r="HA105">
        <v>62.4818</v>
      </c>
      <c r="HB105">
        <v>30.2003</v>
      </c>
      <c r="HC105">
        <v>1</v>
      </c>
      <c r="HD105">
        <v>0.473189</v>
      </c>
      <c r="HE105">
        <v>0</v>
      </c>
      <c r="HF105">
        <v>20.278</v>
      </c>
      <c r="HG105">
        <v>5.22328</v>
      </c>
      <c r="HH105">
        <v>11.9095</v>
      </c>
      <c r="HI105">
        <v>4.96365</v>
      </c>
      <c r="HJ105">
        <v>3.292</v>
      </c>
      <c r="HK105">
        <v>9999</v>
      </c>
      <c r="HL105">
        <v>9999</v>
      </c>
      <c r="HM105">
        <v>9999</v>
      </c>
      <c r="HN105">
        <v>999.9</v>
      </c>
      <c r="HO105">
        <v>4.97024</v>
      </c>
      <c r="HP105">
        <v>1.87531</v>
      </c>
      <c r="HQ105">
        <v>1.87408</v>
      </c>
      <c r="HR105">
        <v>1.8733</v>
      </c>
      <c r="HS105">
        <v>1.87469</v>
      </c>
      <c r="HT105">
        <v>1.86966</v>
      </c>
      <c r="HU105">
        <v>1.8738</v>
      </c>
      <c r="HV105">
        <v>1.87881</v>
      </c>
      <c r="HW105">
        <v>0</v>
      </c>
      <c r="HX105">
        <v>0</v>
      </c>
      <c r="HY105">
        <v>0</v>
      </c>
      <c r="HZ105">
        <v>0</v>
      </c>
      <c r="IA105" t="s">
        <v>421</v>
      </c>
      <c r="IB105" t="s">
        <v>422</v>
      </c>
      <c r="IC105" t="s">
        <v>423</v>
      </c>
      <c r="ID105" t="s">
        <v>423</v>
      </c>
      <c r="IE105" t="s">
        <v>423</v>
      </c>
      <c r="IF105" t="s">
        <v>423</v>
      </c>
      <c r="IG105">
        <v>0</v>
      </c>
      <c r="IH105">
        <v>100</v>
      </c>
      <c r="II105">
        <v>100</v>
      </c>
      <c r="IJ105">
        <v>3.44</v>
      </c>
      <c r="IK105">
        <v>0.85</v>
      </c>
      <c r="IL105">
        <v>3.365622246922223</v>
      </c>
      <c r="IM105">
        <v>0.0007502269904989051</v>
      </c>
      <c r="IN105">
        <v>-1.907541437940456E-06</v>
      </c>
      <c r="IO105">
        <v>4.87577687351772E-10</v>
      </c>
      <c r="IP105">
        <v>0.8176650000000052</v>
      </c>
      <c r="IQ105">
        <v>0</v>
      </c>
      <c r="IR105">
        <v>0</v>
      </c>
      <c r="IS105">
        <v>0</v>
      </c>
      <c r="IT105">
        <v>1</v>
      </c>
      <c r="IU105">
        <v>1943</v>
      </c>
      <c r="IV105">
        <v>1</v>
      </c>
      <c r="IW105">
        <v>21</v>
      </c>
      <c r="IX105">
        <v>9.699999999999999</v>
      </c>
      <c r="IY105">
        <v>9.6</v>
      </c>
      <c r="IZ105">
        <v>1.10718</v>
      </c>
      <c r="JA105">
        <v>2.42798</v>
      </c>
      <c r="JB105">
        <v>1.42578</v>
      </c>
      <c r="JC105">
        <v>2.26562</v>
      </c>
      <c r="JD105">
        <v>1.54785</v>
      </c>
      <c r="JE105">
        <v>2.38892</v>
      </c>
      <c r="JF105">
        <v>38.575</v>
      </c>
      <c r="JG105">
        <v>14.097</v>
      </c>
      <c r="JH105">
        <v>18</v>
      </c>
      <c r="JI105">
        <v>630.6559999999999</v>
      </c>
      <c r="JJ105">
        <v>431.416</v>
      </c>
      <c r="JK105">
        <v>32.3736</v>
      </c>
      <c r="JL105">
        <v>33.3144</v>
      </c>
      <c r="JM105">
        <v>29.9996</v>
      </c>
      <c r="JN105">
        <v>33.2058</v>
      </c>
      <c r="JO105">
        <v>33.1346</v>
      </c>
      <c r="JP105">
        <v>22.1844</v>
      </c>
      <c r="JQ105">
        <v>0</v>
      </c>
      <c r="JR105">
        <v>100</v>
      </c>
      <c r="JS105">
        <v>-999.9</v>
      </c>
      <c r="JT105">
        <v>419.141</v>
      </c>
      <c r="JU105">
        <v>35</v>
      </c>
      <c r="JV105">
        <v>94.1647</v>
      </c>
      <c r="JW105">
        <v>91.8926</v>
      </c>
    </row>
    <row r="106" spans="1:283">
      <c r="A106">
        <v>90</v>
      </c>
      <c r="B106">
        <v>1690395094.5</v>
      </c>
      <c r="C106">
        <v>16724.40000009537</v>
      </c>
      <c r="D106" t="s">
        <v>834</v>
      </c>
      <c r="E106" t="s">
        <v>835</v>
      </c>
      <c r="F106">
        <v>15</v>
      </c>
      <c r="P106">
        <v>1690395086.5</v>
      </c>
      <c r="Q106">
        <f>(R106)/1000</f>
        <v>0</v>
      </c>
      <c r="R106">
        <f>1000*DB106*AP106*(CX106-CY106)/(100*CQ106*(1000-AP106*CX106))</f>
        <v>0</v>
      </c>
      <c r="S106">
        <f>DB106*AP106*(CW106-CV106*(1000-AP106*CY106)/(1000-AP106*CX106))/(100*CQ106)</f>
        <v>0</v>
      </c>
      <c r="T106">
        <f>CV106 - IF(AP106&gt;1, S106*CQ106*100.0/(AR106*DJ106), 0)</f>
        <v>0</v>
      </c>
      <c r="U106">
        <f>((AA106-Q106/2)*T106-S106)/(AA106+Q106/2)</f>
        <v>0</v>
      </c>
      <c r="V106">
        <f>U106*(DC106+DD106)/1000.0</f>
        <v>0</v>
      </c>
      <c r="W106">
        <f>(CV106 - IF(AP106&gt;1, S106*CQ106*100.0/(AR106*DJ106), 0))*(DC106+DD106)/1000.0</f>
        <v>0</v>
      </c>
      <c r="X106">
        <f>2.0/((1/Z106-1/Y106)+SIGN(Z106)*SQRT((1/Z106-1/Y106)*(1/Z106-1/Y106) + 4*CR106/((CR106+1)*(CR106+1))*(2*1/Z106*1/Y106-1/Y106*1/Y106)))</f>
        <v>0</v>
      </c>
      <c r="Y106">
        <f>IF(LEFT(CS106,1)&lt;&gt;"0",IF(LEFT(CS106,1)="1",3.0,CT106),$D$5+$E$5*(DJ106*DC106/($K$5*1000))+$F$5*(DJ106*DC106/($K$5*1000))*MAX(MIN(CQ106,$J$5),$I$5)*MAX(MIN(CQ106,$J$5),$I$5)+$G$5*MAX(MIN(CQ106,$J$5),$I$5)*(DJ106*DC106/($K$5*1000))+$H$5*(DJ106*DC106/($K$5*1000))*(DJ106*DC106/($K$5*1000)))</f>
        <v>0</v>
      </c>
      <c r="Z106">
        <f>Q106*(1000-(1000*0.61365*exp(17.502*AD106/(240.97+AD106))/(DC106+DD106)+CX106)/2)/(1000*0.61365*exp(17.502*AD106/(240.97+AD106))/(DC106+DD106)-CX106)</f>
        <v>0</v>
      </c>
      <c r="AA106">
        <f>1/((CR106+1)/(X106/1.6)+1/(Y106/1.37)) + CR106/((CR106+1)/(X106/1.6) + CR106/(Y106/1.37))</f>
        <v>0</v>
      </c>
      <c r="AB106">
        <f>(CM106*CP106)</f>
        <v>0</v>
      </c>
      <c r="AC106">
        <f>(DE106+(AB106+2*0.95*5.67E-8*(((DE106+$B$7)+273)^4-(DE106+273)^4)-44100*Q106)/(1.84*29.3*Y106+8*0.95*5.67E-8*(DE106+273)^3))</f>
        <v>0</v>
      </c>
      <c r="AD106">
        <f>($C$7*DF106+$D$7*DG106+$E$7*AC106)</f>
        <v>0</v>
      </c>
      <c r="AE106">
        <f>0.61365*exp(17.502*AD106/(240.97+AD106))</f>
        <v>0</v>
      </c>
      <c r="AF106">
        <f>(AG106/AH106*100)</f>
        <v>0</v>
      </c>
      <c r="AG106">
        <f>CX106*(DC106+DD106)/1000</f>
        <v>0</v>
      </c>
      <c r="AH106">
        <f>0.61365*exp(17.502*DE106/(240.97+DE106))</f>
        <v>0</v>
      </c>
      <c r="AI106">
        <f>(AE106-CX106*(DC106+DD106)/1000)</f>
        <v>0</v>
      </c>
      <c r="AJ106">
        <f>(-Q106*44100)</f>
        <v>0</v>
      </c>
      <c r="AK106">
        <f>2*29.3*Y106*0.92*(DE106-AD106)</f>
        <v>0</v>
      </c>
      <c r="AL106">
        <f>2*0.95*5.67E-8*(((DE106+$B$7)+273)^4-(AD106+273)^4)</f>
        <v>0</v>
      </c>
      <c r="AM106">
        <f>AB106+AL106+AJ106+AK106</f>
        <v>0</v>
      </c>
      <c r="AN106">
        <v>0</v>
      </c>
      <c r="AO106">
        <v>0</v>
      </c>
      <c r="AP106">
        <f>IF(AN106*$H$13&gt;=AR106,1.0,(AR106/(AR106-AN106*$H$13)))</f>
        <v>0</v>
      </c>
      <c r="AQ106">
        <f>(AP106-1)*100</f>
        <v>0</v>
      </c>
      <c r="AR106">
        <f>MAX(0,($B$13+$C$13*DJ106)/(1+$D$13*DJ106)*DC106/(DE106+273)*$E$13)</f>
        <v>0</v>
      </c>
      <c r="AS106" t="s">
        <v>414</v>
      </c>
      <c r="AT106">
        <v>12558.6</v>
      </c>
      <c r="AU106">
        <v>607.068</v>
      </c>
      <c r="AV106">
        <v>2188.17</v>
      </c>
      <c r="AW106">
        <f>1-AU106/AV106</f>
        <v>0</v>
      </c>
      <c r="AX106">
        <v>-1.734461745173538</v>
      </c>
      <c r="AY106" t="s">
        <v>836</v>
      </c>
      <c r="AZ106">
        <v>12570.2</v>
      </c>
      <c r="BA106">
        <v>860.9149230769229</v>
      </c>
      <c r="BB106">
        <v>1055.62</v>
      </c>
      <c r="BC106">
        <f>1-BA106/BB106</f>
        <v>0</v>
      </c>
      <c r="BD106">
        <v>0.5</v>
      </c>
      <c r="BE106">
        <f>CN106</f>
        <v>0</v>
      </c>
      <c r="BF106">
        <f>S106</f>
        <v>0</v>
      </c>
      <c r="BG106">
        <f>BC106*BD106*BE106</f>
        <v>0</v>
      </c>
      <c r="BH106">
        <f>(BF106-AX106)/BE106</f>
        <v>0</v>
      </c>
      <c r="BI106">
        <f>(AV106-BB106)/BB106</f>
        <v>0</v>
      </c>
      <c r="BJ106">
        <f>AU106/(AW106+AU106/BB106)</f>
        <v>0</v>
      </c>
      <c r="BK106" t="s">
        <v>837</v>
      </c>
      <c r="BL106">
        <v>-1050.58</v>
      </c>
      <c r="BM106">
        <f>IF(BL106&lt;&gt;0, BL106, BJ106)</f>
        <v>0</v>
      </c>
      <c r="BN106">
        <f>1-BM106/BB106</f>
        <v>0</v>
      </c>
      <c r="BO106">
        <f>(BB106-BA106)/(BB106-BM106)</f>
        <v>0</v>
      </c>
      <c r="BP106">
        <f>(AV106-BB106)/(AV106-BM106)</f>
        <v>0</v>
      </c>
      <c r="BQ106">
        <f>(BB106-BA106)/(BB106-AU106)</f>
        <v>0</v>
      </c>
      <c r="BR106">
        <f>(AV106-BB106)/(AV106-AU106)</f>
        <v>0</v>
      </c>
      <c r="BS106">
        <f>(BO106*BM106/BA106)</f>
        <v>0</v>
      </c>
      <c r="BT106">
        <f>(1-BS106)</f>
        <v>0</v>
      </c>
      <c r="BU106">
        <v>3298</v>
      </c>
      <c r="BV106">
        <v>300</v>
      </c>
      <c r="BW106">
        <v>300</v>
      </c>
      <c r="BX106">
        <v>300</v>
      </c>
      <c r="BY106">
        <v>12570.2</v>
      </c>
      <c r="BZ106">
        <v>1035.31</v>
      </c>
      <c r="CA106">
        <v>-0.00910537</v>
      </c>
      <c r="CB106">
        <v>8.109999999999999</v>
      </c>
      <c r="CC106" t="s">
        <v>417</v>
      </c>
      <c r="CD106" t="s">
        <v>417</v>
      </c>
      <c r="CE106" t="s">
        <v>417</v>
      </c>
      <c r="CF106" t="s">
        <v>417</v>
      </c>
      <c r="CG106" t="s">
        <v>417</v>
      </c>
      <c r="CH106" t="s">
        <v>417</v>
      </c>
      <c r="CI106" t="s">
        <v>417</v>
      </c>
      <c r="CJ106" t="s">
        <v>417</v>
      </c>
      <c r="CK106" t="s">
        <v>417</v>
      </c>
      <c r="CL106" t="s">
        <v>417</v>
      </c>
      <c r="CM106">
        <f>$B$11*DK106+$C$11*DL106+$F$11*DW106*(1-DZ106)</f>
        <v>0</v>
      </c>
      <c r="CN106">
        <f>CM106*CO106</f>
        <v>0</v>
      </c>
      <c r="CO106">
        <f>($B$11*$D$9+$C$11*$D$9+$F$11*((EJ106+EB106)/MAX(EJ106+EB106+EK106, 0.1)*$I$9+EK106/MAX(EJ106+EB106+EK106, 0.1)*$J$9))/($B$11+$C$11+$F$11)</f>
        <v>0</v>
      </c>
      <c r="CP106">
        <f>($B$11*$K$9+$C$11*$K$9+$F$11*((EJ106+EB106)/MAX(EJ106+EB106+EK106, 0.1)*$P$9+EK106/MAX(EJ106+EB106+EK106, 0.1)*$Q$9))/($B$11+$C$11+$F$11)</f>
        <v>0</v>
      </c>
      <c r="CQ106">
        <v>6</v>
      </c>
      <c r="CR106">
        <v>0.5</v>
      </c>
      <c r="CS106" t="s">
        <v>418</v>
      </c>
      <c r="CT106">
        <v>2</v>
      </c>
      <c r="CU106">
        <v>1690395086.5</v>
      </c>
      <c r="CV106">
        <v>409.8589032258064</v>
      </c>
      <c r="CW106">
        <v>419.7655806451612</v>
      </c>
      <c r="CX106">
        <v>35.12191290322581</v>
      </c>
      <c r="CY106">
        <v>33.84079677419355</v>
      </c>
      <c r="CZ106">
        <v>406.5849032258064</v>
      </c>
      <c r="DA106">
        <v>34.27207419354838</v>
      </c>
      <c r="DB106">
        <v>600.2119032258064</v>
      </c>
      <c r="DC106">
        <v>101.4053548387097</v>
      </c>
      <c r="DD106">
        <v>0.1004917225806452</v>
      </c>
      <c r="DE106">
        <v>33.13177419354839</v>
      </c>
      <c r="DF106">
        <v>33.25267741935484</v>
      </c>
      <c r="DG106">
        <v>999.9000000000003</v>
      </c>
      <c r="DH106">
        <v>0</v>
      </c>
      <c r="DI106">
        <v>0</v>
      </c>
      <c r="DJ106">
        <v>9993.445161290319</v>
      </c>
      <c r="DK106">
        <v>0</v>
      </c>
      <c r="DL106">
        <v>1011.706387096774</v>
      </c>
      <c r="DM106">
        <v>-9.736146129032257</v>
      </c>
      <c r="DN106">
        <v>424.9547741935484</v>
      </c>
      <c r="DO106">
        <v>434.4684516129033</v>
      </c>
      <c r="DP106">
        <v>1.281117096774193</v>
      </c>
      <c r="DQ106">
        <v>419.7655806451612</v>
      </c>
      <c r="DR106">
        <v>33.84079677419355</v>
      </c>
      <c r="DS106">
        <v>3.561551612903227</v>
      </c>
      <c r="DT106">
        <v>3.431639032258064</v>
      </c>
      <c r="DU106">
        <v>26.91605161290323</v>
      </c>
      <c r="DV106">
        <v>26.28527419354838</v>
      </c>
      <c r="DW106">
        <v>1499.993548387097</v>
      </c>
      <c r="DX106">
        <v>0.9730004193548388</v>
      </c>
      <c r="DY106">
        <v>0.02699956774193547</v>
      </c>
      <c r="DZ106">
        <v>0</v>
      </c>
      <c r="EA106">
        <v>861.9678709677419</v>
      </c>
      <c r="EB106">
        <v>4.999310000000001</v>
      </c>
      <c r="EC106">
        <v>19326.55806451613</v>
      </c>
      <c r="ED106">
        <v>13259.17096774193</v>
      </c>
      <c r="EE106">
        <v>41.33435483870966</v>
      </c>
      <c r="EF106">
        <v>42.941064516129</v>
      </c>
      <c r="EG106">
        <v>41.75</v>
      </c>
      <c r="EH106">
        <v>42.18099999999999</v>
      </c>
      <c r="EI106">
        <v>42.68699999999997</v>
      </c>
      <c r="EJ106">
        <v>1454.627096774194</v>
      </c>
      <c r="EK106">
        <v>40.36645161290325</v>
      </c>
      <c r="EL106">
        <v>0</v>
      </c>
      <c r="EM106">
        <v>136.3999998569489</v>
      </c>
      <c r="EN106">
        <v>0</v>
      </c>
      <c r="EO106">
        <v>860.9149230769229</v>
      </c>
      <c r="EP106">
        <v>-176.2380171024628</v>
      </c>
      <c r="EQ106">
        <v>-2468.266668341284</v>
      </c>
      <c r="ER106">
        <v>19313.56923076923</v>
      </c>
      <c r="ES106">
        <v>15</v>
      </c>
      <c r="ET106">
        <v>1690395123.5</v>
      </c>
      <c r="EU106" t="s">
        <v>838</v>
      </c>
      <c r="EV106">
        <v>1690395123.5</v>
      </c>
      <c r="EW106">
        <v>1690394976.5</v>
      </c>
      <c r="EX106">
        <v>59</v>
      </c>
      <c r="EY106">
        <v>-0.165</v>
      </c>
      <c r="EZ106">
        <v>0.032</v>
      </c>
      <c r="FA106">
        <v>3.274</v>
      </c>
      <c r="FB106">
        <v>0.85</v>
      </c>
      <c r="FC106">
        <v>420</v>
      </c>
      <c r="FD106">
        <v>34</v>
      </c>
      <c r="FE106">
        <v>0.14</v>
      </c>
      <c r="FF106">
        <v>0.1</v>
      </c>
      <c r="FG106">
        <v>9.197138661569003</v>
      </c>
      <c r="FH106">
        <v>-0.2047562077617837</v>
      </c>
      <c r="FI106">
        <v>0.04236779568772925</v>
      </c>
      <c r="FJ106">
        <v>1</v>
      </c>
      <c r="FK106">
        <v>-9.73881512195122</v>
      </c>
      <c r="FL106">
        <v>0.09968926829267474</v>
      </c>
      <c r="FM106">
        <v>0.03618257093711393</v>
      </c>
      <c r="FN106">
        <v>1</v>
      </c>
      <c r="FO106">
        <v>410.0294193548388</v>
      </c>
      <c r="FP106">
        <v>0.1603064516111588</v>
      </c>
      <c r="FQ106">
        <v>0.02566882657326741</v>
      </c>
      <c r="FR106">
        <v>1</v>
      </c>
      <c r="FS106">
        <v>1.264615365853659</v>
      </c>
      <c r="FT106">
        <v>0.3389629965156772</v>
      </c>
      <c r="FU106">
        <v>0.03513063919475426</v>
      </c>
      <c r="FV106">
        <v>1</v>
      </c>
      <c r="FW106">
        <v>35.12191290322581</v>
      </c>
      <c r="FX106">
        <v>0.2574822580644756</v>
      </c>
      <c r="FY106">
        <v>0.01992440134585333</v>
      </c>
      <c r="FZ106">
        <v>1</v>
      </c>
      <c r="GA106">
        <v>5</v>
      </c>
      <c r="GB106">
        <v>5</v>
      </c>
      <c r="GC106" t="s">
        <v>420</v>
      </c>
      <c r="GD106">
        <v>3.17138</v>
      </c>
      <c r="GE106">
        <v>2.79771</v>
      </c>
      <c r="GF106">
        <v>0.101344</v>
      </c>
      <c r="GG106">
        <v>0.104372</v>
      </c>
      <c r="GH106">
        <v>0.153172</v>
      </c>
      <c r="GI106">
        <v>0.151279</v>
      </c>
      <c r="GJ106">
        <v>27757.6</v>
      </c>
      <c r="GK106">
        <v>20343.2</v>
      </c>
      <c r="GL106">
        <v>28899</v>
      </c>
      <c r="GM106">
        <v>22273.7</v>
      </c>
      <c r="GN106">
        <v>31119.4</v>
      </c>
      <c r="GO106">
        <v>27515</v>
      </c>
      <c r="GP106">
        <v>39861.4</v>
      </c>
      <c r="GQ106">
        <v>36249.4</v>
      </c>
      <c r="GR106">
        <v>2.08987</v>
      </c>
      <c r="GS106">
        <v>1.81645</v>
      </c>
      <c r="GT106">
        <v>0.108629</v>
      </c>
      <c r="GU106">
        <v>0</v>
      </c>
      <c r="GV106">
        <v>31.5182</v>
      </c>
      <c r="GW106">
        <v>999.9</v>
      </c>
      <c r="GX106">
        <v>63.6</v>
      </c>
      <c r="GY106">
        <v>35</v>
      </c>
      <c r="GZ106">
        <v>35.4285</v>
      </c>
      <c r="HA106">
        <v>61.2318</v>
      </c>
      <c r="HB106">
        <v>30.4728</v>
      </c>
      <c r="HC106">
        <v>1</v>
      </c>
      <c r="HD106">
        <v>0.465099</v>
      </c>
      <c r="HE106">
        <v>0</v>
      </c>
      <c r="HF106">
        <v>20.278</v>
      </c>
      <c r="HG106">
        <v>5.22403</v>
      </c>
      <c r="HH106">
        <v>11.9093</v>
      </c>
      <c r="HI106">
        <v>4.9636</v>
      </c>
      <c r="HJ106">
        <v>3.292</v>
      </c>
      <c r="HK106">
        <v>9999</v>
      </c>
      <c r="HL106">
        <v>9999</v>
      </c>
      <c r="HM106">
        <v>9999</v>
      </c>
      <c r="HN106">
        <v>999.9</v>
      </c>
      <c r="HO106">
        <v>4.97022</v>
      </c>
      <c r="HP106">
        <v>1.87529</v>
      </c>
      <c r="HQ106">
        <v>1.87408</v>
      </c>
      <c r="HR106">
        <v>1.87325</v>
      </c>
      <c r="HS106">
        <v>1.87469</v>
      </c>
      <c r="HT106">
        <v>1.86966</v>
      </c>
      <c r="HU106">
        <v>1.87379</v>
      </c>
      <c r="HV106">
        <v>1.87887</v>
      </c>
      <c r="HW106">
        <v>0</v>
      </c>
      <c r="HX106">
        <v>0</v>
      </c>
      <c r="HY106">
        <v>0</v>
      </c>
      <c r="HZ106">
        <v>0</v>
      </c>
      <c r="IA106" t="s">
        <v>421</v>
      </c>
      <c r="IB106" t="s">
        <v>422</v>
      </c>
      <c r="IC106" t="s">
        <v>423</v>
      </c>
      <c r="ID106" t="s">
        <v>423</v>
      </c>
      <c r="IE106" t="s">
        <v>423</v>
      </c>
      <c r="IF106" t="s">
        <v>423</v>
      </c>
      <c r="IG106">
        <v>0</v>
      </c>
      <c r="IH106">
        <v>100</v>
      </c>
      <c r="II106">
        <v>100</v>
      </c>
      <c r="IJ106">
        <v>3.274</v>
      </c>
      <c r="IK106">
        <v>0.8498</v>
      </c>
      <c r="IL106">
        <v>3.422179085872288</v>
      </c>
      <c r="IM106">
        <v>0.0007502269904989051</v>
      </c>
      <c r="IN106">
        <v>-1.907541437940456E-06</v>
      </c>
      <c r="IO106">
        <v>4.87577687351772E-10</v>
      </c>
      <c r="IP106">
        <v>0.8498450000000091</v>
      </c>
      <c r="IQ106">
        <v>0</v>
      </c>
      <c r="IR106">
        <v>0</v>
      </c>
      <c r="IS106">
        <v>0</v>
      </c>
      <c r="IT106">
        <v>1</v>
      </c>
      <c r="IU106">
        <v>1943</v>
      </c>
      <c r="IV106">
        <v>1</v>
      </c>
      <c r="IW106">
        <v>21</v>
      </c>
      <c r="IX106">
        <v>2</v>
      </c>
      <c r="IY106">
        <v>2</v>
      </c>
      <c r="IZ106">
        <v>1.1084</v>
      </c>
      <c r="JA106">
        <v>2.43408</v>
      </c>
      <c r="JB106">
        <v>1.42578</v>
      </c>
      <c r="JC106">
        <v>2.26562</v>
      </c>
      <c r="JD106">
        <v>1.54785</v>
      </c>
      <c r="JE106">
        <v>2.49512</v>
      </c>
      <c r="JF106">
        <v>38.5995</v>
      </c>
      <c r="JG106">
        <v>14.0883</v>
      </c>
      <c r="JH106">
        <v>18</v>
      </c>
      <c r="JI106">
        <v>629.894</v>
      </c>
      <c r="JJ106">
        <v>432.752</v>
      </c>
      <c r="JK106">
        <v>32.3526</v>
      </c>
      <c r="JL106">
        <v>33.2089</v>
      </c>
      <c r="JM106">
        <v>29.9997</v>
      </c>
      <c r="JN106">
        <v>33.1366</v>
      </c>
      <c r="JO106">
        <v>33.0622</v>
      </c>
      <c r="JP106">
        <v>22.2055</v>
      </c>
      <c r="JQ106">
        <v>0</v>
      </c>
      <c r="JR106">
        <v>100</v>
      </c>
      <c r="JS106">
        <v>-999.9</v>
      </c>
      <c r="JT106">
        <v>419.741</v>
      </c>
      <c r="JU106">
        <v>35</v>
      </c>
      <c r="JV106">
        <v>94.158</v>
      </c>
      <c r="JW106">
        <v>92.31310000000001</v>
      </c>
    </row>
    <row r="107" spans="1:283">
      <c r="A107">
        <v>91</v>
      </c>
      <c r="B107">
        <v>1690395242.5</v>
      </c>
      <c r="C107">
        <v>16872.40000009537</v>
      </c>
      <c r="D107" t="s">
        <v>839</v>
      </c>
      <c r="E107" t="s">
        <v>840</v>
      </c>
      <c r="F107">
        <v>15</v>
      </c>
      <c r="P107">
        <v>1690395234.5</v>
      </c>
      <c r="Q107">
        <f>(R107)/1000</f>
        <v>0</v>
      </c>
      <c r="R107">
        <f>1000*DB107*AP107*(CX107-CY107)/(100*CQ107*(1000-AP107*CX107))</f>
        <v>0</v>
      </c>
      <c r="S107">
        <f>DB107*AP107*(CW107-CV107*(1000-AP107*CY107)/(1000-AP107*CX107))/(100*CQ107)</f>
        <v>0</v>
      </c>
      <c r="T107">
        <f>CV107 - IF(AP107&gt;1, S107*CQ107*100.0/(AR107*DJ107), 0)</f>
        <v>0</v>
      </c>
      <c r="U107">
        <f>((AA107-Q107/2)*T107-S107)/(AA107+Q107/2)</f>
        <v>0</v>
      </c>
      <c r="V107">
        <f>U107*(DC107+DD107)/1000.0</f>
        <v>0</v>
      </c>
      <c r="W107">
        <f>(CV107 - IF(AP107&gt;1, S107*CQ107*100.0/(AR107*DJ107), 0))*(DC107+DD107)/1000.0</f>
        <v>0</v>
      </c>
      <c r="X107">
        <f>2.0/((1/Z107-1/Y107)+SIGN(Z107)*SQRT((1/Z107-1/Y107)*(1/Z107-1/Y107) + 4*CR107/((CR107+1)*(CR107+1))*(2*1/Z107*1/Y107-1/Y107*1/Y107)))</f>
        <v>0</v>
      </c>
      <c r="Y107">
        <f>IF(LEFT(CS107,1)&lt;&gt;"0",IF(LEFT(CS107,1)="1",3.0,CT107),$D$5+$E$5*(DJ107*DC107/($K$5*1000))+$F$5*(DJ107*DC107/($K$5*1000))*MAX(MIN(CQ107,$J$5),$I$5)*MAX(MIN(CQ107,$J$5),$I$5)+$G$5*MAX(MIN(CQ107,$J$5),$I$5)*(DJ107*DC107/($K$5*1000))+$H$5*(DJ107*DC107/($K$5*1000))*(DJ107*DC107/($K$5*1000)))</f>
        <v>0</v>
      </c>
      <c r="Z107">
        <f>Q107*(1000-(1000*0.61365*exp(17.502*AD107/(240.97+AD107))/(DC107+DD107)+CX107)/2)/(1000*0.61365*exp(17.502*AD107/(240.97+AD107))/(DC107+DD107)-CX107)</f>
        <v>0</v>
      </c>
      <c r="AA107">
        <f>1/((CR107+1)/(X107/1.6)+1/(Y107/1.37)) + CR107/((CR107+1)/(X107/1.6) + CR107/(Y107/1.37))</f>
        <v>0</v>
      </c>
      <c r="AB107">
        <f>(CM107*CP107)</f>
        <v>0</v>
      </c>
      <c r="AC107">
        <f>(DE107+(AB107+2*0.95*5.67E-8*(((DE107+$B$7)+273)^4-(DE107+273)^4)-44100*Q107)/(1.84*29.3*Y107+8*0.95*5.67E-8*(DE107+273)^3))</f>
        <v>0</v>
      </c>
      <c r="AD107">
        <f>($C$7*DF107+$D$7*DG107+$E$7*AC107)</f>
        <v>0</v>
      </c>
      <c r="AE107">
        <f>0.61365*exp(17.502*AD107/(240.97+AD107))</f>
        <v>0</v>
      </c>
      <c r="AF107">
        <f>(AG107/AH107*100)</f>
        <v>0</v>
      </c>
      <c r="AG107">
        <f>CX107*(DC107+DD107)/1000</f>
        <v>0</v>
      </c>
      <c r="AH107">
        <f>0.61365*exp(17.502*DE107/(240.97+DE107))</f>
        <v>0</v>
      </c>
      <c r="AI107">
        <f>(AE107-CX107*(DC107+DD107)/1000)</f>
        <v>0</v>
      </c>
      <c r="AJ107">
        <f>(-Q107*44100)</f>
        <v>0</v>
      </c>
      <c r="AK107">
        <f>2*29.3*Y107*0.92*(DE107-AD107)</f>
        <v>0</v>
      </c>
      <c r="AL107">
        <f>2*0.95*5.67E-8*(((DE107+$B$7)+273)^4-(AD107+273)^4)</f>
        <v>0</v>
      </c>
      <c r="AM107">
        <f>AB107+AL107+AJ107+AK107</f>
        <v>0</v>
      </c>
      <c r="AN107">
        <v>0</v>
      </c>
      <c r="AO107">
        <v>0</v>
      </c>
      <c r="AP107">
        <f>IF(AN107*$H$13&gt;=AR107,1.0,(AR107/(AR107-AN107*$H$13)))</f>
        <v>0</v>
      </c>
      <c r="AQ107">
        <f>(AP107-1)*100</f>
        <v>0</v>
      </c>
      <c r="AR107">
        <f>MAX(0,($B$13+$C$13*DJ107)/(1+$D$13*DJ107)*DC107/(DE107+273)*$E$13)</f>
        <v>0</v>
      </c>
      <c r="AS107" t="s">
        <v>414</v>
      </c>
      <c r="AT107">
        <v>12558.6</v>
      </c>
      <c r="AU107">
        <v>607.068</v>
      </c>
      <c r="AV107">
        <v>2188.17</v>
      </c>
      <c r="AW107">
        <f>1-AU107/AV107</f>
        <v>0</v>
      </c>
      <c r="AX107">
        <v>-1.734461745173538</v>
      </c>
      <c r="AY107" t="s">
        <v>841</v>
      </c>
      <c r="AZ107">
        <v>12582.3</v>
      </c>
      <c r="BA107">
        <v>511.4732</v>
      </c>
      <c r="BB107">
        <v>631.197</v>
      </c>
      <c r="BC107">
        <f>1-BA107/BB107</f>
        <v>0</v>
      </c>
      <c r="BD107">
        <v>0.5</v>
      </c>
      <c r="BE107">
        <f>CN107</f>
        <v>0</v>
      </c>
      <c r="BF107">
        <f>S107</f>
        <v>0</v>
      </c>
      <c r="BG107">
        <f>BC107*BD107*BE107</f>
        <v>0</v>
      </c>
      <c r="BH107">
        <f>(BF107-AX107)/BE107</f>
        <v>0</v>
      </c>
      <c r="BI107">
        <f>(AV107-BB107)/BB107</f>
        <v>0</v>
      </c>
      <c r="BJ107">
        <f>AU107/(AW107+AU107/BB107)</f>
        <v>0</v>
      </c>
      <c r="BK107" t="s">
        <v>842</v>
      </c>
      <c r="BL107">
        <v>-1471.48</v>
      </c>
      <c r="BM107">
        <f>IF(BL107&lt;&gt;0, BL107, BJ107)</f>
        <v>0</v>
      </c>
      <c r="BN107">
        <f>1-BM107/BB107</f>
        <v>0</v>
      </c>
      <c r="BO107">
        <f>(BB107-BA107)/(BB107-BM107)</f>
        <v>0</v>
      </c>
      <c r="BP107">
        <f>(AV107-BB107)/(AV107-BM107)</f>
        <v>0</v>
      </c>
      <c r="BQ107">
        <f>(BB107-BA107)/(BB107-AU107)</f>
        <v>0</v>
      </c>
      <c r="BR107">
        <f>(AV107-BB107)/(AV107-AU107)</f>
        <v>0</v>
      </c>
      <c r="BS107">
        <f>(BO107*BM107/BA107)</f>
        <v>0</v>
      </c>
      <c r="BT107">
        <f>(1-BS107)</f>
        <v>0</v>
      </c>
      <c r="BU107">
        <v>3300</v>
      </c>
      <c r="BV107">
        <v>300</v>
      </c>
      <c r="BW107">
        <v>300</v>
      </c>
      <c r="BX107">
        <v>300</v>
      </c>
      <c r="BY107">
        <v>12582.3</v>
      </c>
      <c r="BZ107">
        <v>609.62</v>
      </c>
      <c r="CA107">
        <v>-0.00911402</v>
      </c>
      <c r="CB107">
        <v>-1.77</v>
      </c>
      <c r="CC107" t="s">
        <v>417</v>
      </c>
      <c r="CD107" t="s">
        <v>417</v>
      </c>
      <c r="CE107" t="s">
        <v>417</v>
      </c>
      <c r="CF107" t="s">
        <v>417</v>
      </c>
      <c r="CG107" t="s">
        <v>417</v>
      </c>
      <c r="CH107" t="s">
        <v>417</v>
      </c>
      <c r="CI107" t="s">
        <v>417</v>
      </c>
      <c r="CJ107" t="s">
        <v>417</v>
      </c>
      <c r="CK107" t="s">
        <v>417</v>
      </c>
      <c r="CL107" t="s">
        <v>417</v>
      </c>
      <c r="CM107">
        <f>$B$11*DK107+$C$11*DL107+$F$11*DW107*(1-DZ107)</f>
        <v>0</v>
      </c>
      <c r="CN107">
        <f>CM107*CO107</f>
        <v>0</v>
      </c>
      <c r="CO107">
        <f>($B$11*$D$9+$C$11*$D$9+$F$11*((EJ107+EB107)/MAX(EJ107+EB107+EK107, 0.1)*$I$9+EK107/MAX(EJ107+EB107+EK107, 0.1)*$J$9))/($B$11+$C$11+$F$11)</f>
        <v>0</v>
      </c>
      <c r="CP107">
        <f>($B$11*$K$9+$C$11*$K$9+$F$11*((EJ107+EB107)/MAX(EJ107+EB107+EK107, 0.1)*$P$9+EK107/MAX(EJ107+EB107+EK107, 0.1)*$Q$9))/($B$11+$C$11+$F$11)</f>
        <v>0</v>
      </c>
      <c r="CQ107">
        <v>6</v>
      </c>
      <c r="CR107">
        <v>0.5</v>
      </c>
      <c r="CS107" t="s">
        <v>418</v>
      </c>
      <c r="CT107">
        <v>2</v>
      </c>
      <c r="CU107">
        <v>1690395234.5</v>
      </c>
      <c r="CV107">
        <v>410.0901612903226</v>
      </c>
      <c r="CW107">
        <v>415.587129032258</v>
      </c>
      <c r="CX107">
        <v>35.11355806451613</v>
      </c>
      <c r="CY107">
        <v>34.42254516129032</v>
      </c>
      <c r="CZ107">
        <v>406.7971612903226</v>
      </c>
      <c r="DA107">
        <v>34.25355806451613</v>
      </c>
      <c r="DB107">
        <v>600.1842580645163</v>
      </c>
      <c r="DC107">
        <v>101.3979032258065</v>
      </c>
      <c r="DD107">
        <v>0.1000736032258064</v>
      </c>
      <c r="DE107">
        <v>33.25797741935484</v>
      </c>
      <c r="DF107">
        <v>33.28694516129032</v>
      </c>
      <c r="DG107">
        <v>999.9000000000003</v>
      </c>
      <c r="DH107">
        <v>0</v>
      </c>
      <c r="DI107">
        <v>0</v>
      </c>
      <c r="DJ107">
        <v>9999.131290322581</v>
      </c>
      <c r="DK107">
        <v>0</v>
      </c>
      <c r="DL107">
        <v>1678.831612903226</v>
      </c>
      <c r="DM107">
        <v>-5.510227741935484</v>
      </c>
      <c r="DN107">
        <v>424.9956129032259</v>
      </c>
      <c r="DO107">
        <v>430.4026451612903</v>
      </c>
      <c r="DP107">
        <v>0.6808706129032258</v>
      </c>
      <c r="DQ107">
        <v>415.587129032258</v>
      </c>
      <c r="DR107">
        <v>34.42254516129032</v>
      </c>
      <c r="DS107">
        <v>3.559411290322581</v>
      </c>
      <c r="DT107">
        <v>3.490372903225806</v>
      </c>
      <c r="DU107">
        <v>26.9058064516129</v>
      </c>
      <c r="DV107">
        <v>26.57298387096774</v>
      </c>
      <c r="DW107">
        <v>1499.996129032258</v>
      </c>
      <c r="DX107">
        <v>0.9729953548387094</v>
      </c>
      <c r="DY107">
        <v>0.02700425806451613</v>
      </c>
      <c r="DZ107">
        <v>0</v>
      </c>
      <c r="EA107">
        <v>511.7628064516128</v>
      </c>
      <c r="EB107">
        <v>4.999310000000001</v>
      </c>
      <c r="EC107">
        <v>10020.9270967742</v>
      </c>
      <c r="ED107">
        <v>13259.18387096774</v>
      </c>
      <c r="EE107">
        <v>41.375</v>
      </c>
      <c r="EF107">
        <v>42.875</v>
      </c>
      <c r="EG107">
        <v>41.78599999999998</v>
      </c>
      <c r="EH107">
        <v>42</v>
      </c>
      <c r="EI107">
        <v>42.75</v>
      </c>
      <c r="EJ107">
        <v>1454.626129032258</v>
      </c>
      <c r="EK107">
        <v>40.36999999999998</v>
      </c>
      <c r="EL107">
        <v>0</v>
      </c>
      <c r="EM107">
        <v>147.7999999523163</v>
      </c>
      <c r="EN107">
        <v>0</v>
      </c>
      <c r="EO107">
        <v>511.4732</v>
      </c>
      <c r="EP107">
        <v>-14.76253843814361</v>
      </c>
      <c r="EQ107">
        <v>-1311.161534785116</v>
      </c>
      <c r="ER107">
        <v>10009.0696</v>
      </c>
      <c r="ES107">
        <v>15</v>
      </c>
      <c r="ET107">
        <v>1690395272</v>
      </c>
      <c r="EU107" t="s">
        <v>843</v>
      </c>
      <c r="EV107">
        <v>1690395272</v>
      </c>
      <c r="EW107">
        <v>1690395265.5</v>
      </c>
      <c r="EX107">
        <v>60</v>
      </c>
      <c r="EY107">
        <v>0.017</v>
      </c>
      <c r="EZ107">
        <v>0.01</v>
      </c>
      <c r="FA107">
        <v>3.293</v>
      </c>
      <c r="FB107">
        <v>0.86</v>
      </c>
      <c r="FC107">
        <v>416</v>
      </c>
      <c r="FD107">
        <v>35</v>
      </c>
      <c r="FE107">
        <v>0.5600000000000001</v>
      </c>
      <c r="FF107">
        <v>0.12</v>
      </c>
      <c r="FG107">
        <v>5.209163020474912</v>
      </c>
      <c r="FH107">
        <v>0.6959308116145788</v>
      </c>
      <c r="FI107">
        <v>0.07512462418699564</v>
      </c>
      <c r="FJ107">
        <v>1</v>
      </c>
      <c r="FK107">
        <v>-5.489442926829268</v>
      </c>
      <c r="FL107">
        <v>-0.3550607665505255</v>
      </c>
      <c r="FM107">
        <v>0.08586147383427933</v>
      </c>
      <c r="FN107">
        <v>1</v>
      </c>
      <c r="FO107">
        <v>410.0906129032259</v>
      </c>
      <c r="FP107">
        <v>-0.4093064516139525</v>
      </c>
      <c r="FQ107">
        <v>0.05325209516966541</v>
      </c>
      <c r="FR107">
        <v>1</v>
      </c>
      <c r="FS107">
        <v>0.6664537560975609</v>
      </c>
      <c r="FT107">
        <v>0.2559814912891999</v>
      </c>
      <c r="FU107">
        <v>0.02563978041531147</v>
      </c>
      <c r="FV107">
        <v>1</v>
      </c>
      <c r="FW107">
        <v>35.09228064516129</v>
      </c>
      <c r="FX107">
        <v>0.6623129032258048</v>
      </c>
      <c r="FY107">
        <v>0.04938355099890262</v>
      </c>
      <c r="FZ107">
        <v>1</v>
      </c>
      <c r="GA107">
        <v>5</v>
      </c>
      <c r="GB107">
        <v>5</v>
      </c>
      <c r="GC107" t="s">
        <v>420</v>
      </c>
      <c r="GD107">
        <v>3.17119</v>
      </c>
      <c r="GE107">
        <v>2.79682</v>
      </c>
      <c r="GF107">
        <v>0.101383</v>
      </c>
      <c r="GG107">
        <v>0.10359</v>
      </c>
      <c r="GH107">
        <v>0.153304</v>
      </c>
      <c r="GI107">
        <v>0.153164</v>
      </c>
      <c r="GJ107">
        <v>27764.5</v>
      </c>
      <c r="GK107">
        <v>20387</v>
      </c>
      <c r="GL107">
        <v>28907</v>
      </c>
      <c r="GM107">
        <v>22301.9</v>
      </c>
      <c r="GN107">
        <v>31123.3</v>
      </c>
      <c r="GO107">
        <v>27489.2</v>
      </c>
      <c r="GP107">
        <v>39873.4</v>
      </c>
      <c r="GQ107">
        <v>36297</v>
      </c>
      <c r="GR107">
        <v>2.09308</v>
      </c>
      <c r="GS107">
        <v>1.81577</v>
      </c>
      <c r="GT107">
        <v>0.0838414</v>
      </c>
      <c r="GU107">
        <v>0</v>
      </c>
      <c r="GV107">
        <v>31.9302</v>
      </c>
      <c r="GW107">
        <v>999.9</v>
      </c>
      <c r="GX107">
        <v>64.09999999999999</v>
      </c>
      <c r="GY107">
        <v>35.1</v>
      </c>
      <c r="GZ107">
        <v>35.9076</v>
      </c>
      <c r="HA107">
        <v>62.0318</v>
      </c>
      <c r="HB107">
        <v>31.1579</v>
      </c>
      <c r="HC107">
        <v>1</v>
      </c>
      <c r="HD107">
        <v>0.458163</v>
      </c>
      <c r="HE107">
        <v>0</v>
      </c>
      <c r="HF107">
        <v>20.2781</v>
      </c>
      <c r="HG107">
        <v>5.22403</v>
      </c>
      <c r="HH107">
        <v>11.9089</v>
      </c>
      <c r="HI107">
        <v>4.9637</v>
      </c>
      <c r="HJ107">
        <v>3.292</v>
      </c>
      <c r="HK107">
        <v>9999</v>
      </c>
      <c r="HL107">
        <v>9999</v>
      </c>
      <c r="HM107">
        <v>9999</v>
      </c>
      <c r="HN107">
        <v>999.9</v>
      </c>
      <c r="HO107">
        <v>4.97025</v>
      </c>
      <c r="HP107">
        <v>1.87529</v>
      </c>
      <c r="HQ107">
        <v>1.87408</v>
      </c>
      <c r="HR107">
        <v>1.8733</v>
      </c>
      <c r="HS107">
        <v>1.87469</v>
      </c>
      <c r="HT107">
        <v>1.86967</v>
      </c>
      <c r="HU107">
        <v>1.8738</v>
      </c>
      <c r="HV107">
        <v>1.87889</v>
      </c>
      <c r="HW107">
        <v>0</v>
      </c>
      <c r="HX107">
        <v>0</v>
      </c>
      <c r="HY107">
        <v>0</v>
      </c>
      <c r="HZ107">
        <v>0</v>
      </c>
      <c r="IA107" t="s">
        <v>421</v>
      </c>
      <c r="IB107" t="s">
        <v>422</v>
      </c>
      <c r="IC107" t="s">
        <v>423</v>
      </c>
      <c r="ID107" t="s">
        <v>423</v>
      </c>
      <c r="IE107" t="s">
        <v>423</v>
      </c>
      <c r="IF107" t="s">
        <v>423</v>
      </c>
      <c r="IG107">
        <v>0</v>
      </c>
      <c r="IH107">
        <v>100</v>
      </c>
      <c r="II107">
        <v>100</v>
      </c>
      <c r="IJ107">
        <v>3.293</v>
      </c>
      <c r="IK107">
        <v>0.86</v>
      </c>
      <c r="IL107">
        <v>3.257318622760243</v>
      </c>
      <c r="IM107">
        <v>0.0007502269904989051</v>
      </c>
      <c r="IN107">
        <v>-1.907541437940456E-06</v>
      </c>
      <c r="IO107">
        <v>4.87577687351772E-10</v>
      </c>
      <c r="IP107">
        <v>0.8498450000000091</v>
      </c>
      <c r="IQ107">
        <v>0</v>
      </c>
      <c r="IR107">
        <v>0</v>
      </c>
      <c r="IS107">
        <v>0</v>
      </c>
      <c r="IT107">
        <v>1</v>
      </c>
      <c r="IU107">
        <v>1943</v>
      </c>
      <c r="IV107">
        <v>1</v>
      </c>
      <c r="IW107">
        <v>21</v>
      </c>
      <c r="IX107">
        <v>2</v>
      </c>
      <c r="IY107">
        <v>4.4</v>
      </c>
      <c r="IZ107">
        <v>1.10107</v>
      </c>
      <c r="JA107">
        <v>2.44751</v>
      </c>
      <c r="JB107">
        <v>1.42578</v>
      </c>
      <c r="JC107">
        <v>2.26562</v>
      </c>
      <c r="JD107">
        <v>1.54785</v>
      </c>
      <c r="JE107">
        <v>2.35718</v>
      </c>
      <c r="JF107">
        <v>38.6733</v>
      </c>
      <c r="JG107">
        <v>14.062</v>
      </c>
      <c r="JH107">
        <v>18</v>
      </c>
      <c r="JI107">
        <v>631.548</v>
      </c>
      <c r="JJ107">
        <v>431.848</v>
      </c>
      <c r="JK107">
        <v>32.4411</v>
      </c>
      <c r="JL107">
        <v>33.1304</v>
      </c>
      <c r="JM107">
        <v>30.0001</v>
      </c>
      <c r="JN107">
        <v>33.0555</v>
      </c>
      <c r="JO107">
        <v>32.988</v>
      </c>
      <c r="JP107">
        <v>22.0472</v>
      </c>
      <c r="JQ107">
        <v>0</v>
      </c>
      <c r="JR107">
        <v>100</v>
      </c>
      <c r="JS107">
        <v>-999.9</v>
      </c>
      <c r="JT107">
        <v>415.62</v>
      </c>
      <c r="JU107">
        <v>35</v>
      </c>
      <c r="JV107">
        <v>94.1854</v>
      </c>
      <c r="JW107">
        <v>92.4325</v>
      </c>
    </row>
    <row r="108" spans="1:283">
      <c r="A108">
        <v>92</v>
      </c>
      <c r="B108">
        <v>1690395413.1</v>
      </c>
      <c r="C108">
        <v>17043</v>
      </c>
      <c r="D108" t="s">
        <v>844</v>
      </c>
      <c r="E108" t="s">
        <v>845</v>
      </c>
      <c r="F108">
        <v>15</v>
      </c>
      <c r="P108">
        <v>1690395405.099999</v>
      </c>
      <c r="Q108">
        <f>(R108)/1000</f>
        <v>0</v>
      </c>
      <c r="R108">
        <f>1000*DB108*AP108*(CX108-CY108)/(100*CQ108*(1000-AP108*CX108))</f>
        <v>0</v>
      </c>
      <c r="S108">
        <f>DB108*AP108*(CW108-CV108*(1000-AP108*CY108)/(1000-AP108*CX108))/(100*CQ108)</f>
        <v>0</v>
      </c>
      <c r="T108">
        <f>CV108 - IF(AP108&gt;1, S108*CQ108*100.0/(AR108*DJ108), 0)</f>
        <v>0</v>
      </c>
      <c r="U108">
        <f>((AA108-Q108/2)*T108-S108)/(AA108+Q108/2)</f>
        <v>0</v>
      </c>
      <c r="V108">
        <f>U108*(DC108+DD108)/1000.0</f>
        <v>0</v>
      </c>
      <c r="W108">
        <f>(CV108 - IF(AP108&gt;1, S108*CQ108*100.0/(AR108*DJ108), 0))*(DC108+DD108)/1000.0</f>
        <v>0</v>
      </c>
      <c r="X108">
        <f>2.0/((1/Z108-1/Y108)+SIGN(Z108)*SQRT((1/Z108-1/Y108)*(1/Z108-1/Y108) + 4*CR108/((CR108+1)*(CR108+1))*(2*1/Z108*1/Y108-1/Y108*1/Y108)))</f>
        <v>0</v>
      </c>
      <c r="Y108">
        <f>IF(LEFT(CS108,1)&lt;&gt;"0",IF(LEFT(CS108,1)="1",3.0,CT108),$D$5+$E$5*(DJ108*DC108/($K$5*1000))+$F$5*(DJ108*DC108/($K$5*1000))*MAX(MIN(CQ108,$J$5),$I$5)*MAX(MIN(CQ108,$J$5),$I$5)+$G$5*MAX(MIN(CQ108,$J$5),$I$5)*(DJ108*DC108/($K$5*1000))+$H$5*(DJ108*DC108/($K$5*1000))*(DJ108*DC108/($K$5*1000)))</f>
        <v>0</v>
      </c>
      <c r="Z108">
        <f>Q108*(1000-(1000*0.61365*exp(17.502*AD108/(240.97+AD108))/(DC108+DD108)+CX108)/2)/(1000*0.61365*exp(17.502*AD108/(240.97+AD108))/(DC108+DD108)-CX108)</f>
        <v>0</v>
      </c>
      <c r="AA108">
        <f>1/((CR108+1)/(X108/1.6)+1/(Y108/1.37)) + CR108/((CR108+1)/(X108/1.6) + CR108/(Y108/1.37))</f>
        <v>0</v>
      </c>
      <c r="AB108">
        <f>(CM108*CP108)</f>
        <v>0</v>
      </c>
      <c r="AC108">
        <f>(DE108+(AB108+2*0.95*5.67E-8*(((DE108+$B$7)+273)^4-(DE108+273)^4)-44100*Q108)/(1.84*29.3*Y108+8*0.95*5.67E-8*(DE108+273)^3))</f>
        <v>0</v>
      </c>
      <c r="AD108">
        <f>($C$7*DF108+$D$7*DG108+$E$7*AC108)</f>
        <v>0</v>
      </c>
      <c r="AE108">
        <f>0.61365*exp(17.502*AD108/(240.97+AD108))</f>
        <v>0</v>
      </c>
      <c r="AF108">
        <f>(AG108/AH108*100)</f>
        <v>0</v>
      </c>
      <c r="AG108">
        <f>CX108*(DC108+DD108)/1000</f>
        <v>0</v>
      </c>
      <c r="AH108">
        <f>0.61365*exp(17.502*DE108/(240.97+DE108))</f>
        <v>0</v>
      </c>
      <c r="AI108">
        <f>(AE108-CX108*(DC108+DD108)/1000)</f>
        <v>0</v>
      </c>
      <c r="AJ108">
        <f>(-Q108*44100)</f>
        <v>0</v>
      </c>
      <c r="AK108">
        <f>2*29.3*Y108*0.92*(DE108-AD108)</f>
        <v>0</v>
      </c>
      <c r="AL108">
        <f>2*0.95*5.67E-8*(((DE108+$B$7)+273)^4-(AD108+273)^4)</f>
        <v>0</v>
      </c>
      <c r="AM108">
        <f>AB108+AL108+AJ108+AK108</f>
        <v>0</v>
      </c>
      <c r="AN108">
        <v>0</v>
      </c>
      <c r="AO108">
        <v>0</v>
      </c>
      <c r="AP108">
        <f>IF(AN108*$H$13&gt;=AR108,1.0,(AR108/(AR108-AN108*$H$13)))</f>
        <v>0</v>
      </c>
      <c r="AQ108">
        <f>(AP108-1)*100</f>
        <v>0</v>
      </c>
      <c r="AR108">
        <f>MAX(0,($B$13+$C$13*DJ108)/(1+$D$13*DJ108)*DC108/(DE108+273)*$E$13)</f>
        <v>0</v>
      </c>
      <c r="AS108" t="s">
        <v>414</v>
      </c>
      <c r="AT108">
        <v>12558.6</v>
      </c>
      <c r="AU108">
        <v>607.068</v>
      </c>
      <c r="AV108">
        <v>2188.17</v>
      </c>
      <c r="AW108">
        <f>1-AU108/AV108</f>
        <v>0</v>
      </c>
      <c r="AX108">
        <v>-1.734461745173538</v>
      </c>
      <c r="AY108" t="s">
        <v>846</v>
      </c>
      <c r="AZ108">
        <v>12584.9</v>
      </c>
      <c r="BA108">
        <v>779.8918000000001</v>
      </c>
      <c r="BB108">
        <v>1022.15</v>
      </c>
      <c r="BC108">
        <f>1-BA108/BB108</f>
        <v>0</v>
      </c>
      <c r="BD108">
        <v>0.5</v>
      </c>
      <c r="BE108">
        <f>CN108</f>
        <v>0</v>
      </c>
      <c r="BF108">
        <f>S108</f>
        <v>0</v>
      </c>
      <c r="BG108">
        <f>BC108*BD108*BE108</f>
        <v>0</v>
      </c>
      <c r="BH108">
        <f>(BF108-AX108)/BE108</f>
        <v>0</v>
      </c>
      <c r="BI108">
        <f>(AV108-BB108)/BB108</f>
        <v>0</v>
      </c>
      <c r="BJ108">
        <f>AU108/(AW108+AU108/BB108)</f>
        <v>0</v>
      </c>
      <c r="BK108" t="s">
        <v>847</v>
      </c>
      <c r="BL108">
        <v>-1505.11</v>
      </c>
      <c r="BM108">
        <f>IF(BL108&lt;&gt;0, BL108, BJ108)</f>
        <v>0</v>
      </c>
      <c r="BN108">
        <f>1-BM108/BB108</f>
        <v>0</v>
      </c>
      <c r="BO108">
        <f>(BB108-BA108)/(BB108-BM108)</f>
        <v>0</v>
      </c>
      <c r="BP108">
        <f>(AV108-BB108)/(AV108-BM108)</f>
        <v>0</v>
      </c>
      <c r="BQ108">
        <f>(BB108-BA108)/(BB108-AU108)</f>
        <v>0</v>
      </c>
      <c r="BR108">
        <f>(AV108-BB108)/(AV108-AU108)</f>
        <v>0</v>
      </c>
      <c r="BS108">
        <f>(BO108*BM108/BA108)</f>
        <v>0</v>
      </c>
      <c r="BT108">
        <f>(1-BS108)</f>
        <v>0</v>
      </c>
      <c r="BU108">
        <v>3302</v>
      </c>
      <c r="BV108">
        <v>300</v>
      </c>
      <c r="BW108">
        <v>300</v>
      </c>
      <c r="BX108">
        <v>300</v>
      </c>
      <c r="BY108">
        <v>12584.9</v>
      </c>
      <c r="BZ108">
        <v>981.6799999999999</v>
      </c>
      <c r="CA108">
        <v>-0.00911611</v>
      </c>
      <c r="CB108">
        <v>-2.48</v>
      </c>
      <c r="CC108" t="s">
        <v>417</v>
      </c>
      <c r="CD108" t="s">
        <v>417</v>
      </c>
      <c r="CE108" t="s">
        <v>417</v>
      </c>
      <c r="CF108" t="s">
        <v>417</v>
      </c>
      <c r="CG108" t="s">
        <v>417</v>
      </c>
      <c r="CH108" t="s">
        <v>417</v>
      </c>
      <c r="CI108" t="s">
        <v>417</v>
      </c>
      <c r="CJ108" t="s">
        <v>417</v>
      </c>
      <c r="CK108" t="s">
        <v>417</v>
      </c>
      <c r="CL108" t="s">
        <v>417</v>
      </c>
      <c r="CM108">
        <f>$B$11*DK108+$C$11*DL108+$F$11*DW108*(1-DZ108)</f>
        <v>0</v>
      </c>
      <c r="CN108">
        <f>CM108*CO108</f>
        <v>0</v>
      </c>
      <c r="CO108">
        <f>($B$11*$D$9+$C$11*$D$9+$F$11*((EJ108+EB108)/MAX(EJ108+EB108+EK108, 0.1)*$I$9+EK108/MAX(EJ108+EB108+EK108, 0.1)*$J$9))/($B$11+$C$11+$F$11)</f>
        <v>0</v>
      </c>
      <c r="CP108">
        <f>($B$11*$K$9+$C$11*$K$9+$F$11*((EJ108+EB108)/MAX(EJ108+EB108+EK108, 0.1)*$P$9+EK108/MAX(EJ108+EB108+EK108, 0.1)*$Q$9))/($B$11+$C$11+$F$11)</f>
        <v>0</v>
      </c>
      <c r="CQ108">
        <v>6</v>
      </c>
      <c r="CR108">
        <v>0.5</v>
      </c>
      <c r="CS108" t="s">
        <v>418</v>
      </c>
      <c r="CT108">
        <v>2</v>
      </c>
      <c r="CU108">
        <v>1690395405.099999</v>
      </c>
      <c r="CV108">
        <v>409.9998064516129</v>
      </c>
      <c r="CW108">
        <v>422.096935483871</v>
      </c>
      <c r="CX108">
        <v>36.26939677419356</v>
      </c>
      <c r="CY108">
        <v>34.55199032258064</v>
      </c>
      <c r="CZ108">
        <v>406.703</v>
      </c>
      <c r="DA108">
        <v>35.40972903225808</v>
      </c>
      <c r="DB108">
        <v>600.1560000000001</v>
      </c>
      <c r="DC108">
        <v>101.3980322580645</v>
      </c>
      <c r="DD108">
        <v>0.1000293193548387</v>
      </c>
      <c r="DE108">
        <v>33.18388709677419</v>
      </c>
      <c r="DF108">
        <v>33.18043870967742</v>
      </c>
      <c r="DG108">
        <v>999.9000000000003</v>
      </c>
      <c r="DH108">
        <v>0</v>
      </c>
      <c r="DI108">
        <v>0</v>
      </c>
      <c r="DJ108">
        <v>9998.875483870968</v>
      </c>
      <c r="DK108">
        <v>0</v>
      </c>
      <c r="DL108">
        <v>785.6346451612903</v>
      </c>
      <c r="DM108">
        <v>-12.09728387096774</v>
      </c>
      <c r="DN108">
        <v>425.4297419354838</v>
      </c>
      <c r="DO108">
        <v>437.2032580645161</v>
      </c>
      <c r="DP108">
        <v>1.717407741935484</v>
      </c>
      <c r="DQ108">
        <v>422.096935483871</v>
      </c>
      <c r="DR108">
        <v>34.55199032258064</v>
      </c>
      <c r="DS108">
        <v>3.677647419354839</v>
      </c>
      <c r="DT108">
        <v>3.503504193548388</v>
      </c>
      <c r="DU108">
        <v>27.46297419354838</v>
      </c>
      <c r="DV108">
        <v>26.63673870967741</v>
      </c>
      <c r="DW108">
        <v>1500.002580645161</v>
      </c>
      <c r="DX108">
        <v>0.9730065161290322</v>
      </c>
      <c r="DY108">
        <v>0.0269938935483871</v>
      </c>
      <c r="DZ108">
        <v>0</v>
      </c>
      <c r="EA108">
        <v>781.2727741935485</v>
      </c>
      <c r="EB108">
        <v>4.999310000000001</v>
      </c>
      <c r="EC108">
        <v>15809.77096774194</v>
      </c>
      <c r="ED108">
        <v>13259.29032258065</v>
      </c>
      <c r="EE108">
        <v>41.375</v>
      </c>
      <c r="EF108">
        <v>42.69512903225804</v>
      </c>
      <c r="EG108">
        <v>41.72764516129031</v>
      </c>
      <c r="EH108">
        <v>42.18699999999998</v>
      </c>
      <c r="EI108">
        <v>42.75</v>
      </c>
      <c r="EJ108">
        <v>1454.647096774194</v>
      </c>
      <c r="EK108">
        <v>40.35580645161289</v>
      </c>
      <c r="EL108">
        <v>0</v>
      </c>
      <c r="EM108">
        <v>170.2000000476837</v>
      </c>
      <c r="EN108">
        <v>0</v>
      </c>
      <c r="EO108">
        <v>779.8918000000001</v>
      </c>
      <c r="EP108">
        <v>-88.29030753899546</v>
      </c>
      <c r="EQ108">
        <v>2354.73846879089</v>
      </c>
      <c r="ER108">
        <v>15842.636</v>
      </c>
      <c r="ES108">
        <v>15</v>
      </c>
      <c r="ET108">
        <v>1690395272</v>
      </c>
      <c r="EU108" t="s">
        <v>843</v>
      </c>
      <c r="EV108">
        <v>1690395272</v>
      </c>
      <c r="EW108">
        <v>1690395265.5</v>
      </c>
      <c r="EX108">
        <v>60</v>
      </c>
      <c r="EY108">
        <v>0.017</v>
      </c>
      <c r="EZ108">
        <v>0.01</v>
      </c>
      <c r="FA108">
        <v>3.293</v>
      </c>
      <c r="FB108">
        <v>0.86</v>
      </c>
      <c r="FC108">
        <v>416</v>
      </c>
      <c r="FD108">
        <v>35</v>
      </c>
      <c r="FE108">
        <v>0.5600000000000001</v>
      </c>
      <c r="FF108">
        <v>0.12</v>
      </c>
      <c r="FG108">
        <v>11.37919866187593</v>
      </c>
      <c r="FH108">
        <v>-0.8352470731475878</v>
      </c>
      <c r="FI108">
        <v>0.06987975065048857</v>
      </c>
      <c r="FJ108">
        <v>1</v>
      </c>
      <c r="FK108">
        <v>-12.1198</v>
      </c>
      <c r="FL108">
        <v>0.5555234521576238</v>
      </c>
      <c r="FM108">
        <v>0.06491743217349234</v>
      </c>
      <c r="FN108">
        <v>1</v>
      </c>
      <c r="FO108">
        <v>410.0003</v>
      </c>
      <c r="FP108">
        <v>0.2409877641820183</v>
      </c>
      <c r="FQ108">
        <v>0.02434495156427251</v>
      </c>
      <c r="FR108">
        <v>1</v>
      </c>
      <c r="FS108">
        <v>1.6987465</v>
      </c>
      <c r="FT108">
        <v>0.3581061163226964</v>
      </c>
      <c r="FU108">
        <v>0.0363594014355297</v>
      </c>
      <c r="FV108">
        <v>1</v>
      </c>
      <c r="FW108">
        <v>36.27029333333334</v>
      </c>
      <c r="FX108">
        <v>-0.08421090100121713</v>
      </c>
      <c r="FY108">
        <v>0.01619240425494523</v>
      </c>
      <c r="FZ108">
        <v>1</v>
      </c>
      <c r="GA108">
        <v>5</v>
      </c>
      <c r="GB108">
        <v>5</v>
      </c>
      <c r="GC108" t="s">
        <v>420</v>
      </c>
      <c r="GD108">
        <v>3.17105</v>
      </c>
      <c r="GE108">
        <v>2.79653</v>
      </c>
      <c r="GF108">
        <v>0.101399</v>
      </c>
      <c r="GG108">
        <v>0.104854</v>
      </c>
      <c r="GH108">
        <v>0.156443</v>
      </c>
      <c r="GI108">
        <v>0.153315</v>
      </c>
      <c r="GJ108">
        <v>27765.8</v>
      </c>
      <c r="GK108">
        <v>20267.8</v>
      </c>
      <c r="GL108">
        <v>28908.5</v>
      </c>
      <c r="GM108">
        <v>22202.6</v>
      </c>
      <c r="GN108">
        <v>31006.7</v>
      </c>
      <c r="GO108">
        <v>27327.5</v>
      </c>
      <c r="GP108">
        <v>39873.8</v>
      </c>
      <c r="GQ108">
        <v>36090.3</v>
      </c>
      <c r="GR108">
        <v>2.0929</v>
      </c>
      <c r="GS108">
        <v>1.81437</v>
      </c>
      <c r="GT108">
        <v>0.09904060000000001</v>
      </c>
      <c r="GU108">
        <v>0</v>
      </c>
      <c r="GV108">
        <v>31.5614</v>
      </c>
      <c r="GW108">
        <v>999.9</v>
      </c>
      <c r="GX108">
        <v>64.2</v>
      </c>
      <c r="GY108">
        <v>35.2</v>
      </c>
      <c r="GZ108">
        <v>36.1605</v>
      </c>
      <c r="HA108">
        <v>62.1382</v>
      </c>
      <c r="HB108">
        <v>29.8037</v>
      </c>
      <c r="HC108">
        <v>1</v>
      </c>
      <c r="HD108">
        <v>0.452104</v>
      </c>
      <c r="HE108">
        <v>0</v>
      </c>
      <c r="HF108">
        <v>20.2784</v>
      </c>
      <c r="HG108">
        <v>5.22358</v>
      </c>
      <c r="HH108">
        <v>11.9086</v>
      </c>
      <c r="HI108">
        <v>4.96365</v>
      </c>
      <c r="HJ108">
        <v>3.292</v>
      </c>
      <c r="HK108">
        <v>9999</v>
      </c>
      <c r="HL108">
        <v>9999</v>
      </c>
      <c r="HM108">
        <v>9999</v>
      </c>
      <c r="HN108">
        <v>999.9</v>
      </c>
      <c r="HO108">
        <v>4.97027</v>
      </c>
      <c r="HP108">
        <v>1.8753</v>
      </c>
      <c r="HQ108">
        <v>1.87408</v>
      </c>
      <c r="HR108">
        <v>1.87331</v>
      </c>
      <c r="HS108">
        <v>1.87469</v>
      </c>
      <c r="HT108">
        <v>1.86966</v>
      </c>
      <c r="HU108">
        <v>1.87379</v>
      </c>
      <c r="HV108">
        <v>1.8789</v>
      </c>
      <c r="HW108">
        <v>0</v>
      </c>
      <c r="HX108">
        <v>0</v>
      </c>
      <c r="HY108">
        <v>0</v>
      </c>
      <c r="HZ108">
        <v>0</v>
      </c>
      <c r="IA108" t="s">
        <v>421</v>
      </c>
      <c r="IB108" t="s">
        <v>422</v>
      </c>
      <c r="IC108" t="s">
        <v>423</v>
      </c>
      <c r="ID108" t="s">
        <v>423</v>
      </c>
      <c r="IE108" t="s">
        <v>423</v>
      </c>
      <c r="IF108" t="s">
        <v>423</v>
      </c>
      <c r="IG108">
        <v>0</v>
      </c>
      <c r="IH108">
        <v>100</v>
      </c>
      <c r="II108">
        <v>100</v>
      </c>
      <c r="IJ108">
        <v>3.297</v>
      </c>
      <c r="IK108">
        <v>0.8596</v>
      </c>
      <c r="IL108">
        <v>3.274236805765766</v>
      </c>
      <c r="IM108">
        <v>0.0007502269904989051</v>
      </c>
      <c r="IN108">
        <v>-1.907541437940456E-06</v>
      </c>
      <c r="IO108">
        <v>4.87577687351772E-10</v>
      </c>
      <c r="IP108">
        <v>0.8596649999999997</v>
      </c>
      <c r="IQ108">
        <v>0</v>
      </c>
      <c r="IR108">
        <v>0</v>
      </c>
      <c r="IS108">
        <v>0</v>
      </c>
      <c r="IT108">
        <v>1</v>
      </c>
      <c r="IU108">
        <v>1943</v>
      </c>
      <c r="IV108">
        <v>1</v>
      </c>
      <c r="IW108">
        <v>21</v>
      </c>
      <c r="IX108">
        <v>2.4</v>
      </c>
      <c r="IY108">
        <v>2.5</v>
      </c>
      <c r="IZ108">
        <v>1.11572</v>
      </c>
      <c r="JA108">
        <v>2.4292</v>
      </c>
      <c r="JB108">
        <v>1.42578</v>
      </c>
      <c r="JC108">
        <v>2.26562</v>
      </c>
      <c r="JD108">
        <v>1.54785</v>
      </c>
      <c r="JE108">
        <v>2.48047</v>
      </c>
      <c r="JF108">
        <v>38.7717</v>
      </c>
      <c r="JG108">
        <v>14.0532</v>
      </c>
      <c r="JH108">
        <v>18</v>
      </c>
      <c r="JI108">
        <v>630.822</v>
      </c>
      <c r="JJ108">
        <v>430.581</v>
      </c>
      <c r="JK108">
        <v>32.4578</v>
      </c>
      <c r="JL108">
        <v>33.0626</v>
      </c>
      <c r="JM108">
        <v>29.9996</v>
      </c>
      <c r="JN108">
        <v>32.9943</v>
      </c>
      <c r="JO108">
        <v>32.9231</v>
      </c>
      <c r="JP108">
        <v>22.3542</v>
      </c>
      <c r="JQ108">
        <v>0</v>
      </c>
      <c r="JR108">
        <v>100</v>
      </c>
      <c r="JS108">
        <v>-999.9</v>
      </c>
      <c r="JT108">
        <v>422.277</v>
      </c>
      <c r="JU108">
        <v>35</v>
      </c>
      <c r="JV108">
        <v>94.18810000000001</v>
      </c>
      <c r="JW108">
        <v>91.9499</v>
      </c>
    </row>
    <row r="109" spans="1:283">
      <c r="A109">
        <v>93</v>
      </c>
      <c r="B109">
        <v>1690395536.1</v>
      </c>
      <c r="C109">
        <v>17166</v>
      </c>
      <c r="D109" t="s">
        <v>848</v>
      </c>
      <c r="E109" t="s">
        <v>849</v>
      </c>
      <c r="F109">
        <v>15</v>
      </c>
      <c r="P109">
        <v>1690395528.099999</v>
      </c>
      <c r="Q109">
        <f>(R109)/1000</f>
        <v>0</v>
      </c>
      <c r="R109">
        <f>1000*DB109*AP109*(CX109-CY109)/(100*CQ109*(1000-AP109*CX109))</f>
        <v>0</v>
      </c>
      <c r="S109">
        <f>DB109*AP109*(CW109-CV109*(1000-AP109*CY109)/(1000-AP109*CX109))/(100*CQ109)</f>
        <v>0</v>
      </c>
      <c r="T109">
        <f>CV109 - IF(AP109&gt;1, S109*CQ109*100.0/(AR109*DJ109), 0)</f>
        <v>0</v>
      </c>
      <c r="U109">
        <f>((AA109-Q109/2)*T109-S109)/(AA109+Q109/2)</f>
        <v>0</v>
      </c>
      <c r="V109">
        <f>U109*(DC109+DD109)/1000.0</f>
        <v>0</v>
      </c>
      <c r="W109">
        <f>(CV109 - IF(AP109&gt;1, S109*CQ109*100.0/(AR109*DJ109), 0))*(DC109+DD109)/1000.0</f>
        <v>0</v>
      </c>
      <c r="X109">
        <f>2.0/((1/Z109-1/Y109)+SIGN(Z109)*SQRT((1/Z109-1/Y109)*(1/Z109-1/Y109) + 4*CR109/((CR109+1)*(CR109+1))*(2*1/Z109*1/Y109-1/Y109*1/Y109)))</f>
        <v>0</v>
      </c>
      <c r="Y109">
        <f>IF(LEFT(CS109,1)&lt;&gt;"0",IF(LEFT(CS109,1)="1",3.0,CT109),$D$5+$E$5*(DJ109*DC109/($K$5*1000))+$F$5*(DJ109*DC109/($K$5*1000))*MAX(MIN(CQ109,$J$5),$I$5)*MAX(MIN(CQ109,$J$5),$I$5)+$G$5*MAX(MIN(CQ109,$J$5),$I$5)*(DJ109*DC109/($K$5*1000))+$H$5*(DJ109*DC109/($K$5*1000))*(DJ109*DC109/($K$5*1000)))</f>
        <v>0</v>
      </c>
      <c r="Z109">
        <f>Q109*(1000-(1000*0.61365*exp(17.502*AD109/(240.97+AD109))/(DC109+DD109)+CX109)/2)/(1000*0.61365*exp(17.502*AD109/(240.97+AD109))/(DC109+DD109)-CX109)</f>
        <v>0</v>
      </c>
      <c r="AA109">
        <f>1/((CR109+1)/(X109/1.6)+1/(Y109/1.37)) + CR109/((CR109+1)/(X109/1.6) + CR109/(Y109/1.37))</f>
        <v>0</v>
      </c>
      <c r="AB109">
        <f>(CM109*CP109)</f>
        <v>0</v>
      </c>
      <c r="AC109">
        <f>(DE109+(AB109+2*0.95*5.67E-8*(((DE109+$B$7)+273)^4-(DE109+273)^4)-44100*Q109)/(1.84*29.3*Y109+8*0.95*5.67E-8*(DE109+273)^3))</f>
        <v>0</v>
      </c>
      <c r="AD109">
        <f>($C$7*DF109+$D$7*DG109+$E$7*AC109)</f>
        <v>0</v>
      </c>
      <c r="AE109">
        <f>0.61365*exp(17.502*AD109/(240.97+AD109))</f>
        <v>0</v>
      </c>
      <c r="AF109">
        <f>(AG109/AH109*100)</f>
        <v>0</v>
      </c>
      <c r="AG109">
        <f>CX109*(DC109+DD109)/1000</f>
        <v>0</v>
      </c>
      <c r="AH109">
        <f>0.61365*exp(17.502*DE109/(240.97+DE109))</f>
        <v>0</v>
      </c>
      <c r="AI109">
        <f>(AE109-CX109*(DC109+DD109)/1000)</f>
        <v>0</v>
      </c>
      <c r="AJ109">
        <f>(-Q109*44100)</f>
        <v>0</v>
      </c>
      <c r="AK109">
        <f>2*29.3*Y109*0.92*(DE109-AD109)</f>
        <v>0</v>
      </c>
      <c r="AL109">
        <f>2*0.95*5.67E-8*(((DE109+$B$7)+273)^4-(AD109+273)^4)</f>
        <v>0</v>
      </c>
      <c r="AM109">
        <f>AB109+AL109+AJ109+AK109</f>
        <v>0</v>
      </c>
      <c r="AN109">
        <v>0</v>
      </c>
      <c r="AO109">
        <v>0</v>
      </c>
      <c r="AP109">
        <f>IF(AN109*$H$13&gt;=AR109,1.0,(AR109/(AR109-AN109*$H$13)))</f>
        <v>0</v>
      </c>
      <c r="AQ109">
        <f>(AP109-1)*100</f>
        <v>0</v>
      </c>
      <c r="AR109">
        <f>MAX(0,($B$13+$C$13*DJ109)/(1+$D$13*DJ109)*DC109/(DE109+273)*$E$13)</f>
        <v>0</v>
      </c>
      <c r="AS109" t="s">
        <v>414</v>
      </c>
      <c r="AT109">
        <v>12558.6</v>
      </c>
      <c r="AU109">
        <v>607.068</v>
      </c>
      <c r="AV109">
        <v>2188.17</v>
      </c>
      <c r="AW109">
        <f>1-AU109/AV109</f>
        <v>0</v>
      </c>
      <c r="AX109">
        <v>-1.734461745173538</v>
      </c>
      <c r="AY109" t="s">
        <v>850</v>
      </c>
      <c r="AZ109">
        <v>12521.2</v>
      </c>
      <c r="BA109">
        <v>724.18492</v>
      </c>
      <c r="BB109">
        <v>980.003</v>
      </c>
      <c r="BC109">
        <f>1-BA109/BB109</f>
        <v>0</v>
      </c>
      <c r="BD109">
        <v>0.5</v>
      </c>
      <c r="BE109">
        <f>CN109</f>
        <v>0</v>
      </c>
      <c r="BF109">
        <f>S109</f>
        <v>0</v>
      </c>
      <c r="BG109">
        <f>BC109*BD109*BE109</f>
        <v>0</v>
      </c>
      <c r="BH109">
        <f>(BF109-AX109)/BE109</f>
        <v>0</v>
      </c>
      <c r="BI109">
        <f>(AV109-BB109)/BB109</f>
        <v>0</v>
      </c>
      <c r="BJ109">
        <f>AU109/(AW109+AU109/BB109)</f>
        <v>0</v>
      </c>
      <c r="BK109" t="s">
        <v>851</v>
      </c>
      <c r="BL109">
        <v>-948.85</v>
      </c>
      <c r="BM109">
        <f>IF(BL109&lt;&gt;0, BL109, BJ109)</f>
        <v>0</v>
      </c>
      <c r="BN109">
        <f>1-BM109/BB109</f>
        <v>0</v>
      </c>
      <c r="BO109">
        <f>(BB109-BA109)/(BB109-BM109)</f>
        <v>0</v>
      </c>
      <c r="BP109">
        <f>(AV109-BB109)/(AV109-BM109)</f>
        <v>0</v>
      </c>
      <c r="BQ109">
        <f>(BB109-BA109)/(BB109-AU109)</f>
        <v>0</v>
      </c>
      <c r="BR109">
        <f>(AV109-BB109)/(AV109-AU109)</f>
        <v>0</v>
      </c>
      <c r="BS109">
        <f>(BO109*BM109/BA109)</f>
        <v>0</v>
      </c>
      <c r="BT109">
        <f>(1-BS109)</f>
        <v>0</v>
      </c>
      <c r="BU109">
        <v>3304</v>
      </c>
      <c r="BV109">
        <v>300</v>
      </c>
      <c r="BW109">
        <v>300</v>
      </c>
      <c r="BX109">
        <v>300</v>
      </c>
      <c r="BY109">
        <v>12521.2</v>
      </c>
      <c r="BZ109">
        <v>924.22</v>
      </c>
      <c r="CA109">
        <v>-0.00906826</v>
      </c>
      <c r="CB109">
        <v>-8.039999999999999</v>
      </c>
      <c r="CC109" t="s">
        <v>417</v>
      </c>
      <c r="CD109" t="s">
        <v>417</v>
      </c>
      <c r="CE109" t="s">
        <v>417</v>
      </c>
      <c r="CF109" t="s">
        <v>417</v>
      </c>
      <c r="CG109" t="s">
        <v>417</v>
      </c>
      <c r="CH109" t="s">
        <v>417</v>
      </c>
      <c r="CI109" t="s">
        <v>417</v>
      </c>
      <c r="CJ109" t="s">
        <v>417</v>
      </c>
      <c r="CK109" t="s">
        <v>417</v>
      </c>
      <c r="CL109" t="s">
        <v>417</v>
      </c>
      <c r="CM109">
        <f>$B$11*DK109+$C$11*DL109+$F$11*DW109*(1-DZ109)</f>
        <v>0</v>
      </c>
      <c r="CN109">
        <f>CM109*CO109</f>
        <v>0</v>
      </c>
      <c r="CO109">
        <f>($B$11*$D$9+$C$11*$D$9+$F$11*((EJ109+EB109)/MAX(EJ109+EB109+EK109, 0.1)*$I$9+EK109/MAX(EJ109+EB109+EK109, 0.1)*$J$9))/($B$11+$C$11+$F$11)</f>
        <v>0</v>
      </c>
      <c r="CP109">
        <f>($B$11*$K$9+$C$11*$K$9+$F$11*((EJ109+EB109)/MAX(EJ109+EB109+EK109, 0.1)*$P$9+EK109/MAX(EJ109+EB109+EK109, 0.1)*$Q$9))/($B$11+$C$11+$F$11)</f>
        <v>0</v>
      </c>
      <c r="CQ109">
        <v>6</v>
      </c>
      <c r="CR109">
        <v>0.5</v>
      </c>
      <c r="CS109" t="s">
        <v>418</v>
      </c>
      <c r="CT109">
        <v>2</v>
      </c>
      <c r="CU109">
        <v>1690395528.099999</v>
      </c>
      <c r="CV109">
        <v>409.9870322580646</v>
      </c>
      <c r="CW109">
        <v>421.0716451612903</v>
      </c>
      <c r="CX109">
        <v>35.85160967741935</v>
      </c>
      <c r="CY109">
        <v>34.43135483870967</v>
      </c>
      <c r="CZ109">
        <v>406.6904516129032</v>
      </c>
      <c r="DA109">
        <v>34.99194838709677</v>
      </c>
      <c r="DB109">
        <v>600.1731612903227</v>
      </c>
      <c r="DC109">
        <v>101.3947096774194</v>
      </c>
      <c r="DD109">
        <v>0.1002259774193549</v>
      </c>
      <c r="DE109">
        <v>33.50401290322581</v>
      </c>
      <c r="DF109">
        <v>33.45599032258065</v>
      </c>
      <c r="DG109">
        <v>999.9000000000003</v>
      </c>
      <c r="DH109">
        <v>0</v>
      </c>
      <c r="DI109">
        <v>0</v>
      </c>
      <c r="DJ109">
        <v>9997.32</v>
      </c>
      <c r="DK109">
        <v>0</v>
      </c>
      <c r="DL109">
        <v>804.5818709677419</v>
      </c>
      <c r="DM109">
        <v>-11.08455483870968</v>
      </c>
      <c r="DN109">
        <v>425.232193548387</v>
      </c>
      <c r="DO109">
        <v>436.0865483870967</v>
      </c>
      <c r="DP109">
        <v>1.420265483870968</v>
      </c>
      <c r="DQ109">
        <v>421.0716451612903</v>
      </c>
      <c r="DR109">
        <v>34.43135483870967</v>
      </c>
      <c r="DS109">
        <v>3.635161935483871</v>
      </c>
      <c r="DT109">
        <v>3.491154516129032</v>
      </c>
      <c r="DU109">
        <v>27.2646064516129</v>
      </c>
      <c r="DV109">
        <v>26.57679032258065</v>
      </c>
      <c r="DW109">
        <v>1499.98935483871</v>
      </c>
      <c r="DX109">
        <v>0.9729953548387092</v>
      </c>
      <c r="DY109">
        <v>0.02700445806451613</v>
      </c>
      <c r="DZ109">
        <v>0</v>
      </c>
      <c r="EA109">
        <v>725.1777419354839</v>
      </c>
      <c r="EB109">
        <v>4.999310000000001</v>
      </c>
      <c r="EC109">
        <v>16613.18387096774</v>
      </c>
      <c r="ED109">
        <v>13259.11290322581</v>
      </c>
      <c r="EE109">
        <v>41.43499999999997</v>
      </c>
      <c r="EF109">
        <v>42.71138709677417</v>
      </c>
      <c r="EG109">
        <v>41.68699999999998</v>
      </c>
      <c r="EH109">
        <v>42.35264516129033</v>
      </c>
      <c r="EI109">
        <v>42.80799999999997</v>
      </c>
      <c r="EJ109">
        <v>1454.618064516129</v>
      </c>
      <c r="EK109">
        <v>40.37193548387094</v>
      </c>
      <c r="EL109">
        <v>0</v>
      </c>
      <c r="EM109">
        <v>122.5</v>
      </c>
      <c r="EN109">
        <v>0</v>
      </c>
      <c r="EO109">
        <v>724.18492</v>
      </c>
      <c r="EP109">
        <v>-66.96038470672555</v>
      </c>
      <c r="EQ109">
        <v>-7065.561515875864</v>
      </c>
      <c r="ER109">
        <v>16530.596</v>
      </c>
      <c r="ES109">
        <v>15</v>
      </c>
      <c r="ET109">
        <v>1690395272</v>
      </c>
      <c r="EU109" t="s">
        <v>843</v>
      </c>
      <c r="EV109">
        <v>1690395272</v>
      </c>
      <c r="EW109">
        <v>1690395265.5</v>
      </c>
      <c r="EX109">
        <v>60</v>
      </c>
      <c r="EY109">
        <v>0.017</v>
      </c>
      <c r="EZ109">
        <v>0.01</v>
      </c>
      <c r="FA109">
        <v>3.293</v>
      </c>
      <c r="FB109">
        <v>0.86</v>
      </c>
      <c r="FC109">
        <v>416</v>
      </c>
      <c r="FD109">
        <v>35</v>
      </c>
      <c r="FE109">
        <v>0.5600000000000001</v>
      </c>
      <c r="FF109">
        <v>0.12</v>
      </c>
      <c r="FG109">
        <v>10.49209076656575</v>
      </c>
      <c r="FH109">
        <v>0.04632250205067014</v>
      </c>
      <c r="FI109">
        <v>0.02185250428920151</v>
      </c>
      <c r="FJ109">
        <v>1</v>
      </c>
      <c r="FK109">
        <v>-11.0917025</v>
      </c>
      <c r="FL109">
        <v>-0.04327542213882111</v>
      </c>
      <c r="FM109">
        <v>0.02591418036037402</v>
      </c>
      <c r="FN109">
        <v>1</v>
      </c>
      <c r="FO109">
        <v>409.9853000000001</v>
      </c>
      <c r="FP109">
        <v>0.00274972191348395</v>
      </c>
      <c r="FQ109">
        <v>0.02338111773775214</v>
      </c>
      <c r="FR109">
        <v>1</v>
      </c>
      <c r="FS109">
        <v>1.400003</v>
      </c>
      <c r="FT109">
        <v>0.3804511069418345</v>
      </c>
      <c r="FU109">
        <v>0.03874492664853036</v>
      </c>
      <c r="FV109">
        <v>1</v>
      </c>
      <c r="FW109">
        <v>35.85001</v>
      </c>
      <c r="FX109">
        <v>0.3828280311458029</v>
      </c>
      <c r="FY109">
        <v>0.02785891060325246</v>
      </c>
      <c r="FZ109">
        <v>1</v>
      </c>
      <c r="GA109">
        <v>5</v>
      </c>
      <c r="GB109">
        <v>5</v>
      </c>
      <c r="GC109" t="s">
        <v>420</v>
      </c>
      <c r="GD109">
        <v>3.17161</v>
      </c>
      <c r="GE109">
        <v>2.79732</v>
      </c>
      <c r="GF109">
        <v>0.101416</v>
      </c>
      <c r="GG109">
        <v>0.104658</v>
      </c>
      <c r="GH109">
        <v>0.155444</v>
      </c>
      <c r="GI109">
        <v>0.153148</v>
      </c>
      <c r="GJ109">
        <v>27765.1</v>
      </c>
      <c r="GK109">
        <v>20238.3</v>
      </c>
      <c r="GL109">
        <v>28908.3</v>
      </c>
      <c r="GM109">
        <v>22165.3</v>
      </c>
      <c r="GN109">
        <v>31043.2</v>
      </c>
      <c r="GO109">
        <v>27281.2</v>
      </c>
      <c r="GP109">
        <v>39873.4</v>
      </c>
      <c r="GQ109">
        <v>36022.3</v>
      </c>
      <c r="GR109">
        <v>2.09422</v>
      </c>
      <c r="GS109">
        <v>1.8173</v>
      </c>
      <c r="GT109">
        <v>0.103943</v>
      </c>
      <c r="GU109">
        <v>0</v>
      </c>
      <c r="GV109">
        <v>31.8266</v>
      </c>
      <c r="GW109">
        <v>999.9</v>
      </c>
      <c r="GX109">
        <v>63.9</v>
      </c>
      <c r="GY109">
        <v>35.2</v>
      </c>
      <c r="GZ109">
        <v>35.9929</v>
      </c>
      <c r="HA109">
        <v>62.4982</v>
      </c>
      <c r="HB109">
        <v>30.1643</v>
      </c>
      <c r="HC109">
        <v>1</v>
      </c>
      <c r="HD109">
        <v>0.447795</v>
      </c>
      <c r="HE109">
        <v>0</v>
      </c>
      <c r="HF109">
        <v>20.2782</v>
      </c>
      <c r="HG109">
        <v>5.22418</v>
      </c>
      <c r="HH109">
        <v>11.9099</v>
      </c>
      <c r="HI109">
        <v>4.96375</v>
      </c>
      <c r="HJ109">
        <v>3.292</v>
      </c>
      <c r="HK109">
        <v>9999</v>
      </c>
      <c r="HL109">
        <v>9999</v>
      </c>
      <c r="HM109">
        <v>9999</v>
      </c>
      <c r="HN109">
        <v>999.9</v>
      </c>
      <c r="HO109">
        <v>4.97026</v>
      </c>
      <c r="HP109">
        <v>1.87531</v>
      </c>
      <c r="HQ109">
        <v>1.87408</v>
      </c>
      <c r="HR109">
        <v>1.87329</v>
      </c>
      <c r="HS109">
        <v>1.87469</v>
      </c>
      <c r="HT109">
        <v>1.86966</v>
      </c>
      <c r="HU109">
        <v>1.8738</v>
      </c>
      <c r="HV109">
        <v>1.87883</v>
      </c>
      <c r="HW109">
        <v>0</v>
      </c>
      <c r="HX109">
        <v>0</v>
      </c>
      <c r="HY109">
        <v>0</v>
      </c>
      <c r="HZ109">
        <v>0</v>
      </c>
      <c r="IA109" t="s">
        <v>421</v>
      </c>
      <c r="IB109" t="s">
        <v>422</v>
      </c>
      <c r="IC109" t="s">
        <v>423</v>
      </c>
      <c r="ID109" t="s">
        <v>423</v>
      </c>
      <c r="IE109" t="s">
        <v>423</v>
      </c>
      <c r="IF109" t="s">
        <v>423</v>
      </c>
      <c r="IG109">
        <v>0</v>
      </c>
      <c r="IH109">
        <v>100</v>
      </c>
      <c r="II109">
        <v>100</v>
      </c>
      <c r="IJ109">
        <v>3.297</v>
      </c>
      <c r="IK109">
        <v>0.8597</v>
      </c>
      <c r="IL109">
        <v>3.274236805765766</v>
      </c>
      <c r="IM109">
        <v>0.0007502269904989051</v>
      </c>
      <c r="IN109">
        <v>-1.907541437940456E-06</v>
      </c>
      <c r="IO109">
        <v>4.87577687351772E-10</v>
      </c>
      <c r="IP109">
        <v>0.8596649999999997</v>
      </c>
      <c r="IQ109">
        <v>0</v>
      </c>
      <c r="IR109">
        <v>0</v>
      </c>
      <c r="IS109">
        <v>0</v>
      </c>
      <c r="IT109">
        <v>1</v>
      </c>
      <c r="IU109">
        <v>1943</v>
      </c>
      <c r="IV109">
        <v>1</v>
      </c>
      <c r="IW109">
        <v>21</v>
      </c>
      <c r="IX109">
        <v>4.4</v>
      </c>
      <c r="IY109">
        <v>4.5</v>
      </c>
      <c r="IZ109">
        <v>1.11084</v>
      </c>
      <c r="JA109">
        <v>2.44263</v>
      </c>
      <c r="JB109">
        <v>1.42578</v>
      </c>
      <c r="JC109">
        <v>2.26562</v>
      </c>
      <c r="JD109">
        <v>1.54785</v>
      </c>
      <c r="JE109">
        <v>2.38403</v>
      </c>
      <c r="JF109">
        <v>38.7717</v>
      </c>
      <c r="JG109">
        <v>14.027</v>
      </c>
      <c r="JH109">
        <v>18</v>
      </c>
      <c r="JI109">
        <v>631.312</v>
      </c>
      <c r="JJ109">
        <v>432.002</v>
      </c>
      <c r="JK109">
        <v>32.5256</v>
      </c>
      <c r="JL109">
        <v>33.034</v>
      </c>
      <c r="JM109">
        <v>30.0002</v>
      </c>
      <c r="JN109">
        <v>32.9411</v>
      </c>
      <c r="JO109">
        <v>32.8773</v>
      </c>
      <c r="JP109">
        <v>22.2541</v>
      </c>
      <c r="JQ109">
        <v>0</v>
      </c>
      <c r="JR109">
        <v>100</v>
      </c>
      <c r="JS109">
        <v>-999.9</v>
      </c>
      <c r="JT109">
        <v>421.056</v>
      </c>
      <c r="JU109">
        <v>35</v>
      </c>
      <c r="JV109">
        <v>94.1871</v>
      </c>
      <c r="JW109">
        <v>91.7838</v>
      </c>
    </row>
    <row r="110" spans="1:283">
      <c r="A110">
        <v>94</v>
      </c>
      <c r="B110">
        <v>1690395642.1</v>
      </c>
      <c r="C110">
        <v>17272</v>
      </c>
      <c r="D110" t="s">
        <v>852</v>
      </c>
      <c r="E110" t="s">
        <v>853</v>
      </c>
      <c r="F110">
        <v>15</v>
      </c>
      <c r="P110">
        <v>1690395634.099999</v>
      </c>
      <c r="Q110">
        <f>(R110)/1000</f>
        <v>0</v>
      </c>
      <c r="R110">
        <f>1000*DB110*AP110*(CX110-CY110)/(100*CQ110*(1000-AP110*CX110))</f>
        <v>0</v>
      </c>
      <c r="S110">
        <f>DB110*AP110*(CW110-CV110*(1000-AP110*CY110)/(1000-AP110*CX110))/(100*CQ110)</f>
        <v>0</v>
      </c>
      <c r="T110">
        <f>CV110 - IF(AP110&gt;1, S110*CQ110*100.0/(AR110*DJ110), 0)</f>
        <v>0</v>
      </c>
      <c r="U110">
        <f>((AA110-Q110/2)*T110-S110)/(AA110+Q110/2)</f>
        <v>0</v>
      </c>
      <c r="V110">
        <f>U110*(DC110+DD110)/1000.0</f>
        <v>0</v>
      </c>
      <c r="W110">
        <f>(CV110 - IF(AP110&gt;1, S110*CQ110*100.0/(AR110*DJ110), 0))*(DC110+DD110)/1000.0</f>
        <v>0</v>
      </c>
      <c r="X110">
        <f>2.0/((1/Z110-1/Y110)+SIGN(Z110)*SQRT((1/Z110-1/Y110)*(1/Z110-1/Y110) + 4*CR110/((CR110+1)*(CR110+1))*(2*1/Z110*1/Y110-1/Y110*1/Y110)))</f>
        <v>0</v>
      </c>
      <c r="Y110">
        <f>IF(LEFT(CS110,1)&lt;&gt;"0",IF(LEFT(CS110,1)="1",3.0,CT110),$D$5+$E$5*(DJ110*DC110/($K$5*1000))+$F$5*(DJ110*DC110/($K$5*1000))*MAX(MIN(CQ110,$J$5),$I$5)*MAX(MIN(CQ110,$J$5),$I$5)+$G$5*MAX(MIN(CQ110,$J$5),$I$5)*(DJ110*DC110/($K$5*1000))+$H$5*(DJ110*DC110/($K$5*1000))*(DJ110*DC110/($K$5*1000)))</f>
        <v>0</v>
      </c>
      <c r="Z110">
        <f>Q110*(1000-(1000*0.61365*exp(17.502*AD110/(240.97+AD110))/(DC110+DD110)+CX110)/2)/(1000*0.61365*exp(17.502*AD110/(240.97+AD110))/(DC110+DD110)-CX110)</f>
        <v>0</v>
      </c>
      <c r="AA110">
        <f>1/((CR110+1)/(X110/1.6)+1/(Y110/1.37)) + CR110/((CR110+1)/(X110/1.6) + CR110/(Y110/1.37))</f>
        <v>0</v>
      </c>
      <c r="AB110">
        <f>(CM110*CP110)</f>
        <v>0</v>
      </c>
      <c r="AC110">
        <f>(DE110+(AB110+2*0.95*5.67E-8*(((DE110+$B$7)+273)^4-(DE110+273)^4)-44100*Q110)/(1.84*29.3*Y110+8*0.95*5.67E-8*(DE110+273)^3))</f>
        <v>0</v>
      </c>
      <c r="AD110">
        <f>($C$7*DF110+$D$7*DG110+$E$7*AC110)</f>
        <v>0</v>
      </c>
      <c r="AE110">
        <f>0.61365*exp(17.502*AD110/(240.97+AD110))</f>
        <v>0</v>
      </c>
      <c r="AF110">
        <f>(AG110/AH110*100)</f>
        <v>0</v>
      </c>
      <c r="AG110">
        <f>CX110*(DC110+DD110)/1000</f>
        <v>0</v>
      </c>
      <c r="AH110">
        <f>0.61365*exp(17.502*DE110/(240.97+DE110))</f>
        <v>0</v>
      </c>
      <c r="AI110">
        <f>(AE110-CX110*(DC110+DD110)/1000)</f>
        <v>0</v>
      </c>
      <c r="AJ110">
        <f>(-Q110*44100)</f>
        <v>0</v>
      </c>
      <c r="AK110">
        <f>2*29.3*Y110*0.92*(DE110-AD110)</f>
        <v>0</v>
      </c>
      <c r="AL110">
        <f>2*0.95*5.67E-8*(((DE110+$B$7)+273)^4-(AD110+273)^4)</f>
        <v>0</v>
      </c>
      <c r="AM110">
        <f>AB110+AL110+AJ110+AK110</f>
        <v>0</v>
      </c>
      <c r="AN110">
        <v>0</v>
      </c>
      <c r="AO110">
        <v>0</v>
      </c>
      <c r="AP110">
        <f>IF(AN110*$H$13&gt;=AR110,1.0,(AR110/(AR110-AN110*$H$13)))</f>
        <v>0</v>
      </c>
      <c r="AQ110">
        <f>(AP110-1)*100</f>
        <v>0</v>
      </c>
      <c r="AR110">
        <f>MAX(0,($B$13+$C$13*DJ110)/(1+$D$13*DJ110)*DC110/(DE110+273)*$E$13)</f>
        <v>0</v>
      </c>
      <c r="AS110" t="s">
        <v>414</v>
      </c>
      <c r="AT110">
        <v>12558.6</v>
      </c>
      <c r="AU110">
        <v>607.068</v>
      </c>
      <c r="AV110">
        <v>2188.17</v>
      </c>
      <c r="AW110">
        <f>1-AU110/AV110</f>
        <v>0</v>
      </c>
      <c r="AX110">
        <v>-1.734461745173538</v>
      </c>
      <c r="AY110" t="s">
        <v>854</v>
      </c>
      <c r="AZ110">
        <v>12505.9</v>
      </c>
      <c r="BA110">
        <v>785.56296</v>
      </c>
      <c r="BB110">
        <v>1184</v>
      </c>
      <c r="BC110">
        <f>1-BA110/BB110</f>
        <v>0</v>
      </c>
      <c r="BD110">
        <v>0.5</v>
      </c>
      <c r="BE110">
        <f>CN110</f>
        <v>0</v>
      </c>
      <c r="BF110">
        <f>S110</f>
        <v>0</v>
      </c>
      <c r="BG110">
        <f>BC110*BD110*BE110</f>
        <v>0</v>
      </c>
      <c r="BH110">
        <f>(BF110-AX110)/BE110</f>
        <v>0</v>
      </c>
      <c r="BI110">
        <f>(AV110-BB110)/BB110</f>
        <v>0</v>
      </c>
      <c r="BJ110">
        <f>AU110/(AW110+AU110/BB110)</f>
        <v>0</v>
      </c>
      <c r="BK110" t="s">
        <v>855</v>
      </c>
      <c r="BL110">
        <v>-884.13</v>
      </c>
      <c r="BM110">
        <f>IF(BL110&lt;&gt;0, BL110, BJ110)</f>
        <v>0</v>
      </c>
      <c r="BN110">
        <f>1-BM110/BB110</f>
        <v>0</v>
      </c>
      <c r="BO110">
        <f>(BB110-BA110)/(BB110-BM110)</f>
        <v>0</v>
      </c>
      <c r="BP110">
        <f>(AV110-BB110)/(AV110-BM110)</f>
        <v>0</v>
      </c>
      <c r="BQ110">
        <f>(BB110-BA110)/(BB110-AU110)</f>
        <v>0</v>
      </c>
      <c r="BR110">
        <f>(AV110-BB110)/(AV110-AU110)</f>
        <v>0</v>
      </c>
      <c r="BS110">
        <f>(BO110*BM110/BA110)</f>
        <v>0</v>
      </c>
      <c r="BT110">
        <f>(1-BS110)</f>
        <v>0</v>
      </c>
      <c r="BU110">
        <v>3306</v>
      </c>
      <c r="BV110">
        <v>300</v>
      </c>
      <c r="BW110">
        <v>300</v>
      </c>
      <c r="BX110">
        <v>300</v>
      </c>
      <c r="BY110">
        <v>12505.9</v>
      </c>
      <c r="BZ110">
        <v>1099.95</v>
      </c>
      <c r="CA110">
        <v>-0.009061410000000001</v>
      </c>
      <c r="CB110">
        <v>-2.31</v>
      </c>
      <c r="CC110" t="s">
        <v>417</v>
      </c>
      <c r="CD110" t="s">
        <v>417</v>
      </c>
      <c r="CE110" t="s">
        <v>417</v>
      </c>
      <c r="CF110" t="s">
        <v>417</v>
      </c>
      <c r="CG110" t="s">
        <v>417</v>
      </c>
      <c r="CH110" t="s">
        <v>417</v>
      </c>
      <c r="CI110" t="s">
        <v>417</v>
      </c>
      <c r="CJ110" t="s">
        <v>417</v>
      </c>
      <c r="CK110" t="s">
        <v>417</v>
      </c>
      <c r="CL110" t="s">
        <v>417</v>
      </c>
      <c r="CM110">
        <f>$B$11*DK110+$C$11*DL110+$F$11*DW110*(1-DZ110)</f>
        <v>0</v>
      </c>
      <c r="CN110">
        <f>CM110*CO110</f>
        <v>0</v>
      </c>
      <c r="CO110">
        <f>($B$11*$D$9+$C$11*$D$9+$F$11*((EJ110+EB110)/MAX(EJ110+EB110+EK110, 0.1)*$I$9+EK110/MAX(EJ110+EB110+EK110, 0.1)*$J$9))/($B$11+$C$11+$F$11)</f>
        <v>0</v>
      </c>
      <c r="CP110">
        <f>($B$11*$K$9+$C$11*$K$9+$F$11*((EJ110+EB110)/MAX(EJ110+EB110+EK110, 0.1)*$P$9+EK110/MAX(EJ110+EB110+EK110, 0.1)*$Q$9))/($B$11+$C$11+$F$11)</f>
        <v>0</v>
      </c>
      <c r="CQ110">
        <v>6</v>
      </c>
      <c r="CR110">
        <v>0.5</v>
      </c>
      <c r="CS110" t="s">
        <v>418</v>
      </c>
      <c r="CT110">
        <v>2</v>
      </c>
      <c r="CU110">
        <v>1690395634.099999</v>
      </c>
      <c r="CV110">
        <v>409.7703870967742</v>
      </c>
      <c r="CW110">
        <v>426.2122580645161</v>
      </c>
      <c r="CX110">
        <v>36.60075161290322</v>
      </c>
      <c r="CY110">
        <v>34.33524516129032</v>
      </c>
      <c r="CZ110">
        <v>406.4736129032258</v>
      </c>
      <c r="DA110">
        <v>35.74107741935483</v>
      </c>
      <c r="DB110">
        <v>600.0164838709677</v>
      </c>
      <c r="DC110">
        <v>101.3928064516129</v>
      </c>
      <c r="DD110">
        <v>0.1000536967741935</v>
      </c>
      <c r="DE110">
        <v>33.93668709677419</v>
      </c>
      <c r="DF110">
        <v>33.90035806451612</v>
      </c>
      <c r="DG110">
        <v>999.9000000000003</v>
      </c>
      <c r="DH110">
        <v>0</v>
      </c>
      <c r="DI110">
        <v>0</v>
      </c>
      <c r="DJ110">
        <v>10000.42967741936</v>
      </c>
      <c r="DK110">
        <v>0</v>
      </c>
      <c r="DL110">
        <v>1080.573161290323</v>
      </c>
      <c r="DM110">
        <v>-16.44190322580645</v>
      </c>
      <c r="DN110">
        <v>425.3380322580645</v>
      </c>
      <c r="DO110">
        <v>441.3667419354839</v>
      </c>
      <c r="DP110">
        <v>2.265507741935484</v>
      </c>
      <c r="DQ110">
        <v>426.2122580645161</v>
      </c>
      <c r="DR110">
        <v>34.33524516129032</v>
      </c>
      <c r="DS110">
        <v>3.711053548387097</v>
      </c>
      <c r="DT110">
        <v>3.481346774193549</v>
      </c>
      <c r="DU110">
        <v>27.61755161290322</v>
      </c>
      <c r="DV110">
        <v>26.52904193548387</v>
      </c>
      <c r="DW110">
        <v>1499.970967741936</v>
      </c>
      <c r="DX110">
        <v>0.9729961612903224</v>
      </c>
      <c r="DY110">
        <v>0.02700365161290323</v>
      </c>
      <c r="DZ110">
        <v>0</v>
      </c>
      <c r="EA110">
        <v>788.4342258064515</v>
      </c>
      <c r="EB110">
        <v>4.999310000000001</v>
      </c>
      <c r="EC110">
        <v>15979.14193548387</v>
      </c>
      <c r="ED110">
        <v>13258.97096774193</v>
      </c>
      <c r="EE110">
        <v>41.55399999999998</v>
      </c>
      <c r="EF110">
        <v>42.75</v>
      </c>
      <c r="EG110">
        <v>41.81199999999998</v>
      </c>
      <c r="EH110">
        <v>42.375</v>
      </c>
      <c r="EI110">
        <v>42.93699999999997</v>
      </c>
      <c r="EJ110">
        <v>1454.602258064516</v>
      </c>
      <c r="EK110">
        <v>40.36903225806449</v>
      </c>
      <c r="EL110">
        <v>0</v>
      </c>
      <c r="EM110">
        <v>105.7000000476837</v>
      </c>
      <c r="EN110">
        <v>0</v>
      </c>
      <c r="EO110">
        <v>785.56296</v>
      </c>
      <c r="EP110">
        <v>-156.3499997693718</v>
      </c>
      <c r="EQ110">
        <v>-1045.730770775268</v>
      </c>
      <c r="ER110">
        <v>15939.28</v>
      </c>
      <c r="ES110">
        <v>15</v>
      </c>
      <c r="ET110">
        <v>1690395272</v>
      </c>
      <c r="EU110" t="s">
        <v>843</v>
      </c>
      <c r="EV110">
        <v>1690395272</v>
      </c>
      <c r="EW110">
        <v>1690395265.5</v>
      </c>
      <c r="EX110">
        <v>60</v>
      </c>
      <c r="EY110">
        <v>0.017</v>
      </c>
      <c r="EZ110">
        <v>0.01</v>
      </c>
      <c r="FA110">
        <v>3.293</v>
      </c>
      <c r="FB110">
        <v>0.86</v>
      </c>
      <c r="FC110">
        <v>416</v>
      </c>
      <c r="FD110">
        <v>35</v>
      </c>
      <c r="FE110">
        <v>0.5600000000000001</v>
      </c>
      <c r="FF110">
        <v>0.12</v>
      </c>
      <c r="FG110">
        <v>15.4806104389489</v>
      </c>
      <c r="FH110">
        <v>-0.6682450485195581</v>
      </c>
      <c r="FI110">
        <v>0.07882595175073652</v>
      </c>
      <c r="FJ110">
        <v>1</v>
      </c>
      <c r="FK110">
        <v>-16.44034634146341</v>
      </c>
      <c r="FL110">
        <v>0.2070062717769548</v>
      </c>
      <c r="FM110">
        <v>0.06345636141229882</v>
      </c>
      <c r="FN110">
        <v>1</v>
      </c>
      <c r="FO110">
        <v>409.7703870967742</v>
      </c>
      <c r="FP110">
        <v>0.690193548387621</v>
      </c>
      <c r="FQ110">
        <v>0.06998648598553227</v>
      </c>
      <c r="FR110">
        <v>1</v>
      </c>
      <c r="FS110">
        <v>2.242154146341463</v>
      </c>
      <c r="FT110">
        <v>0.4523059233449538</v>
      </c>
      <c r="FU110">
        <v>0.04735897838876346</v>
      </c>
      <c r="FV110">
        <v>1</v>
      </c>
      <c r="FW110">
        <v>36.60075161290322</v>
      </c>
      <c r="FX110">
        <v>0.668119354838713</v>
      </c>
      <c r="FY110">
        <v>0.049824348698251</v>
      </c>
      <c r="FZ110">
        <v>1</v>
      </c>
      <c r="GA110">
        <v>5</v>
      </c>
      <c r="GB110">
        <v>5</v>
      </c>
      <c r="GC110" t="s">
        <v>420</v>
      </c>
      <c r="GD110">
        <v>3.17107</v>
      </c>
      <c r="GE110">
        <v>2.79717</v>
      </c>
      <c r="GF110">
        <v>0.101357</v>
      </c>
      <c r="GG110">
        <v>0.105622</v>
      </c>
      <c r="GH110">
        <v>0.157766</v>
      </c>
      <c r="GI110">
        <v>0.152892</v>
      </c>
      <c r="GJ110">
        <v>27762.6</v>
      </c>
      <c r="GK110">
        <v>20254.5</v>
      </c>
      <c r="GL110">
        <v>28904.3</v>
      </c>
      <c r="GM110">
        <v>22207.4</v>
      </c>
      <c r="GN110">
        <v>30952.9</v>
      </c>
      <c r="GO110">
        <v>27351.8</v>
      </c>
      <c r="GP110">
        <v>39867.1</v>
      </c>
      <c r="GQ110">
        <v>36103.9</v>
      </c>
      <c r="GR110">
        <v>2.0928</v>
      </c>
      <c r="GS110">
        <v>1.81408</v>
      </c>
      <c r="GT110">
        <v>0.0797138</v>
      </c>
      <c r="GU110">
        <v>0</v>
      </c>
      <c r="GV110">
        <v>32.6473</v>
      </c>
      <c r="GW110">
        <v>999.9</v>
      </c>
      <c r="GX110">
        <v>63.7</v>
      </c>
      <c r="GY110">
        <v>35.3</v>
      </c>
      <c r="GZ110">
        <v>36.0797</v>
      </c>
      <c r="HA110">
        <v>61.4682</v>
      </c>
      <c r="HB110">
        <v>30.3926</v>
      </c>
      <c r="HC110">
        <v>1</v>
      </c>
      <c r="HD110">
        <v>0.456247</v>
      </c>
      <c r="HE110">
        <v>0</v>
      </c>
      <c r="HF110">
        <v>20.2784</v>
      </c>
      <c r="HG110">
        <v>5.22388</v>
      </c>
      <c r="HH110">
        <v>11.909</v>
      </c>
      <c r="HI110">
        <v>4.96375</v>
      </c>
      <c r="HJ110">
        <v>3.292</v>
      </c>
      <c r="HK110">
        <v>9999</v>
      </c>
      <c r="HL110">
        <v>9999</v>
      </c>
      <c r="HM110">
        <v>9999</v>
      </c>
      <c r="HN110">
        <v>999.9</v>
      </c>
      <c r="HO110">
        <v>4.97027</v>
      </c>
      <c r="HP110">
        <v>1.87531</v>
      </c>
      <c r="HQ110">
        <v>1.87408</v>
      </c>
      <c r="HR110">
        <v>1.8733</v>
      </c>
      <c r="HS110">
        <v>1.87469</v>
      </c>
      <c r="HT110">
        <v>1.86966</v>
      </c>
      <c r="HU110">
        <v>1.8738</v>
      </c>
      <c r="HV110">
        <v>1.87888</v>
      </c>
      <c r="HW110">
        <v>0</v>
      </c>
      <c r="HX110">
        <v>0</v>
      </c>
      <c r="HY110">
        <v>0</v>
      </c>
      <c r="HZ110">
        <v>0</v>
      </c>
      <c r="IA110" t="s">
        <v>421</v>
      </c>
      <c r="IB110" t="s">
        <v>422</v>
      </c>
      <c r="IC110" t="s">
        <v>423</v>
      </c>
      <c r="ID110" t="s">
        <v>423</v>
      </c>
      <c r="IE110" t="s">
        <v>423</v>
      </c>
      <c r="IF110" t="s">
        <v>423</v>
      </c>
      <c r="IG110">
        <v>0</v>
      </c>
      <c r="IH110">
        <v>100</v>
      </c>
      <c r="II110">
        <v>100</v>
      </c>
      <c r="IJ110">
        <v>3.297</v>
      </c>
      <c r="IK110">
        <v>0.8597</v>
      </c>
      <c r="IL110">
        <v>3.274236805765766</v>
      </c>
      <c r="IM110">
        <v>0.0007502269904989051</v>
      </c>
      <c r="IN110">
        <v>-1.907541437940456E-06</v>
      </c>
      <c r="IO110">
        <v>4.87577687351772E-10</v>
      </c>
      <c r="IP110">
        <v>0.8596649999999997</v>
      </c>
      <c r="IQ110">
        <v>0</v>
      </c>
      <c r="IR110">
        <v>0</v>
      </c>
      <c r="IS110">
        <v>0</v>
      </c>
      <c r="IT110">
        <v>1</v>
      </c>
      <c r="IU110">
        <v>1943</v>
      </c>
      <c r="IV110">
        <v>1</v>
      </c>
      <c r="IW110">
        <v>21</v>
      </c>
      <c r="IX110">
        <v>6.2</v>
      </c>
      <c r="IY110">
        <v>6.3</v>
      </c>
      <c r="IZ110">
        <v>1.12305</v>
      </c>
      <c r="JA110">
        <v>2.44385</v>
      </c>
      <c r="JB110">
        <v>1.42578</v>
      </c>
      <c r="JC110">
        <v>2.26562</v>
      </c>
      <c r="JD110">
        <v>1.54785</v>
      </c>
      <c r="JE110">
        <v>2.37549</v>
      </c>
      <c r="JF110">
        <v>38.7717</v>
      </c>
      <c r="JG110">
        <v>14.0182</v>
      </c>
      <c r="JH110">
        <v>18</v>
      </c>
      <c r="JI110">
        <v>630.843</v>
      </c>
      <c r="JJ110">
        <v>430.487</v>
      </c>
      <c r="JK110">
        <v>32.8086</v>
      </c>
      <c r="JL110">
        <v>33.1354</v>
      </c>
      <c r="JM110">
        <v>30.0005</v>
      </c>
      <c r="JN110">
        <v>33.0043</v>
      </c>
      <c r="JO110">
        <v>32.9355</v>
      </c>
      <c r="JP110">
        <v>22.5013</v>
      </c>
      <c r="JQ110">
        <v>0</v>
      </c>
      <c r="JR110">
        <v>100</v>
      </c>
      <c r="JS110">
        <v>-999.9</v>
      </c>
      <c r="JT110">
        <v>426.468</v>
      </c>
      <c r="JU110">
        <v>35</v>
      </c>
      <c r="JV110">
        <v>94.17310000000001</v>
      </c>
      <c r="JW110">
        <v>91.9789</v>
      </c>
    </row>
    <row r="111" spans="1:283">
      <c r="A111">
        <v>95</v>
      </c>
      <c r="B111">
        <v>1690398370.5</v>
      </c>
      <c r="C111">
        <v>20000.40000009537</v>
      </c>
      <c r="D111" t="s">
        <v>856</v>
      </c>
      <c r="E111" t="s">
        <v>857</v>
      </c>
      <c r="F111">
        <v>15</v>
      </c>
      <c r="P111">
        <v>1690398362.5</v>
      </c>
      <c r="Q111">
        <f>(R111)/1000</f>
        <v>0</v>
      </c>
      <c r="R111">
        <f>1000*DB111*AP111*(CX111-CY111)/(100*CQ111*(1000-AP111*CX111))</f>
        <v>0</v>
      </c>
      <c r="S111">
        <f>DB111*AP111*(CW111-CV111*(1000-AP111*CY111)/(1000-AP111*CX111))/(100*CQ111)</f>
        <v>0</v>
      </c>
      <c r="T111">
        <f>CV111 - IF(AP111&gt;1, S111*CQ111*100.0/(AR111*DJ111), 0)</f>
        <v>0</v>
      </c>
      <c r="U111">
        <f>((AA111-Q111/2)*T111-S111)/(AA111+Q111/2)</f>
        <v>0</v>
      </c>
      <c r="V111">
        <f>U111*(DC111+DD111)/1000.0</f>
        <v>0</v>
      </c>
      <c r="W111">
        <f>(CV111 - IF(AP111&gt;1, S111*CQ111*100.0/(AR111*DJ111), 0))*(DC111+DD111)/1000.0</f>
        <v>0</v>
      </c>
      <c r="X111">
        <f>2.0/((1/Z111-1/Y111)+SIGN(Z111)*SQRT((1/Z111-1/Y111)*(1/Z111-1/Y111) + 4*CR111/((CR111+1)*(CR111+1))*(2*1/Z111*1/Y111-1/Y111*1/Y111)))</f>
        <v>0</v>
      </c>
      <c r="Y111">
        <f>IF(LEFT(CS111,1)&lt;&gt;"0",IF(LEFT(CS111,1)="1",3.0,CT111),$D$5+$E$5*(DJ111*DC111/($K$5*1000))+$F$5*(DJ111*DC111/($K$5*1000))*MAX(MIN(CQ111,$J$5),$I$5)*MAX(MIN(CQ111,$J$5),$I$5)+$G$5*MAX(MIN(CQ111,$J$5),$I$5)*(DJ111*DC111/($K$5*1000))+$H$5*(DJ111*DC111/($K$5*1000))*(DJ111*DC111/($K$5*1000)))</f>
        <v>0</v>
      </c>
      <c r="Z111">
        <f>Q111*(1000-(1000*0.61365*exp(17.502*AD111/(240.97+AD111))/(DC111+DD111)+CX111)/2)/(1000*0.61365*exp(17.502*AD111/(240.97+AD111))/(DC111+DD111)-CX111)</f>
        <v>0</v>
      </c>
      <c r="AA111">
        <f>1/((CR111+1)/(X111/1.6)+1/(Y111/1.37)) + CR111/((CR111+1)/(X111/1.6) + CR111/(Y111/1.37))</f>
        <v>0</v>
      </c>
      <c r="AB111">
        <f>(CM111*CP111)</f>
        <v>0</v>
      </c>
      <c r="AC111">
        <f>(DE111+(AB111+2*0.95*5.67E-8*(((DE111+$B$7)+273)^4-(DE111+273)^4)-44100*Q111)/(1.84*29.3*Y111+8*0.95*5.67E-8*(DE111+273)^3))</f>
        <v>0</v>
      </c>
      <c r="AD111">
        <f>($C$7*DF111+$D$7*DG111+$E$7*AC111)</f>
        <v>0</v>
      </c>
      <c r="AE111">
        <f>0.61365*exp(17.502*AD111/(240.97+AD111))</f>
        <v>0</v>
      </c>
      <c r="AF111">
        <f>(AG111/AH111*100)</f>
        <v>0</v>
      </c>
      <c r="AG111">
        <f>CX111*(DC111+DD111)/1000</f>
        <v>0</v>
      </c>
      <c r="AH111">
        <f>0.61365*exp(17.502*DE111/(240.97+DE111))</f>
        <v>0</v>
      </c>
      <c r="AI111">
        <f>(AE111-CX111*(DC111+DD111)/1000)</f>
        <v>0</v>
      </c>
      <c r="AJ111">
        <f>(-Q111*44100)</f>
        <v>0</v>
      </c>
      <c r="AK111">
        <f>2*29.3*Y111*0.92*(DE111-AD111)</f>
        <v>0</v>
      </c>
      <c r="AL111">
        <f>2*0.95*5.67E-8*(((DE111+$B$7)+273)^4-(AD111+273)^4)</f>
        <v>0</v>
      </c>
      <c r="AM111">
        <f>AB111+AL111+AJ111+AK111</f>
        <v>0</v>
      </c>
      <c r="AN111">
        <v>0</v>
      </c>
      <c r="AO111">
        <v>0</v>
      </c>
      <c r="AP111">
        <f>IF(AN111*$H$13&gt;=AR111,1.0,(AR111/(AR111-AN111*$H$13)))</f>
        <v>0</v>
      </c>
      <c r="AQ111">
        <f>(AP111-1)*100</f>
        <v>0</v>
      </c>
      <c r="AR111">
        <f>MAX(0,($B$13+$C$13*DJ111)/(1+$D$13*DJ111)*DC111/(DE111+273)*$E$13)</f>
        <v>0</v>
      </c>
      <c r="AS111" t="s">
        <v>414</v>
      </c>
      <c r="AT111">
        <v>12558.6</v>
      </c>
      <c r="AU111">
        <v>607.068</v>
      </c>
      <c r="AV111">
        <v>2188.17</v>
      </c>
      <c r="AW111">
        <f>1-AU111/AV111</f>
        <v>0</v>
      </c>
      <c r="AX111">
        <v>-1.734461745173538</v>
      </c>
      <c r="AY111" t="s">
        <v>858</v>
      </c>
      <c r="AZ111">
        <v>12471.3</v>
      </c>
      <c r="BA111">
        <v>664.0868076923076</v>
      </c>
      <c r="BB111">
        <v>832.52</v>
      </c>
      <c r="BC111">
        <f>1-BA111/BB111</f>
        <v>0</v>
      </c>
      <c r="BD111">
        <v>0.5</v>
      </c>
      <c r="BE111">
        <f>CN111</f>
        <v>0</v>
      </c>
      <c r="BF111">
        <f>S111</f>
        <v>0</v>
      </c>
      <c r="BG111">
        <f>BC111*BD111*BE111</f>
        <v>0</v>
      </c>
      <c r="BH111">
        <f>(BF111-AX111)/BE111</f>
        <v>0</v>
      </c>
      <c r="BI111">
        <f>(AV111-BB111)/BB111</f>
        <v>0</v>
      </c>
      <c r="BJ111">
        <f>AU111/(AW111+AU111/BB111)</f>
        <v>0</v>
      </c>
      <c r="BK111" t="s">
        <v>859</v>
      </c>
      <c r="BL111">
        <v>-459.87</v>
      </c>
      <c r="BM111">
        <f>IF(BL111&lt;&gt;0, BL111, BJ111)</f>
        <v>0</v>
      </c>
      <c r="BN111">
        <f>1-BM111/BB111</f>
        <v>0</v>
      </c>
      <c r="BO111">
        <f>(BB111-BA111)/(BB111-BM111)</f>
        <v>0</v>
      </c>
      <c r="BP111">
        <f>(AV111-BB111)/(AV111-BM111)</f>
        <v>0</v>
      </c>
      <c r="BQ111">
        <f>(BB111-BA111)/(BB111-AU111)</f>
        <v>0</v>
      </c>
      <c r="BR111">
        <f>(AV111-BB111)/(AV111-AU111)</f>
        <v>0</v>
      </c>
      <c r="BS111">
        <f>(BO111*BM111/BA111)</f>
        <v>0</v>
      </c>
      <c r="BT111">
        <f>(1-BS111)</f>
        <v>0</v>
      </c>
      <c r="BU111">
        <v>3308</v>
      </c>
      <c r="BV111">
        <v>300</v>
      </c>
      <c r="BW111">
        <v>300</v>
      </c>
      <c r="BX111">
        <v>300</v>
      </c>
      <c r="BY111">
        <v>12471.3</v>
      </c>
      <c r="BZ111">
        <v>799.8200000000001</v>
      </c>
      <c r="CA111">
        <v>-0.009034840000000001</v>
      </c>
      <c r="CB111">
        <v>-2.43</v>
      </c>
      <c r="CC111" t="s">
        <v>417</v>
      </c>
      <c r="CD111" t="s">
        <v>417</v>
      </c>
      <c r="CE111" t="s">
        <v>417</v>
      </c>
      <c r="CF111" t="s">
        <v>417</v>
      </c>
      <c r="CG111" t="s">
        <v>417</v>
      </c>
      <c r="CH111" t="s">
        <v>417</v>
      </c>
      <c r="CI111" t="s">
        <v>417</v>
      </c>
      <c r="CJ111" t="s">
        <v>417</v>
      </c>
      <c r="CK111" t="s">
        <v>417</v>
      </c>
      <c r="CL111" t="s">
        <v>417</v>
      </c>
      <c r="CM111">
        <f>$B$11*DK111+$C$11*DL111+$F$11*DW111*(1-DZ111)</f>
        <v>0</v>
      </c>
      <c r="CN111">
        <f>CM111*CO111</f>
        <v>0</v>
      </c>
      <c r="CO111">
        <f>($B$11*$D$9+$C$11*$D$9+$F$11*((EJ111+EB111)/MAX(EJ111+EB111+EK111, 0.1)*$I$9+EK111/MAX(EJ111+EB111+EK111, 0.1)*$J$9))/($B$11+$C$11+$F$11)</f>
        <v>0</v>
      </c>
      <c r="CP111">
        <f>($B$11*$K$9+$C$11*$K$9+$F$11*((EJ111+EB111)/MAX(EJ111+EB111+EK111, 0.1)*$P$9+EK111/MAX(EJ111+EB111+EK111, 0.1)*$Q$9))/($B$11+$C$11+$F$11)</f>
        <v>0</v>
      </c>
      <c r="CQ111">
        <v>6</v>
      </c>
      <c r="CR111">
        <v>0.5</v>
      </c>
      <c r="CS111" t="s">
        <v>418</v>
      </c>
      <c r="CT111">
        <v>2</v>
      </c>
      <c r="CU111">
        <v>1690398362.5</v>
      </c>
      <c r="CV111">
        <v>410.0885161290323</v>
      </c>
      <c r="CW111">
        <v>415.0147096774194</v>
      </c>
      <c r="CX111">
        <v>31.66895161290322</v>
      </c>
      <c r="CY111">
        <v>31.10571935483871</v>
      </c>
      <c r="CZ111">
        <v>406.5105161290323</v>
      </c>
      <c r="DA111">
        <v>30.87995161290322</v>
      </c>
      <c r="DB111">
        <v>600.1713870967741</v>
      </c>
      <c r="DC111">
        <v>101.3376451612904</v>
      </c>
      <c r="DD111">
        <v>0.09999539677419354</v>
      </c>
      <c r="DE111">
        <v>31.99416451612903</v>
      </c>
      <c r="DF111">
        <v>32.19473548387097</v>
      </c>
      <c r="DG111">
        <v>999.9000000000003</v>
      </c>
      <c r="DH111">
        <v>0</v>
      </c>
      <c r="DI111">
        <v>0</v>
      </c>
      <c r="DJ111">
        <v>9998.711935483871</v>
      </c>
      <c r="DK111">
        <v>0</v>
      </c>
      <c r="DL111">
        <v>1342.812258064516</v>
      </c>
      <c r="DM111">
        <v>-5.20738129032258</v>
      </c>
      <c r="DN111">
        <v>423.2407741935483</v>
      </c>
      <c r="DO111">
        <v>428.3384193548387</v>
      </c>
      <c r="DP111">
        <v>0.6339034516129032</v>
      </c>
      <c r="DQ111">
        <v>415.0147096774194</v>
      </c>
      <c r="DR111">
        <v>31.10571935483871</v>
      </c>
      <c r="DS111">
        <v>3.21642</v>
      </c>
      <c r="DT111">
        <v>3.152182258064516</v>
      </c>
      <c r="DU111">
        <v>25.19284193548387</v>
      </c>
      <c r="DV111">
        <v>24.85440322580645</v>
      </c>
      <c r="DW111">
        <v>1499.999677419355</v>
      </c>
      <c r="DX111">
        <v>0.9730069677419358</v>
      </c>
      <c r="DY111">
        <v>0.02699281290322579</v>
      </c>
      <c r="DZ111">
        <v>0</v>
      </c>
      <c r="EA111">
        <v>664.3268064516128</v>
      </c>
      <c r="EB111">
        <v>4.999310000000001</v>
      </c>
      <c r="EC111">
        <v>11744.90322580645</v>
      </c>
      <c r="ED111">
        <v>13259.27419354839</v>
      </c>
      <c r="EE111">
        <v>40.125</v>
      </c>
      <c r="EF111">
        <v>41.38099999999999</v>
      </c>
      <c r="EG111">
        <v>40.43699999999998</v>
      </c>
      <c r="EH111">
        <v>40.70122580645161</v>
      </c>
      <c r="EI111">
        <v>41.43699999999998</v>
      </c>
      <c r="EJ111">
        <v>1454.648709677419</v>
      </c>
      <c r="EK111">
        <v>40.35096774193547</v>
      </c>
      <c r="EL111">
        <v>0</v>
      </c>
      <c r="EM111">
        <v>2728</v>
      </c>
      <c r="EN111">
        <v>0</v>
      </c>
      <c r="EO111">
        <v>664.0868076923076</v>
      </c>
      <c r="EP111">
        <v>-34.92147010341402</v>
      </c>
      <c r="EQ111">
        <v>-932.1811966572601</v>
      </c>
      <c r="ER111">
        <v>11738.95</v>
      </c>
      <c r="ES111">
        <v>15</v>
      </c>
      <c r="ET111">
        <v>1690398388.5</v>
      </c>
      <c r="EU111" t="s">
        <v>860</v>
      </c>
      <c r="EV111">
        <v>1690398388.5</v>
      </c>
      <c r="EW111">
        <v>1690398388.5</v>
      </c>
      <c r="EX111">
        <v>61</v>
      </c>
      <c r="EY111">
        <v>0.285</v>
      </c>
      <c r="EZ111">
        <v>-0.07099999999999999</v>
      </c>
      <c r="FA111">
        <v>3.578</v>
      </c>
      <c r="FB111">
        <v>0.789</v>
      </c>
      <c r="FC111">
        <v>415</v>
      </c>
      <c r="FD111">
        <v>31</v>
      </c>
      <c r="FE111">
        <v>0.53</v>
      </c>
      <c r="FF111">
        <v>0.15</v>
      </c>
      <c r="FG111">
        <v>4.942556510035407</v>
      </c>
      <c r="FH111">
        <v>-0.04121323418027319</v>
      </c>
      <c r="FI111">
        <v>0.01579915811612234</v>
      </c>
      <c r="FJ111">
        <v>1</v>
      </c>
      <c r="FK111">
        <v>-5.214888536585367</v>
      </c>
      <c r="FL111">
        <v>0.08007156794425656</v>
      </c>
      <c r="FM111">
        <v>0.02274349304542289</v>
      </c>
      <c r="FN111">
        <v>1</v>
      </c>
      <c r="FO111">
        <v>409.8018387096775</v>
      </c>
      <c r="FP111">
        <v>0.5795322580632323</v>
      </c>
      <c r="FQ111">
        <v>0.04825142269284642</v>
      </c>
      <c r="FR111">
        <v>1</v>
      </c>
      <c r="FS111">
        <v>0.6043890975609756</v>
      </c>
      <c r="FT111">
        <v>0.4656705365853655</v>
      </c>
      <c r="FU111">
        <v>0.04766416830835368</v>
      </c>
      <c r="FV111">
        <v>1</v>
      </c>
      <c r="FW111">
        <v>31.7328935483871</v>
      </c>
      <c r="FX111">
        <v>0.3736838709677619</v>
      </c>
      <c r="FY111">
        <v>0.02791117171964997</v>
      </c>
      <c r="FZ111">
        <v>1</v>
      </c>
      <c r="GA111">
        <v>5</v>
      </c>
      <c r="GB111">
        <v>5</v>
      </c>
      <c r="GC111" t="s">
        <v>420</v>
      </c>
      <c r="GD111">
        <v>3.17329</v>
      </c>
      <c r="GE111">
        <v>2.79705</v>
      </c>
      <c r="GF111">
        <v>0.101763</v>
      </c>
      <c r="GG111">
        <v>0.10392</v>
      </c>
      <c r="GH111">
        <v>0.14336</v>
      </c>
      <c r="GI111">
        <v>0.143566</v>
      </c>
      <c r="GJ111">
        <v>27840.5</v>
      </c>
      <c r="GK111">
        <v>20417.8</v>
      </c>
      <c r="GL111">
        <v>28988.4</v>
      </c>
      <c r="GM111">
        <v>22336.4</v>
      </c>
      <c r="GN111">
        <v>31564.8</v>
      </c>
      <c r="GO111">
        <v>27805.6</v>
      </c>
      <c r="GP111">
        <v>39979.5</v>
      </c>
      <c r="GQ111">
        <v>36310.1</v>
      </c>
      <c r="GR111">
        <v>2.11538</v>
      </c>
      <c r="GS111">
        <v>1.83777</v>
      </c>
      <c r="GT111">
        <v>0.0717193</v>
      </c>
      <c r="GU111">
        <v>0</v>
      </c>
      <c r="GV111">
        <v>31.0414</v>
      </c>
      <c r="GW111">
        <v>999.9</v>
      </c>
      <c r="GX111">
        <v>62.2</v>
      </c>
      <c r="GY111">
        <v>33.9</v>
      </c>
      <c r="GZ111">
        <v>32.6117</v>
      </c>
      <c r="HA111">
        <v>62.5082</v>
      </c>
      <c r="HB111">
        <v>32.1034</v>
      </c>
      <c r="HC111">
        <v>1</v>
      </c>
      <c r="HD111">
        <v>0.307904</v>
      </c>
      <c r="HE111">
        <v>0</v>
      </c>
      <c r="HF111">
        <v>20.2777</v>
      </c>
      <c r="HG111">
        <v>5.22418</v>
      </c>
      <c r="HH111">
        <v>11.9081</v>
      </c>
      <c r="HI111">
        <v>4.9636</v>
      </c>
      <c r="HJ111">
        <v>3.292</v>
      </c>
      <c r="HK111">
        <v>9999</v>
      </c>
      <c r="HL111">
        <v>9999</v>
      </c>
      <c r="HM111">
        <v>9999</v>
      </c>
      <c r="HN111">
        <v>999.9</v>
      </c>
      <c r="HO111">
        <v>4.97024</v>
      </c>
      <c r="HP111">
        <v>1.87518</v>
      </c>
      <c r="HQ111">
        <v>1.87395</v>
      </c>
      <c r="HR111">
        <v>1.87317</v>
      </c>
      <c r="HS111">
        <v>1.87458</v>
      </c>
      <c r="HT111">
        <v>1.86963</v>
      </c>
      <c r="HU111">
        <v>1.87377</v>
      </c>
      <c r="HV111">
        <v>1.8788</v>
      </c>
      <c r="HW111">
        <v>0</v>
      </c>
      <c r="HX111">
        <v>0</v>
      </c>
      <c r="HY111">
        <v>0</v>
      </c>
      <c r="HZ111">
        <v>0</v>
      </c>
      <c r="IA111" t="s">
        <v>421</v>
      </c>
      <c r="IB111" t="s">
        <v>422</v>
      </c>
      <c r="IC111" t="s">
        <v>423</v>
      </c>
      <c r="ID111" t="s">
        <v>423</v>
      </c>
      <c r="IE111" t="s">
        <v>423</v>
      </c>
      <c r="IF111" t="s">
        <v>423</v>
      </c>
      <c r="IG111">
        <v>0</v>
      </c>
      <c r="IH111">
        <v>100</v>
      </c>
      <c r="II111">
        <v>100</v>
      </c>
      <c r="IJ111">
        <v>3.578</v>
      </c>
      <c r="IK111">
        <v>0.789</v>
      </c>
      <c r="IL111">
        <v>3.274236805765766</v>
      </c>
      <c r="IM111">
        <v>0.0007502269904989051</v>
      </c>
      <c r="IN111">
        <v>-1.907541437940456E-06</v>
      </c>
      <c r="IO111">
        <v>4.87577687351772E-10</v>
      </c>
      <c r="IP111">
        <v>0.8596649999999997</v>
      </c>
      <c r="IQ111">
        <v>0</v>
      </c>
      <c r="IR111">
        <v>0</v>
      </c>
      <c r="IS111">
        <v>0</v>
      </c>
      <c r="IT111">
        <v>1</v>
      </c>
      <c r="IU111">
        <v>1943</v>
      </c>
      <c r="IV111">
        <v>1</v>
      </c>
      <c r="IW111">
        <v>21</v>
      </c>
      <c r="IX111">
        <v>51.6</v>
      </c>
      <c r="IY111">
        <v>51.8</v>
      </c>
      <c r="IZ111">
        <v>1.09497</v>
      </c>
      <c r="JA111">
        <v>2.43774</v>
      </c>
      <c r="JB111">
        <v>1.42578</v>
      </c>
      <c r="JC111">
        <v>2.27051</v>
      </c>
      <c r="JD111">
        <v>1.54785</v>
      </c>
      <c r="JE111">
        <v>2.41699</v>
      </c>
      <c r="JF111">
        <v>37.53</v>
      </c>
      <c r="JG111">
        <v>14.3247</v>
      </c>
      <c r="JH111">
        <v>18</v>
      </c>
      <c r="JI111">
        <v>628.779</v>
      </c>
      <c r="JJ111">
        <v>431.089</v>
      </c>
      <c r="JK111">
        <v>30.9124</v>
      </c>
      <c r="JL111">
        <v>31.2008</v>
      </c>
      <c r="JM111">
        <v>30.0011</v>
      </c>
      <c r="JN111">
        <v>31.0555</v>
      </c>
      <c r="JO111">
        <v>30.9952</v>
      </c>
      <c r="JP111">
        <v>21.9467</v>
      </c>
      <c r="JQ111">
        <v>0</v>
      </c>
      <c r="JR111">
        <v>100</v>
      </c>
      <c r="JS111">
        <v>-999.9</v>
      </c>
      <c r="JT111">
        <v>415.173</v>
      </c>
      <c r="JU111">
        <v>35</v>
      </c>
      <c r="JV111">
        <v>94.4422</v>
      </c>
      <c r="JW111">
        <v>92.50749999999999</v>
      </c>
    </row>
    <row r="112" spans="1:283">
      <c r="A112">
        <v>96</v>
      </c>
      <c r="B112">
        <v>1690398490.5</v>
      </c>
      <c r="C112">
        <v>20120.40000009537</v>
      </c>
      <c r="D112" t="s">
        <v>861</v>
      </c>
      <c r="E112" t="s">
        <v>862</v>
      </c>
      <c r="F112">
        <v>15</v>
      </c>
      <c r="P112">
        <v>1690398482.5</v>
      </c>
      <c r="Q112">
        <f>(R112)/1000</f>
        <v>0</v>
      </c>
      <c r="R112">
        <f>1000*DB112*AP112*(CX112-CY112)/(100*CQ112*(1000-AP112*CX112))</f>
        <v>0</v>
      </c>
      <c r="S112">
        <f>DB112*AP112*(CW112-CV112*(1000-AP112*CY112)/(1000-AP112*CX112))/(100*CQ112)</f>
        <v>0</v>
      </c>
      <c r="T112">
        <f>CV112 - IF(AP112&gt;1, S112*CQ112*100.0/(AR112*DJ112), 0)</f>
        <v>0</v>
      </c>
      <c r="U112">
        <f>((AA112-Q112/2)*T112-S112)/(AA112+Q112/2)</f>
        <v>0</v>
      </c>
      <c r="V112">
        <f>U112*(DC112+DD112)/1000.0</f>
        <v>0</v>
      </c>
      <c r="W112">
        <f>(CV112 - IF(AP112&gt;1, S112*CQ112*100.0/(AR112*DJ112), 0))*(DC112+DD112)/1000.0</f>
        <v>0</v>
      </c>
      <c r="X112">
        <f>2.0/((1/Z112-1/Y112)+SIGN(Z112)*SQRT((1/Z112-1/Y112)*(1/Z112-1/Y112) + 4*CR112/((CR112+1)*(CR112+1))*(2*1/Z112*1/Y112-1/Y112*1/Y112)))</f>
        <v>0</v>
      </c>
      <c r="Y112">
        <f>IF(LEFT(CS112,1)&lt;&gt;"0",IF(LEFT(CS112,1)="1",3.0,CT112),$D$5+$E$5*(DJ112*DC112/($K$5*1000))+$F$5*(DJ112*DC112/($K$5*1000))*MAX(MIN(CQ112,$J$5),$I$5)*MAX(MIN(CQ112,$J$5),$I$5)+$G$5*MAX(MIN(CQ112,$J$5),$I$5)*(DJ112*DC112/($K$5*1000))+$H$5*(DJ112*DC112/($K$5*1000))*(DJ112*DC112/($K$5*1000)))</f>
        <v>0</v>
      </c>
      <c r="Z112">
        <f>Q112*(1000-(1000*0.61365*exp(17.502*AD112/(240.97+AD112))/(DC112+DD112)+CX112)/2)/(1000*0.61365*exp(17.502*AD112/(240.97+AD112))/(DC112+DD112)-CX112)</f>
        <v>0</v>
      </c>
      <c r="AA112">
        <f>1/((CR112+1)/(X112/1.6)+1/(Y112/1.37)) + CR112/((CR112+1)/(X112/1.6) + CR112/(Y112/1.37))</f>
        <v>0</v>
      </c>
      <c r="AB112">
        <f>(CM112*CP112)</f>
        <v>0</v>
      </c>
      <c r="AC112">
        <f>(DE112+(AB112+2*0.95*5.67E-8*(((DE112+$B$7)+273)^4-(DE112+273)^4)-44100*Q112)/(1.84*29.3*Y112+8*0.95*5.67E-8*(DE112+273)^3))</f>
        <v>0</v>
      </c>
      <c r="AD112">
        <f>($C$7*DF112+$D$7*DG112+$E$7*AC112)</f>
        <v>0</v>
      </c>
      <c r="AE112">
        <f>0.61365*exp(17.502*AD112/(240.97+AD112))</f>
        <v>0</v>
      </c>
      <c r="AF112">
        <f>(AG112/AH112*100)</f>
        <v>0</v>
      </c>
      <c r="AG112">
        <f>CX112*(DC112+DD112)/1000</f>
        <v>0</v>
      </c>
      <c r="AH112">
        <f>0.61365*exp(17.502*DE112/(240.97+DE112))</f>
        <v>0</v>
      </c>
      <c r="AI112">
        <f>(AE112-CX112*(DC112+DD112)/1000)</f>
        <v>0</v>
      </c>
      <c r="AJ112">
        <f>(-Q112*44100)</f>
        <v>0</v>
      </c>
      <c r="AK112">
        <f>2*29.3*Y112*0.92*(DE112-AD112)</f>
        <v>0</v>
      </c>
      <c r="AL112">
        <f>2*0.95*5.67E-8*(((DE112+$B$7)+273)^4-(AD112+273)^4)</f>
        <v>0</v>
      </c>
      <c r="AM112">
        <f>AB112+AL112+AJ112+AK112</f>
        <v>0</v>
      </c>
      <c r="AN112">
        <v>0</v>
      </c>
      <c r="AO112">
        <v>0</v>
      </c>
      <c r="AP112">
        <f>IF(AN112*$H$13&gt;=AR112,1.0,(AR112/(AR112-AN112*$H$13)))</f>
        <v>0</v>
      </c>
      <c r="AQ112">
        <f>(AP112-1)*100</f>
        <v>0</v>
      </c>
      <c r="AR112">
        <f>MAX(0,($B$13+$C$13*DJ112)/(1+$D$13*DJ112)*DC112/(DE112+273)*$E$13)</f>
        <v>0</v>
      </c>
      <c r="AS112" t="s">
        <v>414</v>
      </c>
      <c r="AT112">
        <v>12558.6</v>
      </c>
      <c r="AU112">
        <v>607.068</v>
      </c>
      <c r="AV112">
        <v>2188.17</v>
      </c>
      <c r="AW112">
        <f>1-AU112/AV112</f>
        <v>0</v>
      </c>
      <c r="AX112">
        <v>-1.734461745173538</v>
      </c>
      <c r="AY112" t="s">
        <v>863</v>
      </c>
      <c r="AZ112">
        <v>12471.5</v>
      </c>
      <c r="BA112">
        <v>620.9080384615385</v>
      </c>
      <c r="BB112">
        <v>812.453</v>
      </c>
      <c r="BC112">
        <f>1-BA112/BB112</f>
        <v>0</v>
      </c>
      <c r="BD112">
        <v>0.5</v>
      </c>
      <c r="BE112">
        <f>CN112</f>
        <v>0</v>
      </c>
      <c r="BF112">
        <f>S112</f>
        <v>0</v>
      </c>
      <c r="BG112">
        <f>BC112*BD112*BE112</f>
        <v>0</v>
      </c>
      <c r="BH112">
        <f>(BF112-AX112)/BE112</f>
        <v>0</v>
      </c>
      <c r="BI112">
        <f>(AV112-BB112)/BB112</f>
        <v>0</v>
      </c>
      <c r="BJ112">
        <f>AU112/(AW112+AU112/BB112)</f>
        <v>0</v>
      </c>
      <c r="BK112" t="s">
        <v>864</v>
      </c>
      <c r="BL112">
        <v>489.28</v>
      </c>
      <c r="BM112">
        <f>IF(BL112&lt;&gt;0, BL112, BJ112)</f>
        <v>0</v>
      </c>
      <c r="BN112">
        <f>1-BM112/BB112</f>
        <v>0</v>
      </c>
      <c r="BO112">
        <f>(BB112-BA112)/(BB112-BM112)</f>
        <v>0</v>
      </c>
      <c r="BP112">
        <f>(AV112-BB112)/(AV112-BM112)</f>
        <v>0</v>
      </c>
      <c r="BQ112">
        <f>(BB112-BA112)/(BB112-AU112)</f>
        <v>0</v>
      </c>
      <c r="BR112">
        <f>(AV112-BB112)/(AV112-AU112)</f>
        <v>0</v>
      </c>
      <c r="BS112">
        <f>(BO112*BM112/BA112)</f>
        <v>0</v>
      </c>
      <c r="BT112">
        <f>(1-BS112)</f>
        <v>0</v>
      </c>
      <c r="BU112">
        <v>3310</v>
      </c>
      <c r="BV112">
        <v>300</v>
      </c>
      <c r="BW112">
        <v>300</v>
      </c>
      <c r="BX112">
        <v>300</v>
      </c>
      <c r="BY112">
        <v>12471.5</v>
      </c>
      <c r="BZ112">
        <v>776.1900000000001</v>
      </c>
      <c r="CA112">
        <v>-0.00903486</v>
      </c>
      <c r="CB112">
        <v>-3.37</v>
      </c>
      <c r="CC112" t="s">
        <v>417</v>
      </c>
      <c r="CD112" t="s">
        <v>417</v>
      </c>
      <c r="CE112" t="s">
        <v>417</v>
      </c>
      <c r="CF112" t="s">
        <v>417</v>
      </c>
      <c r="CG112" t="s">
        <v>417</v>
      </c>
      <c r="CH112" t="s">
        <v>417</v>
      </c>
      <c r="CI112" t="s">
        <v>417</v>
      </c>
      <c r="CJ112" t="s">
        <v>417</v>
      </c>
      <c r="CK112" t="s">
        <v>417</v>
      </c>
      <c r="CL112" t="s">
        <v>417</v>
      </c>
      <c r="CM112">
        <f>$B$11*DK112+$C$11*DL112+$F$11*DW112*(1-DZ112)</f>
        <v>0</v>
      </c>
      <c r="CN112">
        <f>CM112*CO112</f>
        <v>0</v>
      </c>
      <c r="CO112">
        <f>($B$11*$D$9+$C$11*$D$9+$F$11*((EJ112+EB112)/MAX(EJ112+EB112+EK112, 0.1)*$I$9+EK112/MAX(EJ112+EB112+EK112, 0.1)*$J$9))/($B$11+$C$11+$F$11)</f>
        <v>0</v>
      </c>
      <c r="CP112">
        <f>($B$11*$K$9+$C$11*$K$9+$F$11*((EJ112+EB112)/MAX(EJ112+EB112+EK112, 0.1)*$P$9+EK112/MAX(EJ112+EB112+EK112, 0.1)*$Q$9))/($B$11+$C$11+$F$11)</f>
        <v>0</v>
      </c>
      <c r="CQ112">
        <v>6</v>
      </c>
      <c r="CR112">
        <v>0.5</v>
      </c>
      <c r="CS112" t="s">
        <v>418</v>
      </c>
      <c r="CT112">
        <v>2</v>
      </c>
      <c r="CU112">
        <v>1690398482.5</v>
      </c>
      <c r="CV112">
        <v>410.091870967742</v>
      </c>
      <c r="CW112">
        <v>416.4290645161291</v>
      </c>
      <c r="CX112">
        <v>31.93459032258065</v>
      </c>
      <c r="CY112">
        <v>31.25171612903226</v>
      </c>
      <c r="CZ112">
        <v>406.431870967742</v>
      </c>
      <c r="DA112">
        <v>31.15959032258065</v>
      </c>
      <c r="DB112">
        <v>600.1681612903227</v>
      </c>
      <c r="DC112">
        <v>101.3336451612903</v>
      </c>
      <c r="DD112">
        <v>0.1000564032258064</v>
      </c>
      <c r="DE112">
        <v>32.40948387096774</v>
      </c>
      <c r="DF112">
        <v>32.6514870967742</v>
      </c>
      <c r="DG112">
        <v>999.9000000000003</v>
      </c>
      <c r="DH112">
        <v>0</v>
      </c>
      <c r="DI112">
        <v>0</v>
      </c>
      <c r="DJ112">
        <v>9997.056774193548</v>
      </c>
      <c r="DK112">
        <v>0</v>
      </c>
      <c r="DL112">
        <v>1627.126774193549</v>
      </c>
      <c r="DM112">
        <v>-6.41587806451613</v>
      </c>
      <c r="DN112">
        <v>423.5448387096774</v>
      </c>
      <c r="DO112">
        <v>429.8630967741937</v>
      </c>
      <c r="DP112">
        <v>0.6966750967741935</v>
      </c>
      <c r="DQ112">
        <v>416.4290645161291</v>
      </c>
      <c r="DR112">
        <v>31.25171612903226</v>
      </c>
      <c r="DS112">
        <v>3.237446774193548</v>
      </c>
      <c r="DT112">
        <v>3.16685</v>
      </c>
      <c r="DU112">
        <v>25.30233548387097</v>
      </c>
      <c r="DV112">
        <v>24.9322</v>
      </c>
      <c r="DW112">
        <v>1500.000967741935</v>
      </c>
      <c r="DX112">
        <v>0.9730010000000001</v>
      </c>
      <c r="DY112">
        <v>0.02699888064516128</v>
      </c>
      <c r="DZ112">
        <v>0</v>
      </c>
      <c r="EA112">
        <v>621.5780322580646</v>
      </c>
      <c r="EB112">
        <v>4.999310000000001</v>
      </c>
      <c r="EC112">
        <v>11166.39677419355</v>
      </c>
      <c r="ED112">
        <v>13259.24516129032</v>
      </c>
      <c r="EE112">
        <v>40.56199999999998</v>
      </c>
      <c r="EF112">
        <v>42.02199999999998</v>
      </c>
      <c r="EG112">
        <v>40.81199999999998</v>
      </c>
      <c r="EH112">
        <v>41.46341935483871</v>
      </c>
      <c r="EI112">
        <v>41.91699999999997</v>
      </c>
      <c r="EJ112">
        <v>1454.639032258064</v>
      </c>
      <c r="EK112">
        <v>40.36193548387097</v>
      </c>
      <c r="EL112">
        <v>0</v>
      </c>
      <c r="EM112">
        <v>119.5</v>
      </c>
      <c r="EN112">
        <v>0</v>
      </c>
      <c r="EO112">
        <v>620.9080384615385</v>
      </c>
      <c r="EP112">
        <v>-69.08454704223431</v>
      </c>
      <c r="EQ112">
        <v>-1212.211967523542</v>
      </c>
      <c r="ER112">
        <v>11155.18461538461</v>
      </c>
      <c r="ES112">
        <v>15</v>
      </c>
      <c r="ET112">
        <v>1690398513.5</v>
      </c>
      <c r="EU112" t="s">
        <v>865</v>
      </c>
      <c r="EV112">
        <v>1690398513.5</v>
      </c>
      <c r="EW112">
        <v>1690398509.5</v>
      </c>
      <c r="EX112">
        <v>62</v>
      </c>
      <c r="EY112">
        <v>0.082</v>
      </c>
      <c r="EZ112">
        <v>-0.014</v>
      </c>
      <c r="FA112">
        <v>3.66</v>
      </c>
      <c r="FB112">
        <v>0.775</v>
      </c>
      <c r="FC112">
        <v>416</v>
      </c>
      <c r="FD112">
        <v>31</v>
      </c>
      <c r="FE112">
        <v>0.22</v>
      </c>
      <c r="FF112">
        <v>0.17</v>
      </c>
      <c r="FG112">
        <v>6.123003976513155</v>
      </c>
      <c r="FH112">
        <v>-0.523766511616569</v>
      </c>
      <c r="FI112">
        <v>0.057518246322376</v>
      </c>
      <c r="FJ112">
        <v>1</v>
      </c>
      <c r="FK112">
        <v>-6.403025853658535</v>
      </c>
      <c r="FL112">
        <v>-0.07205958188152262</v>
      </c>
      <c r="FM112">
        <v>0.0528475803712955</v>
      </c>
      <c r="FN112">
        <v>1</v>
      </c>
      <c r="FO112">
        <v>410.0132258064515</v>
      </c>
      <c r="FP112">
        <v>4.838709616494798E-05</v>
      </c>
      <c r="FQ112">
        <v>0.0323476176292003</v>
      </c>
      <c r="FR112">
        <v>1</v>
      </c>
      <c r="FS112">
        <v>0.6771414146341462</v>
      </c>
      <c r="FT112">
        <v>0.4688090592334488</v>
      </c>
      <c r="FU112">
        <v>0.04627474545342522</v>
      </c>
      <c r="FV112">
        <v>1</v>
      </c>
      <c r="FW112">
        <v>31.94839032258064</v>
      </c>
      <c r="FX112">
        <v>0.4842629032257275</v>
      </c>
      <c r="FY112">
        <v>0.03611882142576426</v>
      </c>
      <c r="FZ112">
        <v>1</v>
      </c>
      <c r="GA112">
        <v>5</v>
      </c>
      <c r="GB112">
        <v>5</v>
      </c>
      <c r="GC112" t="s">
        <v>420</v>
      </c>
      <c r="GD112">
        <v>3.17306</v>
      </c>
      <c r="GE112">
        <v>2.79704</v>
      </c>
      <c r="GF112">
        <v>0.101662</v>
      </c>
      <c r="GG112">
        <v>0.104108</v>
      </c>
      <c r="GH112">
        <v>0.144164</v>
      </c>
      <c r="GI112">
        <v>0.143908</v>
      </c>
      <c r="GJ112">
        <v>27821.2</v>
      </c>
      <c r="GK112">
        <v>20421.3</v>
      </c>
      <c r="GL112">
        <v>28967.1</v>
      </c>
      <c r="GM112">
        <v>22346.4</v>
      </c>
      <c r="GN112">
        <v>31514.2</v>
      </c>
      <c r="GO112">
        <v>27810.4</v>
      </c>
      <c r="GP112">
        <v>39950.4</v>
      </c>
      <c r="GQ112">
        <v>36329</v>
      </c>
      <c r="GR112">
        <v>2.11138</v>
      </c>
      <c r="GS112">
        <v>1.83247</v>
      </c>
      <c r="GT112">
        <v>0.08375199999999999</v>
      </c>
      <c r="GU112">
        <v>0</v>
      </c>
      <c r="GV112">
        <v>31.3331</v>
      </c>
      <c r="GW112">
        <v>999.9</v>
      </c>
      <c r="GX112">
        <v>62.4</v>
      </c>
      <c r="GY112">
        <v>34</v>
      </c>
      <c r="GZ112">
        <v>32.903</v>
      </c>
      <c r="HA112">
        <v>62.3582</v>
      </c>
      <c r="HB112">
        <v>31.3021</v>
      </c>
      <c r="HC112">
        <v>1</v>
      </c>
      <c r="HD112">
        <v>0.340079</v>
      </c>
      <c r="HE112">
        <v>0</v>
      </c>
      <c r="HF112">
        <v>20.2776</v>
      </c>
      <c r="HG112">
        <v>5.22403</v>
      </c>
      <c r="HH112">
        <v>11.9081</v>
      </c>
      <c r="HI112">
        <v>4.96375</v>
      </c>
      <c r="HJ112">
        <v>3.292</v>
      </c>
      <c r="HK112">
        <v>9999</v>
      </c>
      <c r="HL112">
        <v>9999</v>
      </c>
      <c r="HM112">
        <v>9999</v>
      </c>
      <c r="HN112">
        <v>999.9</v>
      </c>
      <c r="HO112">
        <v>4.97025</v>
      </c>
      <c r="HP112">
        <v>1.87521</v>
      </c>
      <c r="HQ112">
        <v>1.87402</v>
      </c>
      <c r="HR112">
        <v>1.87317</v>
      </c>
      <c r="HS112">
        <v>1.87461</v>
      </c>
      <c r="HT112">
        <v>1.8696</v>
      </c>
      <c r="HU112">
        <v>1.87378</v>
      </c>
      <c r="HV112">
        <v>1.87881</v>
      </c>
      <c r="HW112">
        <v>0</v>
      </c>
      <c r="HX112">
        <v>0</v>
      </c>
      <c r="HY112">
        <v>0</v>
      </c>
      <c r="HZ112">
        <v>0</v>
      </c>
      <c r="IA112" t="s">
        <v>421</v>
      </c>
      <c r="IB112" t="s">
        <v>422</v>
      </c>
      <c r="IC112" t="s">
        <v>423</v>
      </c>
      <c r="ID112" t="s">
        <v>423</v>
      </c>
      <c r="IE112" t="s">
        <v>423</v>
      </c>
      <c r="IF112" t="s">
        <v>423</v>
      </c>
      <c r="IG112">
        <v>0</v>
      </c>
      <c r="IH112">
        <v>100</v>
      </c>
      <c r="II112">
        <v>100</v>
      </c>
      <c r="IJ112">
        <v>3.66</v>
      </c>
      <c r="IK112">
        <v>0.775</v>
      </c>
      <c r="IL112">
        <v>3.558845560919239</v>
      </c>
      <c r="IM112">
        <v>0.0007502269904989051</v>
      </c>
      <c r="IN112">
        <v>-1.907541437940456E-06</v>
      </c>
      <c r="IO112">
        <v>4.87577687351772E-10</v>
      </c>
      <c r="IP112">
        <v>0.7888049999999964</v>
      </c>
      <c r="IQ112">
        <v>0</v>
      </c>
      <c r="IR112">
        <v>0</v>
      </c>
      <c r="IS112">
        <v>0</v>
      </c>
      <c r="IT112">
        <v>1</v>
      </c>
      <c r="IU112">
        <v>1943</v>
      </c>
      <c r="IV112">
        <v>1</v>
      </c>
      <c r="IW112">
        <v>21</v>
      </c>
      <c r="IX112">
        <v>1.7</v>
      </c>
      <c r="IY112">
        <v>1.7</v>
      </c>
      <c r="IZ112">
        <v>1.09741</v>
      </c>
      <c r="JA112">
        <v>2.43652</v>
      </c>
      <c r="JB112">
        <v>1.42578</v>
      </c>
      <c r="JC112">
        <v>2.27051</v>
      </c>
      <c r="JD112">
        <v>1.54785</v>
      </c>
      <c r="JE112">
        <v>2.38281</v>
      </c>
      <c r="JF112">
        <v>37.7228</v>
      </c>
      <c r="JG112">
        <v>14.3159</v>
      </c>
      <c r="JH112">
        <v>18</v>
      </c>
      <c r="JI112">
        <v>628.766</v>
      </c>
      <c r="JJ112">
        <v>430.026</v>
      </c>
      <c r="JK112">
        <v>31.2506</v>
      </c>
      <c r="JL112">
        <v>31.6117</v>
      </c>
      <c r="JM112">
        <v>30.0013</v>
      </c>
      <c r="JN112">
        <v>31.357</v>
      </c>
      <c r="JO112">
        <v>31.288</v>
      </c>
      <c r="JP112">
        <v>21.9974</v>
      </c>
      <c r="JQ112">
        <v>0</v>
      </c>
      <c r="JR112">
        <v>100</v>
      </c>
      <c r="JS112">
        <v>-999.9</v>
      </c>
      <c r="JT112">
        <v>416.424</v>
      </c>
      <c r="JU112">
        <v>35</v>
      </c>
      <c r="JV112">
        <v>94.3732</v>
      </c>
      <c r="JW112">
        <v>92.5532</v>
      </c>
    </row>
    <row r="113" spans="1:283">
      <c r="A113">
        <v>97</v>
      </c>
      <c r="B113">
        <v>1690398602</v>
      </c>
      <c r="C113">
        <v>20231.90000009537</v>
      </c>
      <c r="D113" t="s">
        <v>866</v>
      </c>
      <c r="E113" t="s">
        <v>867</v>
      </c>
      <c r="F113">
        <v>15</v>
      </c>
      <c r="P113">
        <v>1690398594.25</v>
      </c>
      <c r="Q113">
        <f>(R113)/1000</f>
        <v>0</v>
      </c>
      <c r="R113">
        <f>1000*DB113*AP113*(CX113-CY113)/(100*CQ113*(1000-AP113*CX113))</f>
        <v>0</v>
      </c>
      <c r="S113">
        <f>DB113*AP113*(CW113-CV113*(1000-AP113*CY113)/(1000-AP113*CX113))/(100*CQ113)</f>
        <v>0</v>
      </c>
      <c r="T113">
        <f>CV113 - IF(AP113&gt;1, S113*CQ113*100.0/(AR113*DJ113), 0)</f>
        <v>0</v>
      </c>
      <c r="U113">
        <f>((AA113-Q113/2)*T113-S113)/(AA113+Q113/2)</f>
        <v>0</v>
      </c>
      <c r="V113">
        <f>U113*(DC113+DD113)/1000.0</f>
        <v>0</v>
      </c>
      <c r="W113">
        <f>(CV113 - IF(AP113&gt;1, S113*CQ113*100.0/(AR113*DJ113), 0))*(DC113+DD113)/1000.0</f>
        <v>0</v>
      </c>
      <c r="X113">
        <f>2.0/((1/Z113-1/Y113)+SIGN(Z113)*SQRT((1/Z113-1/Y113)*(1/Z113-1/Y113) + 4*CR113/((CR113+1)*(CR113+1))*(2*1/Z113*1/Y113-1/Y113*1/Y113)))</f>
        <v>0</v>
      </c>
      <c r="Y113">
        <f>IF(LEFT(CS113,1)&lt;&gt;"0",IF(LEFT(CS113,1)="1",3.0,CT113),$D$5+$E$5*(DJ113*DC113/($K$5*1000))+$F$5*(DJ113*DC113/($K$5*1000))*MAX(MIN(CQ113,$J$5),$I$5)*MAX(MIN(CQ113,$J$5),$I$5)+$G$5*MAX(MIN(CQ113,$J$5),$I$5)*(DJ113*DC113/($K$5*1000))+$H$5*(DJ113*DC113/($K$5*1000))*(DJ113*DC113/($K$5*1000)))</f>
        <v>0</v>
      </c>
      <c r="Z113">
        <f>Q113*(1000-(1000*0.61365*exp(17.502*AD113/(240.97+AD113))/(DC113+DD113)+CX113)/2)/(1000*0.61365*exp(17.502*AD113/(240.97+AD113))/(DC113+DD113)-CX113)</f>
        <v>0</v>
      </c>
      <c r="AA113">
        <f>1/((CR113+1)/(X113/1.6)+1/(Y113/1.37)) + CR113/((CR113+1)/(X113/1.6) + CR113/(Y113/1.37))</f>
        <v>0</v>
      </c>
      <c r="AB113">
        <f>(CM113*CP113)</f>
        <v>0</v>
      </c>
      <c r="AC113">
        <f>(DE113+(AB113+2*0.95*5.67E-8*(((DE113+$B$7)+273)^4-(DE113+273)^4)-44100*Q113)/(1.84*29.3*Y113+8*0.95*5.67E-8*(DE113+273)^3))</f>
        <v>0</v>
      </c>
      <c r="AD113">
        <f>($C$7*DF113+$D$7*DG113+$E$7*AC113)</f>
        <v>0</v>
      </c>
      <c r="AE113">
        <f>0.61365*exp(17.502*AD113/(240.97+AD113))</f>
        <v>0</v>
      </c>
      <c r="AF113">
        <f>(AG113/AH113*100)</f>
        <v>0</v>
      </c>
      <c r="AG113">
        <f>CX113*(DC113+DD113)/1000</f>
        <v>0</v>
      </c>
      <c r="AH113">
        <f>0.61365*exp(17.502*DE113/(240.97+DE113))</f>
        <v>0</v>
      </c>
      <c r="AI113">
        <f>(AE113-CX113*(DC113+DD113)/1000)</f>
        <v>0</v>
      </c>
      <c r="AJ113">
        <f>(-Q113*44100)</f>
        <v>0</v>
      </c>
      <c r="AK113">
        <f>2*29.3*Y113*0.92*(DE113-AD113)</f>
        <v>0</v>
      </c>
      <c r="AL113">
        <f>2*0.95*5.67E-8*(((DE113+$B$7)+273)^4-(AD113+273)^4)</f>
        <v>0</v>
      </c>
      <c r="AM113">
        <f>AB113+AL113+AJ113+AK113</f>
        <v>0</v>
      </c>
      <c r="AN113">
        <v>0</v>
      </c>
      <c r="AO113">
        <v>0</v>
      </c>
      <c r="AP113">
        <f>IF(AN113*$H$13&gt;=AR113,1.0,(AR113/(AR113-AN113*$H$13)))</f>
        <v>0</v>
      </c>
      <c r="AQ113">
        <f>(AP113-1)*100</f>
        <v>0</v>
      </c>
      <c r="AR113">
        <f>MAX(0,($B$13+$C$13*DJ113)/(1+$D$13*DJ113)*DC113/(DE113+273)*$E$13)</f>
        <v>0</v>
      </c>
      <c r="AS113" t="s">
        <v>414</v>
      </c>
      <c r="AT113">
        <v>12558.6</v>
      </c>
      <c r="AU113">
        <v>607.068</v>
      </c>
      <c r="AV113">
        <v>2188.17</v>
      </c>
      <c r="AW113">
        <f>1-AU113/AV113</f>
        <v>0</v>
      </c>
      <c r="AX113">
        <v>-1.734461745173538</v>
      </c>
      <c r="AY113" t="s">
        <v>868</v>
      </c>
      <c r="AZ113">
        <v>12563.4</v>
      </c>
      <c r="BA113">
        <v>760.3976538461538</v>
      </c>
      <c r="BB113">
        <v>928.418</v>
      </c>
      <c r="BC113">
        <f>1-BA113/BB113</f>
        <v>0</v>
      </c>
      <c r="BD113">
        <v>0.5</v>
      </c>
      <c r="BE113">
        <f>CN113</f>
        <v>0</v>
      </c>
      <c r="BF113">
        <f>S113</f>
        <v>0</v>
      </c>
      <c r="BG113">
        <f>BC113*BD113*BE113</f>
        <v>0</v>
      </c>
      <c r="BH113">
        <f>(BF113-AX113)/BE113</f>
        <v>0</v>
      </c>
      <c r="BI113">
        <f>(AV113-BB113)/BB113</f>
        <v>0</v>
      </c>
      <c r="BJ113">
        <f>AU113/(AW113+AU113/BB113)</f>
        <v>0</v>
      </c>
      <c r="BK113" t="s">
        <v>869</v>
      </c>
      <c r="BL113">
        <v>-555.41</v>
      </c>
      <c r="BM113">
        <f>IF(BL113&lt;&gt;0, BL113, BJ113)</f>
        <v>0</v>
      </c>
      <c r="BN113">
        <f>1-BM113/BB113</f>
        <v>0</v>
      </c>
      <c r="BO113">
        <f>(BB113-BA113)/(BB113-BM113)</f>
        <v>0</v>
      </c>
      <c r="BP113">
        <f>(AV113-BB113)/(AV113-BM113)</f>
        <v>0</v>
      </c>
      <c r="BQ113">
        <f>(BB113-BA113)/(BB113-AU113)</f>
        <v>0</v>
      </c>
      <c r="BR113">
        <f>(AV113-BB113)/(AV113-AU113)</f>
        <v>0</v>
      </c>
      <c r="BS113">
        <f>(BO113*BM113/BA113)</f>
        <v>0</v>
      </c>
      <c r="BT113">
        <f>(1-BS113)</f>
        <v>0</v>
      </c>
      <c r="BU113">
        <v>3312</v>
      </c>
      <c r="BV113">
        <v>300</v>
      </c>
      <c r="BW113">
        <v>300</v>
      </c>
      <c r="BX113">
        <v>300</v>
      </c>
      <c r="BY113">
        <v>12563.4</v>
      </c>
      <c r="BZ113">
        <v>917.26</v>
      </c>
      <c r="CA113">
        <v>-0.009099390000000001</v>
      </c>
      <c r="CB113">
        <v>7.67</v>
      </c>
      <c r="CC113" t="s">
        <v>417</v>
      </c>
      <c r="CD113" t="s">
        <v>417</v>
      </c>
      <c r="CE113" t="s">
        <v>417</v>
      </c>
      <c r="CF113" t="s">
        <v>417</v>
      </c>
      <c r="CG113" t="s">
        <v>417</v>
      </c>
      <c r="CH113" t="s">
        <v>417</v>
      </c>
      <c r="CI113" t="s">
        <v>417</v>
      </c>
      <c r="CJ113" t="s">
        <v>417</v>
      </c>
      <c r="CK113" t="s">
        <v>417</v>
      </c>
      <c r="CL113" t="s">
        <v>417</v>
      </c>
      <c r="CM113">
        <f>$B$11*DK113+$C$11*DL113+$F$11*DW113*(1-DZ113)</f>
        <v>0</v>
      </c>
      <c r="CN113">
        <f>CM113*CO113</f>
        <v>0</v>
      </c>
      <c r="CO113">
        <f>($B$11*$D$9+$C$11*$D$9+$F$11*((EJ113+EB113)/MAX(EJ113+EB113+EK113, 0.1)*$I$9+EK113/MAX(EJ113+EB113+EK113, 0.1)*$J$9))/($B$11+$C$11+$F$11)</f>
        <v>0</v>
      </c>
      <c r="CP113">
        <f>($B$11*$K$9+$C$11*$K$9+$F$11*((EJ113+EB113)/MAX(EJ113+EB113+EK113, 0.1)*$P$9+EK113/MAX(EJ113+EB113+EK113, 0.1)*$Q$9))/($B$11+$C$11+$F$11)</f>
        <v>0</v>
      </c>
      <c r="CQ113">
        <v>6</v>
      </c>
      <c r="CR113">
        <v>0.5</v>
      </c>
      <c r="CS113" t="s">
        <v>418</v>
      </c>
      <c r="CT113">
        <v>2</v>
      </c>
      <c r="CU113">
        <v>1690398594.25</v>
      </c>
      <c r="CV113">
        <v>410.4307666666667</v>
      </c>
      <c r="CW113">
        <v>415.7124666666667</v>
      </c>
      <c r="CX113">
        <v>31.99193333333333</v>
      </c>
      <c r="CY113">
        <v>31.42903666666666</v>
      </c>
      <c r="CZ113">
        <v>406.4867666666667</v>
      </c>
      <c r="DA113">
        <v>31.22693333333333</v>
      </c>
      <c r="DB113">
        <v>600.1568333333333</v>
      </c>
      <c r="DC113">
        <v>101.3172666666667</v>
      </c>
      <c r="DD113">
        <v>0.099871</v>
      </c>
      <c r="DE113">
        <v>32.94859</v>
      </c>
      <c r="DF113">
        <v>33.30912333333333</v>
      </c>
      <c r="DG113">
        <v>999.9000000000002</v>
      </c>
      <c r="DH113">
        <v>0</v>
      </c>
      <c r="DI113">
        <v>0</v>
      </c>
      <c r="DJ113">
        <v>9994.066000000001</v>
      </c>
      <c r="DK113">
        <v>0</v>
      </c>
      <c r="DL113">
        <v>1939.072666666666</v>
      </c>
      <c r="DM113">
        <v>-5.562411</v>
      </c>
      <c r="DN113">
        <v>423.7096666666667</v>
      </c>
      <c r="DO113">
        <v>429.2017666666667</v>
      </c>
      <c r="DP113">
        <v>0.5731646333333332</v>
      </c>
      <c r="DQ113">
        <v>415.7124666666667</v>
      </c>
      <c r="DR113">
        <v>31.42903666666666</v>
      </c>
      <c r="DS113">
        <v>3.242377333333333</v>
      </c>
      <c r="DT113">
        <v>3.184306</v>
      </c>
      <c r="DU113">
        <v>25.32792000000001</v>
      </c>
      <c r="DV113">
        <v>25.02440000000001</v>
      </c>
      <c r="DW113">
        <v>1500.012333333334</v>
      </c>
      <c r="DX113">
        <v>0.9730027999999999</v>
      </c>
      <c r="DY113">
        <v>0.02699707</v>
      </c>
      <c r="DZ113">
        <v>0</v>
      </c>
      <c r="EA113">
        <v>761.0697999999999</v>
      </c>
      <c r="EB113">
        <v>4.99931</v>
      </c>
      <c r="EC113">
        <v>13196.32333333333</v>
      </c>
      <c r="ED113">
        <v>13259.36666666667</v>
      </c>
      <c r="EE113">
        <v>41.07256666666667</v>
      </c>
      <c r="EF113">
        <v>42.78513333333331</v>
      </c>
      <c r="EG113">
        <v>41.36863333333333</v>
      </c>
      <c r="EH113">
        <v>42.04969999999999</v>
      </c>
      <c r="EI113">
        <v>42.40186666666664</v>
      </c>
      <c r="EJ113">
        <v>1454.651666666667</v>
      </c>
      <c r="EK113">
        <v>40.36066666666665</v>
      </c>
      <c r="EL113">
        <v>0</v>
      </c>
      <c r="EM113">
        <v>111.2000000476837</v>
      </c>
      <c r="EN113">
        <v>0</v>
      </c>
      <c r="EO113">
        <v>760.3976538461538</v>
      </c>
      <c r="EP113">
        <v>-98.32762392686315</v>
      </c>
      <c r="EQ113">
        <v>-2271.066669440278</v>
      </c>
      <c r="ER113">
        <v>13174.85769230769</v>
      </c>
      <c r="ES113">
        <v>15</v>
      </c>
      <c r="ET113">
        <v>1690398623.5</v>
      </c>
      <c r="EU113" t="s">
        <v>870</v>
      </c>
      <c r="EV113">
        <v>1690398623.5</v>
      </c>
      <c r="EW113">
        <v>1690398623</v>
      </c>
      <c r="EX113">
        <v>63</v>
      </c>
      <c r="EY113">
        <v>0.284</v>
      </c>
      <c r="EZ113">
        <v>-0.01</v>
      </c>
      <c r="FA113">
        <v>3.944</v>
      </c>
      <c r="FB113">
        <v>0.765</v>
      </c>
      <c r="FC113">
        <v>416</v>
      </c>
      <c r="FD113">
        <v>31</v>
      </c>
      <c r="FE113">
        <v>0.36</v>
      </c>
      <c r="FF113">
        <v>0.12</v>
      </c>
      <c r="FG113">
        <v>5.319225900843064</v>
      </c>
      <c r="FH113">
        <v>0.0002180020017899217</v>
      </c>
      <c r="FI113">
        <v>0.02064525750130341</v>
      </c>
      <c r="FJ113">
        <v>1</v>
      </c>
      <c r="FK113">
        <v>-5.575768048780488</v>
      </c>
      <c r="FL113">
        <v>0.1202485714285634</v>
      </c>
      <c r="FM113">
        <v>0.03716202370631659</v>
      </c>
      <c r="FN113">
        <v>1</v>
      </c>
      <c r="FO113">
        <v>410.1604516129032</v>
      </c>
      <c r="FP113">
        <v>-0.8493870967746395</v>
      </c>
      <c r="FQ113">
        <v>0.06553297062802992</v>
      </c>
      <c r="FR113">
        <v>1</v>
      </c>
      <c r="FS113">
        <v>0.5475531707317073</v>
      </c>
      <c r="FT113">
        <v>0.4745668222996516</v>
      </c>
      <c r="FU113">
        <v>0.04698038956732564</v>
      </c>
      <c r="FV113">
        <v>1</v>
      </c>
      <c r="FW113">
        <v>31.99559677419355</v>
      </c>
      <c r="FX113">
        <v>0.567445161290296</v>
      </c>
      <c r="FY113">
        <v>0.04249884616172635</v>
      </c>
      <c r="FZ113">
        <v>1</v>
      </c>
      <c r="GA113">
        <v>5</v>
      </c>
      <c r="GB113">
        <v>5</v>
      </c>
      <c r="GC113" t="s">
        <v>420</v>
      </c>
      <c r="GD113">
        <v>3.17246</v>
      </c>
      <c r="GE113">
        <v>2.79659</v>
      </c>
      <c r="GF113">
        <v>0.101563</v>
      </c>
      <c r="GG113">
        <v>0.103872</v>
      </c>
      <c r="GH113">
        <v>0.144272</v>
      </c>
      <c r="GI113">
        <v>0.144362</v>
      </c>
      <c r="GJ113">
        <v>27807.8</v>
      </c>
      <c r="GK113">
        <v>20521.9</v>
      </c>
      <c r="GL113">
        <v>28951.8</v>
      </c>
      <c r="GM113">
        <v>22452</v>
      </c>
      <c r="GN113">
        <v>31497.6</v>
      </c>
      <c r="GO113">
        <v>27933.5</v>
      </c>
      <c r="GP113">
        <v>39931.7</v>
      </c>
      <c r="GQ113">
        <v>36507.6</v>
      </c>
      <c r="GR113">
        <v>2.105</v>
      </c>
      <c r="GS113">
        <v>1.82855</v>
      </c>
      <c r="GT113">
        <v>0.0900179</v>
      </c>
      <c r="GU113">
        <v>0</v>
      </c>
      <c r="GV113">
        <v>31.8709</v>
      </c>
      <c r="GW113">
        <v>999.9</v>
      </c>
      <c r="GX113">
        <v>62.4</v>
      </c>
      <c r="GY113">
        <v>34.1</v>
      </c>
      <c r="GZ113">
        <v>33.092</v>
      </c>
      <c r="HA113">
        <v>61.8982</v>
      </c>
      <c r="HB113">
        <v>31.8109</v>
      </c>
      <c r="HC113">
        <v>1</v>
      </c>
      <c r="HD113">
        <v>0.368849</v>
      </c>
      <c r="HE113">
        <v>0</v>
      </c>
      <c r="HF113">
        <v>20.2772</v>
      </c>
      <c r="HG113">
        <v>5.22388</v>
      </c>
      <c r="HH113">
        <v>11.9081</v>
      </c>
      <c r="HI113">
        <v>4.9637</v>
      </c>
      <c r="HJ113">
        <v>3.292</v>
      </c>
      <c r="HK113">
        <v>9999</v>
      </c>
      <c r="HL113">
        <v>9999</v>
      </c>
      <c r="HM113">
        <v>9999</v>
      </c>
      <c r="HN113">
        <v>999.9</v>
      </c>
      <c r="HO113">
        <v>4.97029</v>
      </c>
      <c r="HP113">
        <v>1.8753</v>
      </c>
      <c r="HQ113">
        <v>1.87403</v>
      </c>
      <c r="HR113">
        <v>1.87317</v>
      </c>
      <c r="HS113">
        <v>1.87464</v>
      </c>
      <c r="HT113">
        <v>1.86965</v>
      </c>
      <c r="HU113">
        <v>1.87378</v>
      </c>
      <c r="HV113">
        <v>1.87881</v>
      </c>
      <c r="HW113">
        <v>0</v>
      </c>
      <c r="HX113">
        <v>0</v>
      </c>
      <c r="HY113">
        <v>0</v>
      </c>
      <c r="HZ113">
        <v>0</v>
      </c>
      <c r="IA113" t="s">
        <v>421</v>
      </c>
      <c r="IB113" t="s">
        <v>422</v>
      </c>
      <c r="IC113" t="s">
        <v>423</v>
      </c>
      <c r="ID113" t="s">
        <v>423</v>
      </c>
      <c r="IE113" t="s">
        <v>423</v>
      </c>
      <c r="IF113" t="s">
        <v>423</v>
      </c>
      <c r="IG113">
        <v>0</v>
      </c>
      <c r="IH113">
        <v>100</v>
      </c>
      <c r="II113">
        <v>100</v>
      </c>
      <c r="IJ113">
        <v>3.944</v>
      </c>
      <c r="IK113">
        <v>0.765</v>
      </c>
      <c r="IL113">
        <v>3.640827377668583</v>
      </c>
      <c r="IM113">
        <v>0.0007502269904989051</v>
      </c>
      <c r="IN113">
        <v>-1.907541437940456E-06</v>
      </c>
      <c r="IO113">
        <v>4.87577687351772E-10</v>
      </c>
      <c r="IP113">
        <v>0.7752649999999939</v>
      </c>
      <c r="IQ113">
        <v>0</v>
      </c>
      <c r="IR113">
        <v>0</v>
      </c>
      <c r="IS113">
        <v>0</v>
      </c>
      <c r="IT113">
        <v>1</v>
      </c>
      <c r="IU113">
        <v>1943</v>
      </c>
      <c r="IV113">
        <v>1</v>
      </c>
      <c r="IW113">
        <v>21</v>
      </c>
      <c r="IX113">
        <v>1.5</v>
      </c>
      <c r="IY113">
        <v>1.5</v>
      </c>
      <c r="IZ113">
        <v>1.09619</v>
      </c>
      <c r="JA113">
        <v>2.42798</v>
      </c>
      <c r="JB113">
        <v>1.42578</v>
      </c>
      <c r="JC113">
        <v>2.27539</v>
      </c>
      <c r="JD113">
        <v>1.54785</v>
      </c>
      <c r="JE113">
        <v>2.46948</v>
      </c>
      <c r="JF113">
        <v>37.9164</v>
      </c>
      <c r="JG113">
        <v>14.3072</v>
      </c>
      <c r="JH113">
        <v>18</v>
      </c>
      <c r="JI113">
        <v>627.081</v>
      </c>
      <c r="JJ113">
        <v>429.853</v>
      </c>
      <c r="JK113">
        <v>31.7296</v>
      </c>
      <c r="JL113">
        <v>31.9696</v>
      </c>
      <c r="JM113">
        <v>30.0015</v>
      </c>
      <c r="JN113">
        <v>31.6724</v>
      </c>
      <c r="JO113">
        <v>31.5952</v>
      </c>
      <c r="JP113">
        <v>21.964</v>
      </c>
      <c r="JQ113">
        <v>0</v>
      </c>
      <c r="JR113">
        <v>100</v>
      </c>
      <c r="JS113">
        <v>-999.9</v>
      </c>
      <c r="JT113">
        <v>415.699</v>
      </c>
      <c r="JU113">
        <v>35</v>
      </c>
      <c r="JV113">
        <v>94.3266</v>
      </c>
      <c r="JW113">
        <v>93.00149999999999</v>
      </c>
    </row>
    <row r="114" spans="1:283">
      <c r="A114">
        <v>98</v>
      </c>
      <c r="B114">
        <v>1690398752</v>
      </c>
      <c r="C114">
        <v>20381.90000009537</v>
      </c>
      <c r="D114" t="s">
        <v>871</v>
      </c>
      <c r="E114" t="s">
        <v>872</v>
      </c>
      <c r="F114">
        <v>15</v>
      </c>
      <c r="P114">
        <v>1690398744.25</v>
      </c>
      <c r="Q114">
        <f>(R114)/1000</f>
        <v>0</v>
      </c>
      <c r="R114">
        <f>1000*DB114*AP114*(CX114-CY114)/(100*CQ114*(1000-AP114*CX114))</f>
        <v>0</v>
      </c>
      <c r="S114">
        <f>DB114*AP114*(CW114-CV114*(1000-AP114*CY114)/(1000-AP114*CX114))/(100*CQ114)</f>
        <v>0</v>
      </c>
      <c r="T114">
        <f>CV114 - IF(AP114&gt;1, S114*CQ114*100.0/(AR114*DJ114), 0)</f>
        <v>0</v>
      </c>
      <c r="U114">
        <f>((AA114-Q114/2)*T114-S114)/(AA114+Q114/2)</f>
        <v>0</v>
      </c>
      <c r="V114">
        <f>U114*(DC114+DD114)/1000.0</f>
        <v>0</v>
      </c>
      <c r="W114">
        <f>(CV114 - IF(AP114&gt;1, S114*CQ114*100.0/(AR114*DJ114), 0))*(DC114+DD114)/1000.0</f>
        <v>0</v>
      </c>
      <c r="X114">
        <f>2.0/((1/Z114-1/Y114)+SIGN(Z114)*SQRT((1/Z114-1/Y114)*(1/Z114-1/Y114) + 4*CR114/((CR114+1)*(CR114+1))*(2*1/Z114*1/Y114-1/Y114*1/Y114)))</f>
        <v>0</v>
      </c>
      <c r="Y114">
        <f>IF(LEFT(CS114,1)&lt;&gt;"0",IF(LEFT(CS114,1)="1",3.0,CT114),$D$5+$E$5*(DJ114*DC114/($K$5*1000))+$F$5*(DJ114*DC114/($K$5*1000))*MAX(MIN(CQ114,$J$5),$I$5)*MAX(MIN(CQ114,$J$5),$I$5)+$G$5*MAX(MIN(CQ114,$J$5),$I$5)*(DJ114*DC114/($K$5*1000))+$H$5*(DJ114*DC114/($K$5*1000))*(DJ114*DC114/($K$5*1000)))</f>
        <v>0</v>
      </c>
      <c r="Z114">
        <f>Q114*(1000-(1000*0.61365*exp(17.502*AD114/(240.97+AD114))/(DC114+DD114)+CX114)/2)/(1000*0.61365*exp(17.502*AD114/(240.97+AD114))/(DC114+DD114)-CX114)</f>
        <v>0</v>
      </c>
      <c r="AA114">
        <f>1/((CR114+1)/(X114/1.6)+1/(Y114/1.37)) + CR114/((CR114+1)/(X114/1.6) + CR114/(Y114/1.37))</f>
        <v>0</v>
      </c>
      <c r="AB114">
        <f>(CM114*CP114)</f>
        <v>0</v>
      </c>
      <c r="AC114">
        <f>(DE114+(AB114+2*0.95*5.67E-8*(((DE114+$B$7)+273)^4-(DE114+273)^4)-44100*Q114)/(1.84*29.3*Y114+8*0.95*5.67E-8*(DE114+273)^3))</f>
        <v>0</v>
      </c>
      <c r="AD114">
        <f>($C$7*DF114+$D$7*DG114+$E$7*AC114)</f>
        <v>0</v>
      </c>
      <c r="AE114">
        <f>0.61365*exp(17.502*AD114/(240.97+AD114))</f>
        <v>0</v>
      </c>
      <c r="AF114">
        <f>(AG114/AH114*100)</f>
        <v>0</v>
      </c>
      <c r="AG114">
        <f>CX114*(DC114+DD114)/1000</f>
        <v>0</v>
      </c>
      <c r="AH114">
        <f>0.61365*exp(17.502*DE114/(240.97+DE114))</f>
        <v>0</v>
      </c>
      <c r="AI114">
        <f>(AE114-CX114*(DC114+DD114)/1000)</f>
        <v>0</v>
      </c>
      <c r="AJ114">
        <f>(-Q114*44100)</f>
        <v>0</v>
      </c>
      <c r="AK114">
        <f>2*29.3*Y114*0.92*(DE114-AD114)</f>
        <v>0</v>
      </c>
      <c r="AL114">
        <f>2*0.95*5.67E-8*(((DE114+$B$7)+273)^4-(AD114+273)^4)</f>
        <v>0</v>
      </c>
      <c r="AM114">
        <f>AB114+AL114+AJ114+AK114</f>
        <v>0</v>
      </c>
      <c r="AN114">
        <v>0</v>
      </c>
      <c r="AO114">
        <v>0</v>
      </c>
      <c r="AP114">
        <f>IF(AN114*$H$13&gt;=AR114,1.0,(AR114/(AR114-AN114*$H$13)))</f>
        <v>0</v>
      </c>
      <c r="AQ114">
        <f>(AP114-1)*100</f>
        <v>0</v>
      </c>
      <c r="AR114">
        <f>MAX(0,($B$13+$C$13*DJ114)/(1+$D$13*DJ114)*DC114/(DE114+273)*$E$13)</f>
        <v>0</v>
      </c>
      <c r="AS114" t="s">
        <v>414</v>
      </c>
      <c r="AT114">
        <v>12558.6</v>
      </c>
      <c r="AU114">
        <v>607.068</v>
      </c>
      <c r="AV114">
        <v>2188.17</v>
      </c>
      <c r="AW114">
        <f>1-AU114/AV114</f>
        <v>0</v>
      </c>
      <c r="AX114">
        <v>-1.734461745173538</v>
      </c>
      <c r="AY114" t="s">
        <v>873</v>
      </c>
      <c r="AZ114">
        <v>12518.3</v>
      </c>
      <c r="BA114">
        <v>535.6060384615384</v>
      </c>
      <c r="BB114">
        <v>656.883</v>
      </c>
      <c r="BC114">
        <f>1-BA114/BB114</f>
        <v>0</v>
      </c>
      <c r="BD114">
        <v>0.5</v>
      </c>
      <c r="BE114">
        <f>CN114</f>
        <v>0</v>
      </c>
      <c r="BF114">
        <f>S114</f>
        <v>0</v>
      </c>
      <c r="BG114">
        <f>BC114*BD114*BE114</f>
        <v>0</v>
      </c>
      <c r="BH114">
        <f>(BF114-AX114)/BE114</f>
        <v>0</v>
      </c>
      <c r="BI114">
        <f>(AV114-BB114)/BB114</f>
        <v>0</v>
      </c>
      <c r="BJ114">
        <f>AU114/(AW114+AU114/BB114)</f>
        <v>0</v>
      </c>
      <c r="BK114" t="s">
        <v>874</v>
      </c>
      <c r="BL114">
        <v>-264.06</v>
      </c>
      <c r="BM114">
        <f>IF(BL114&lt;&gt;0, BL114, BJ114)</f>
        <v>0</v>
      </c>
      <c r="BN114">
        <f>1-BM114/BB114</f>
        <v>0</v>
      </c>
      <c r="BO114">
        <f>(BB114-BA114)/(BB114-BM114)</f>
        <v>0</v>
      </c>
      <c r="BP114">
        <f>(AV114-BB114)/(AV114-BM114)</f>
        <v>0</v>
      </c>
      <c r="BQ114">
        <f>(BB114-BA114)/(BB114-AU114)</f>
        <v>0</v>
      </c>
      <c r="BR114">
        <f>(AV114-BB114)/(AV114-AU114)</f>
        <v>0</v>
      </c>
      <c r="BS114">
        <f>(BO114*BM114/BA114)</f>
        <v>0</v>
      </c>
      <c r="BT114">
        <f>(1-BS114)</f>
        <v>0</v>
      </c>
      <c r="BU114">
        <v>3314</v>
      </c>
      <c r="BV114">
        <v>300</v>
      </c>
      <c r="BW114">
        <v>300</v>
      </c>
      <c r="BX114">
        <v>300</v>
      </c>
      <c r="BY114">
        <v>12518.3</v>
      </c>
      <c r="BZ114">
        <v>636.6</v>
      </c>
      <c r="CA114">
        <v>-0.00906945</v>
      </c>
      <c r="CB114">
        <v>-0.29</v>
      </c>
      <c r="CC114" t="s">
        <v>417</v>
      </c>
      <c r="CD114" t="s">
        <v>417</v>
      </c>
      <c r="CE114" t="s">
        <v>417</v>
      </c>
      <c r="CF114" t="s">
        <v>417</v>
      </c>
      <c r="CG114" t="s">
        <v>417</v>
      </c>
      <c r="CH114" t="s">
        <v>417</v>
      </c>
      <c r="CI114" t="s">
        <v>417</v>
      </c>
      <c r="CJ114" t="s">
        <v>417</v>
      </c>
      <c r="CK114" t="s">
        <v>417</v>
      </c>
      <c r="CL114" t="s">
        <v>417</v>
      </c>
      <c r="CM114">
        <f>$B$11*DK114+$C$11*DL114+$F$11*DW114*(1-DZ114)</f>
        <v>0</v>
      </c>
      <c r="CN114">
        <f>CM114*CO114</f>
        <v>0</v>
      </c>
      <c r="CO114">
        <f>($B$11*$D$9+$C$11*$D$9+$F$11*((EJ114+EB114)/MAX(EJ114+EB114+EK114, 0.1)*$I$9+EK114/MAX(EJ114+EB114+EK114, 0.1)*$J$9))/($B$11+$C$11+$F$11)</f>
        <v>0</v>
      </c>
      <c r="CP114">
        <f>($B$11*$K$9+$C$11*$K$9+$F$11*((EJ114+EB114)/MAX(EJ114+EB114+EK114, 0.1)*$P$9+EK114/MAX(EJ114+EB114+EK114, 0.1)*$Q$9))/($B$11+$C$11+$F$11)</f>
        <v>0</v>
      </c>
      <c r="CQ114">
        <v>6</v>
      </c>
      <c r="CR114">
        <v>0.5</v>
      </c>
      <c r="CS114" t="s">
        <v>418</v>
      </c>
      <c r="CT114">
        <v>2</v>
      </c>
      <c r="CU114">
        <v>1690398744.25</v>
      </c>
      <c r="CV114">
        <v>411.1066999999999</v>
      </c>
      <c r="CW114">
        <v>413.7857</v>
      </c>
      <c r="CX114">
        <v>32.02359666666666</v>
      </c>
      <c r="CY114">
        <v>31.64392333333334</v>
      </c>
      <c r="CZ114">
        <v>405.9327</v>
      </c>
      <c r="DA114">
        <v>31.29259666666666</v>
      </c>
      <c r="DB114">
        <v>600.1592333333334</v>
      </c>
      <c r="DC114">
        <v>101.3247666666667</v>
      </c>
      <c r="DD114">
        <v>0.09977971333333333</v>
      </c>
      <c r="DE114">
        <v>33.23883000000001</v>
      </c>
      <c r="DF114">
        <v>33.26213333333333</v>
      </c>
      <c r="DG114">
        <v>999.9000000000002</v>
      </c>
      <c r="DH114">
        <v>0</v>
      </c>
      <c r="DI114">
        <v>0</v>
      </c>
      <c r="DJ114">
        <v>9997.065000000001</v>
      </c>
      <c r="DK114">
        <v>0</v>
      </c>
      <c r="DL114">
        <v>1564.017666666666</v>
      </c>
      <c r="DM114">
        <v>-3.905736333333333</v>
      </c>
      <c r="DN114">
        <v>423.4549</v>
      </c>
      <c r="DO114">
        <v>427.3073999999999</v>
      </c>
      <c r="DP114">
        <v>0.4137391666666667</v>
      </c>
      <c r="DQ114">
        <v>413.7857</v>
      </c>
      <c r="DR114">
        <v>31.64392333333334</v>
      </c>
      <c r="DS114">
        <v>3.248235666666667</v>
      </c>
      <c r="DT114">
        <v>3.206313999999999</v>
      </c>
      <c r="DU114">
        <v>25.35828</v>
      </c>
      <c r="DV114">
        <v>25.13999</v>
      </c>
      <c r="DW114">
        <v>1499.996333333333</v>
      </c>
      <c r="DX114">
        <v>0.9730052000000001</v>
      </c>
      <c r="DY114">
        <v>0.02699444999999999</v>
      </c>
      <c r="DZ114">
        <v>0</v>
      </c>
      <c r="EA114">
        <v>535.7037333333333</v>
      </c>
      <c r="EB114">
        <v>4.99931</v>
      </c>
      <c r="EC114">
        <v>9961.696</v>
      </c>
      <c r="ED114">
        <v>13259.23</v>
      </c>
      <c r="EE114">
        <v>41.625</v>
      </c>
      <c r="EF114">
        <v>43.31199999999998</v>
      </c>
      <c r="EG114">
        <v>41.875</v>
      </c>
      <c r="EH114">
        <v>42.69119999999997</v>
      </c>
      <c r="EI114">
        <v>43</v>
      </c>
      <c r="EJ114">
        <v>1454.641333333333</v>
      </c>
      <c r="EK114">
        <v>40.35499999999999</v>
      </c>
      <c r="EL114">
        <v>0</v>
      </c>
      <c r="EM114">
        <v>149.5</v>
      </c>
      <c r="EN114">
        <v>0</v>
      </c>
      <c r="EO114">
        <v>535.6060384615384</v>
      </c>
      <c r="EP114">
        <v>-19.75811966940002</v>
      </c>
      <c r="EQ114">
        <v>12.7135060083964</v>
      </c>
      <c r="ER114">
        <v>9961.279615384616</v>
      </c>
      <c r="ES114">
        <v>15</v>
      </c>
      <c r="ET114">
        <v>1690398777</v>
      </c>
      <c r="EU114" t="s">
        <v>875</v>
      </c>
      <c r="EV114">
        <v>1690398777</v>
      </c>
      <c r="EW114">
        <v>1690398770</v>
      </c>
      <c r="EX114">
        <v>64</v>
      </c>
      <c r="EY114">
        <v>1.229</v>
      </c>
      <c r="EZ114">
        <v>-0.034</v>
      </c>
      <c r="FA114">
        <v>5.174</v>
      </c>
      <c r="FB114">
        <v>0.731</v>
      </c>
      <c r="FC114">
        <v>415</v>
      </c>
      <c r="FD114">
        <v>32</v>
      </c>
      <c r="FE114">
        <v>0.34</v>
      </c>
      <c r="FF114">
        <v>0.19</v>
      </c>
      <c r="FG114">
        <v>3.728949043983556</v>
      </c>
      <c r="FH114">
        <v>-0.03721898725565604</v>
      </c>
      <c r="FI114">
        <v>0.02724301811248853</v>
      </c>
      <c r="FJ114">
        <v>1</v>
      </c>
      <c r="FK114">
        <v>-3.90876475</v>
      </c>
      <c r="FL114">
        <v>0.01210863039400322</v>
      </c>
      <c r="FM114">
        <v>0.03270164644077574</v>
      </c>
      <c r="FN114">
        <v>1</v>
      </c>
      <c r="FO114">
        <v>409.8798666666666</v>
      </c>
      <c r="FP114">
        <v>0.2874660734165719</v>
      </c>
      <c r="FQ114">
        <v>0.03264632019419771</v>
      </c>
      <c r="FR114">
        <v>1</v>
      </c>
      <c r="FS114">
        <v>0.39349715</v>
      </c>
      <c r="FT114">
        <v>0.4218928930581611</v>
      </c>
      <c r="FU114">
        <v>0.04159295980905302</v>
      </c>
      <c r="FV114">
        <v>1</v>
      </c>
      <c r="FW114">
        <v>32.05766000000001</v>
      </c>
      <c r="FX114">
        <v>0.3975030033370195</v>
      </c>
      <c r="FY114">
        <v>0.02955902118361357</v>
      </c>
      <c r="FZ114">
        <v>1</v>
      </c>
      <c r="GA114">
        <v>5</v>
      </c>
      <c r="GB114">
        <v>5</v>
      </c>
      <c r="GC114" t="s">
        <v>420</v>
      </c>
      <c r="GD114">
        <v>3.1721</v>
      </c>
      <c r="GE114">
        <v>2.79712</v>
      </c>
      <c r="GF114">
        <v>0.101378</v>
      </c>
      <c r="GG114">
        <v>0.103424</v>
      </c>
      <c r="GH114">
        <v>0.144254</v>
      </c>
      <c r="GI114">
        <v>0.14488</v>
      </c>
      <c r="GJ114">
        <v>27783.1</v>
      </c>
      <c r="GK114">
        <v>20659.2</v>
      </c>
      <c r="GL114">
        <v>28922.6</v>
      </c>
      <c r="GM114">
        <v>22592.7</v>
      </c>
      <c r="GN114">
        <v>31470.7</v>
      </c>
      <c r="GO114">
        <v>28101.2</v>
      </c>
      <c r="GP114">
        <v>39893.4</v>
      </c>
      <c r="GQ114">
        <v>36746.9</v>
      </c>
      <c r="GR114">
        <v>2.10208</v>
      </c>
      <c r="GS114">
        <v>1.8229</v>
      </c>
      <c r="GT114">
        <v>0.0708848</v>
      </c>
      <c r="GU114">
        <v>0</v>
      </c>
      <c r="GV114">
        <v>32.0981</v>
      </c>
      <c r="GW114">
        <v>999.9</v>
      </c>
      <c r="GX114">
        <v>62.4</v>
      </c>
      <c r="GY114">
        <v>34.2</v>
      </c>
      <c r="GZ114">
        <v>33.2754</v>
      </c>
      <c r="HA114">
        <v>61.2982</v>
      </c>
      <c r="HB114">
        <v>31.0857</v>
      </c>
      <c r="HC114">
        <v>1</v>
      </c>
      <c r="HD114">
        <v>0.409751</v>
      </c>
      <c r="HE114">
        <v>0</v>
      </c>
      <c r="HF114">
        <v>20.2773</v>
      </c>
      <c r="HG114">
        <v>5.22388</v>
      </c>
      <c r="HH114">
        <v>11.9087</v>
      </c>
      <c r="HI114">
        <v>4.9636</v>
      </c>
      <c r="HJ114">
        <v>3.292</v>
      </c>
      <c r="HK114">
        <v>9999</v>
      </c>
      <c r="HL114">
        <v>9999</v>
      </c>
      <c r="HM114">
        <v>9999</v>
      </c>
      <c r="HN114">
        <v>999.9</v>
      </c>
      <c r="HO114">
        <v>4.97027</v>
      </c>
      <c r="HP114">
        <v>1.87531</v>
      </c>
      <c r="HQ114">
        <v>1.87406</v>
      </c>
      <c r="HR114">
        <v>1.87318</v>
      </c>
      <c r="HS114">
        <v>1.87468</v>
      </c>
      <c r="HT114">
        <v>1.86966</v>
      </c>
      <c r="HU114">
        <v>1.87378</v>
      </c>
      <c r="HV114">
        <v>1.87881</v>
      </c>
      <c r="HW114">
        <v>0</v>
      </c>
      <c r="HX114">
        <v>0</v>
      </c>
      <c r="HY114">
        <v>0</v>
      </c>
      <c r="HZ114">
        <v>0</v>
      </c>
      <c r="IA114" t="s">
        <v>421</v>
      </c>
      <c r="IB114" t="s">
        <v>422</v>
      </c>
      <c r="IC114" t="s">
        <v>423</v>
      </c>
      <c r="ID114" t="s">
        <v>423</v>
      </c>
      <c r="IE114" t="s">
        <v>423</v>
      </c>
      <c r="IF114" t="s">
        <v>423</v>
      </c>
      <c r="IG114">
        <v>0</v>
      </c>
      <c r="IH114">
        <v>100</v>
      </c>
      <c r="II114">
        <v>100</v>
      </c>
      <c r="IJ114">
        <v>5.174</v>
      </c>
      <c r="IK114">
        <v>0.731</v>
      </c>
      <c r="IL114">
        <v>3.924422209521423</v>
      </c>
      <c r="IM114">
        <v>0.0007502269904989051</v>
      </c>
      <c r="IN114">
        <v>-1.907541437940456E-06</v>
      </c>
      <c r="IO114">
        <v>4.87577687351772E-10</v>
      </c>
      <c r="IP114">
        <v>0.7650649999999999</v>
      </c>
      <c r="IQ114">
        <v>0</v>
      </c>
      <c r="IR114">
        <v>0</v>
      </c>
      <c r="IS114">
        <v>0</v>
      </c>
      <c r="IT114">
        <v>1</v>
      </c>
      <c r="IU114">
        <v>1943</v>
      </c>
      <c r="IV114">
        <v>1</v>
      </c>
      <c r="IW114">
        <v>21</v>
      </c>
      <c r="IX114">
        <v>2.1</v>
      </c>
      <c r="IY114">
        <v>2.1</v>
      </c>
      <c r="IZ114">
        <v>1.09009</v>
      </c>
      <c r="JA114">
        <v>2.42432</v>
      </c>
      <c r="JB114">
        <v>1.42578</v>
      </c>
      <c r="JC114">
        <v>2.27539</v>
      </c>
      <c r="JD114">
        <v>1.54785</v>
      </c>
      <c r="JE114">
        <v>2.40601</v>
      </c>
      <c r="JF114">
        <v>38.1837</v>
      </c>
      <c r="JG114">
        <v>14.2809</v>
      </c>
      <c r="JH114">
        <v>18</v>
      </c>
      <c r="JI114">
        <v>629.296</v>
      </c>
      <c r="JJ114">
        <v>429.59</v>
      </c>
      <c r="JK114">
        <v>32.1701</v>
      </c>
      <c r="JL114">
        <v>32.433</v>
      </c>
      <c r="JM114">
        <v>30.0009</v>
      </c>
      <c r="JN114">
        <v>32.1231</v>
      </c>
      <c r="JO114">
        <v>32.039</v>
      </c>
      <c r="JP114">
        <v>21.848</v>
      </c>
      <c r="JQ114">
        <v>0</v>
      </c>
      <c r="JR114">
        <v>100</v>
      </c>
      <c r="JS114">
        <v>-999.9</v>
      </c>
      <c r="JT114">
        <v>413.827</v>
      </c>
      <c r="JU114">
        <v>35</v>
      </c>
      <c r="JV114">
        <v>94.2341</v>
      </c>
      <c r="JW114">
        <v>93.6009</v>
      </c>
    </row>
    <row r="115" spans="1:283">
      <c r="A115">
        <v>99</v>
      </c>
      <c r="B115">
        <v>1690398905.6</v>
      </c>
      <c r="C115">
        <v>20535.5</v>
      </c>
      <c r="D115" t="s">
        <v>876</v>
      </c>
      <c r="E115" t="s">
        <v>877</v>
      </c>
      <c r="F115">
        <v>15</v>
      </c>
      <c r="P115">
        <v>1690398897.849999</v>
      </c>
      <c r="Q115">
        <f>(R115)/1000</f>
        <v>0</v>
      </c>
      <c r="R115">
        <f>1000*DB115*AP115*(CX115-CY115)/(100*CQ115*(1000-AP115*CX115))</f>
        <v>0</v>
      </c>
      <c r="S115">
        <f>DB115*AP115*(CW115-CV115*(1000-AP115*CY115)/(1000-AP115*CX115))/(100*CQ115)</f>
        <v>0</v>
      </c>
      <c r="T115">
        <f>CV115 - IF(AP115&gt;1, S115*CQ115*100.0/(AR115*DJ115), 0)</f>
        <v>0</v>
      </c>
      <c r="U115">
        <f>((AA115-Q115/2)*T115-S115)/(AA115+Q115/2)</f>
        <v>0</v>
      </c>
      <c r="V115">
        <f>U115*(DC115+DD115)/1000.0</f>
        <v>0</v>
      </c>
      <c r="W115">
        <f>(CV115 - IF(AP115&gt;1, S115*CQ115*100.0/(AR115*DJ115), 0))*(DC115+DD115)/1000.0</f>
        <v>0</v>
      </c>
      <c r="X115">
        <f>2.0/((1/Z115-1/Y115)+SIGN(Z115)*SQRT((1/Z115-1/Y115)*(1/Z115-1/Y115) + 4*CR115/((CR115+1)*(CR115+1))*(2*1/Z115*1/Y115-1/Y115*1/Y115)))</f>
        <v>0</v>
      </c>
      <c r="Y115">
        <f>IF(LEFT(CS115,1)&lt;&gt;"0",IF(LEFT(CS115,1)="1",3.0,CT115),$D$5+$E$5*(DJ115*DC115/($K$5*1000))+$F$5*(DJ115*DC115/($K$5*1000))*MAX(MIN(CQ115,$J$5),$I$5)*MAX(MIN(CQ115,$J$5),$I$5)+$G$5*MAX(MIN(CQ115,$J$5),$I$5)*(DJ115*DC115/($K$5*1000))+$H$5*(DJ115*DC115/($K$5*1000))*(DJ115*DC115/($K$5*1000)))</f>
        <v>0</v>
      </c>
      <c r="Z115">
        <f>Q115*(1000-(1000*0.61365*exp(17.502*AD115/(240.97+AD115))/(DC115+DD115)+CX115)/2)/(1000*0.61365*exp(17.502*AD115/(240.97+AD115))/(DC115+DD115)-CX115)</f>
        <v>0</v>
      </c>
      <c r="AA115">
        <f>1/((CR115+1)/(X115/1.6)+1/(Y115/1.37)) + CR115/((CR115+1)/(X115/1.6) + CR115/(Y115/1.37))</f>
        <v>0</v>
      </c>
      <c r="AB115">
        <f>(CM115*CP115)</f>
        <v>0</v>
      </c>
      <c r="AC115">
        <f>(DE115+(AB115+2*0.95*5.67E-8*(((DE115+$B$7)+273)^4-(DE115+273)^4)-44100*Q115)/(1.84*29.3*Y115+8*0.95*5.67E-8*(DE115+273)^3))</f>
        <v>0</v>
      </c>
      <c r="AD115">
        <f>($C$7*DF115+$D$7*DG115+$E$7*AC115)</f>
        <v>0</v>
      </c>
      <c r="AE115">
        <f>0.61365*exp(17.502*AD115/(240.97+AD115))</f>
        <v>0</v>
      </c>
      <c r="AF115">
        <f>(AG115/AH115*100)</f>
        <v>0</v>
      </c>
      <c r="AG115">
        <f>CX115*(DC115+DD115)/1000</f>
        <v>0</v>
      </c>
      <c r="AH115">
        <f>0.61365*exp(17.502*DE115/(240.97+DE115))</f>
        <v>0</v>
      </c>
      <c r="AI115">
        <f>(AE115-CX115*(DC115+DD115)/1000)</f>
        <v>0</v>
      </c>
      <c r="AJ115">
        <f>(-Q115*44100)</f>
        <v>0</v>
      </c>
      <c r="AK115">
        <f>2*29.3*Y115*0.92*(DE115-AD115)</f>
        <v>0</v>
      </c>
      <c r="AL115">
        <f>2*0.95*5.67E-8*(((DE115+$B$7)+273)^4-(AD115+273)^4)</f>
        <v>0</v>
      </c>
      <c r="AM115">
        <f>AB115+AL115+AJ115+AK115</f>
        <v>0</v>
      </c>
      <c r="AN115">
        <v>0</v>
      </c>
      <c r="AO115">
        <v>0</v>
      </c>
      <c r="AP115">
        <f>IF(AN115*$H$13&gt;=AR115,1.0,(AR115/(AR115-AN115*$H$13)))</f>
        <v>0</v>
      </c>
      <c r="AQ115">
        <f>(AP115-1)*100</f>
        <v>0</v>
      </c>
      <c r="AR115">
        <f>MAX(0,($B$13+$C$13*DJ115)/(1+$D$13*DJ115)*DC115/(DE115+273)*$E$13)</f>
        <v>0</v>
      </c>
      <c r="AS115" t="s">
        <v>414</v>
      </c>
      <c r="AT115">
        <v>12558.6</v>
      </c>
      <c r="AU115">
        <v>607.068</v>
      </c>
      <c r="AV115">
        <v>2188.17</v>
      </c>
      <c r="AW115">
        <f>1-AU115/AV115</f>
        <v>0</v>
      </c>
      <c r="AX115">
        <v>-1.734461745173538</v>
      </c>
      <c r="AY115" t="s">
        <v>878</v>
      </c>
      <c r="AZ115">
        <v>12500.5</v>
      </c>
      <c r="BA115">
        <v>600.4806153846152</v>
      </c>
      <c r="BB115">
        <v>778.014</v>
      </c>
      <c r="BC115">
        <f>1-BA115/BB115</f>
        <v>0</v>
      </c>
      <c r="BD115">
        <v>0.5</v>
      </c>
      <c r="BE115">
        <f>CN115</f>
        <v>0</v>
      </c>
      <c r="BF115">
        <f>S115</f>
        <v>0</v>
      </c>
      <c r="BG115">
        <f>BC115*BD115*BE115</f>
        <v>0</v>
      </c>
      <c r="BH115">
        <f>(BF115-AX115)/BE115</f>
        <v>0</v>
      </c>
      <c r="BI115">
        <f>(AV115-BB115)/BB115</f>
        <v>0</v>
      </c>
      <c r="BJ115">
        <f>AU115/(AW115+AU115/BB115)</f>
        <v>0</v>
      </c>
      <c r="BK115" t="s">
        <v>879</v>
      </c>
      <c r="BL115">
        <v>-521.87</v>
      </c>
      <c r="BM115">
        <f>IF(BL115&lt;&gt;0, BL115, BJ115)</f>
        <v>0</v>
      </c>
      <c r="BN115">
        <f>1-BM115/BB115</f>
        <v>0</v>
      </c>
      <c r="BO115">
        <f>(BB115-BA115)/(BB115-BM115)</f>
        <v>0</v>
      </c>
      <c r="BP115">
        <f>(AV115-BB115)/(AV115-BM115)</f>
        <v>0</v>
      </c>
      <c r="BQ115">
        <f>(BB115-BA115)/(BB115-AU115)</f>
        <v>0</v>
      </c>
      <c r="BR115">
        <f>(AV115-BB115)/(AV115-AU115)</f>
        <v>0</v>
      </c>
      <c r="BS115">
        <f>(BO115*BM115/BA115)</f>
        <v>0</v>
      </c>
      <c r="BT115">
        <f>(1-BS115)</f>
        <v>0</v>
      </c>
      <c r="BU115">
        <v>3316</v>
      </c>
      <c r="BV115">
        <v>300</v>
      </c>
      <c r="BW115">
        <v>300</v>
      </c>
      <c r="BX115">
        <v>300</v>
      </c>
      <c r="BY115">
        <v>12500.5</v>
      </c>
      <c r="BZ115">
        <v>737.85</v>
      </c>
      <c r="CA115">
        <v>-0.00905567</v>
      </c>
      <c r="CB115">
        <v>-5.08</v>
      </c>
      <c r="CC115" t="s">
        <v>417</v>
      </c>
      <c r="CD115" t="s">
        <v>417</v>
      </c>
      <c r="CE115" t="s">
        <v>417</v>
      </c>
      <c r="CF115" t="s">
        <v>417</v>
      </c>
      <c r="CG115" t="s">
        <v>417</v>
      </c>
      <c r="CH115" t="s">
        <v>417</v>
      </c>
      <c r="CI115" t="s">
        <v>417</v>
      </c>
      <c r="CJ115" t="s">
        <v>417</v>
      </c>
      <c r="CK115" t="s">
        <v>417</v>
      </c>
      <c r="CL115" t="s">
        <v>417</v>
      </c>
      <c r="CM115">
        <f>$B$11*DK115+$C$11*DL115+$F$11*DW115*(1-DZ115)</f>
        <v>0</v>
      </c>
      <c r="CN115">
        <f>CM115*CO115</f>
        <v>0</v>
      </c>
      <c r="CO115">
        <f>($B$11*$D$9+$C$11*$D$9+$F$11*((EJ115+EB115)/MAX(EJ115+EB115+EK115, 0.1)*$I$9+EK115/MAX(EJ115+EB115+EK115, 0.1)*$J$9))/($B$11+$C$11+$F$11)</f>
        <v>0</v>
      </c>
      <c r="CP115">
        <f>($B$11*$K$9+$C$11*$K$9+$F$11*((EJ115+EB115)/MAX(EJ115+EB115+EK115, 0.1)*$P$9+EK115/MAX(EJ115+EB115+EK115, 0.1)*$Q$9))/($B$11+$C$11+$F$11)</f>
        <v>0</v>
      </c>
      <c r="CQ115">
        <v>6</v>
      </c>
      <c r="CR115">
        <v>0.5</v>
      </c>
      <c r="CS115" t="s">
        <v>418</v>
      </c>
      <c r="CT115">
        <v>2</v>
      </c>
      <c r="CU115">
        <v>1690398897.849999</v>
      </c>
      <c r="CV115">
        <v>412.2061666666666</v>
      </c>
      <c r="CW115">
        <v>415.7093333333333</v>
      </c>
      <c r="CX115">
        <v>32.34031333333333</v>
      </c>
      <c r="CY115">
        <v>31.78475333333334</v>
      </c>
      <c r="CZ115">
        <v>404.7701666666666</v>
      </c>
      <c r="DA115">
        <v>31.62331333333334</v>
      </c>
      <c r="DB115">
        <v>600.1410333333334</v>
      </c>
      <c r="DC115">
        <v>101.3266666666667</v>
      </c>
      <c r="DD115">
        <v>0.09978168000000003</v>
      </c>
      <c r="DE115">
        <v>33.01842666666667</v>
      </c>
      <c r="DF115">
        <v>32.86655</v>
      </c>
      <c r="DG115">
        <v>999.9000000000002</v>
      </c>
      <c r="DH115">
        <v>0</v>
      </c>
      <c r="DI115">
        <v>0</v>
      </c>
      <c r="DJ115">
        <v>9999.477333333334</v>
      </c>
      <c r="DK115">
        <v>0</v>
      </c>
      <c r="DL115">
        <v>1716.651</v>
      </c>
      <c r="DM115">
        <v>-5.762665999999999</v>
      </c>
      <c r="DN115">
        <v>423.6535333333333</v>
      </c>
      <c r="DO115">
        <v>429.3563666666667</v>
      </c>
      <c r="DP115">
        <v>0.5691385999999999</v>
      </c>
      <c r="DQ115">
        <v>415.7093333333333</v>
      </c>
      <c r="DR115">
        <v>31.78475333333334</v>
      </c>
      <c r="DS115">
        <v>3.278312</v>
      </c>
      <c r="DT115">
        <v>3.220643333333333</v>
      </c>
      <c r="DU115">
        <v>25.51338333333333</v>
      </c>
      <c r="DV115">
        <v>25.21488666666666</v>
      </c>
      <c r="DW115">
        <v>1500.016666666667</v>
      </c>
      <c r="DX115">
        <v>0.9730035000000004</v>
      </c>
      <c r="DY115">
        <v>0.02699623333333334</v>
      </c>
      <c r="DZ115">
        <v>0</v>
      </c>
      <c r="EA115">
        <v>600.4798666666666</v>
      </c>
      <c r="EB115">
        <v>4.99931</v>
      </c>
      <c r="EC115">
        <v>11028.31333333333</v>
      </c>
      <c r="ED115">
        <v>13259.4</v>
      </c>
      <c r="EE115">
        <v>41.625</v>
      </c>
      <c r="EF115">
        <v>43.18699999999998</v>
      </c>
      <c r="EG115">
        <v>41.81199999999998</v>
      </c>
      <c r="EH115">
        <v>42.68699999999998</v>
      </c>
      <c r="EI115">
        <v>43.05373333333331</v>
      </c>
      <c r="EJ115">
        <v>1454.659333333333</v>
      </c>
      <c r="EK115">
        <v>40.35766666666665</v>
      </c>
      <c r="EL115">
        <v>0</v>
      </c>
      <c r="EM115">
        <v>153.2000000476837</v>
      </c>
      <c r="EN115">
        <v>0</v>
      </c>
      <c r="EO115">
        <v>600.4806153846152</v>
      </c>
      <c r="EP115">
        <v>-2.559452982895824</v>
      </c>
      <c r="EQ115">
        <v>1087.79829526164</v>
      </c>
      <c r="ER115">
        <v>11038.96538461539</v>
      </c>
      <c r="ES115">
        <v>15</v>
      </c>
      <c r="ET115">
        <v>1690398932.6</v>
      </c>
      <c r="EU115" t="s">
        <v>880</v>
      </c>
      <c r="EV115">
        <v>1690398932.6</v>
      </c>
      <c r="EW115">
        <v>1690398928.6</v>
      </c>
      <c r="EX115">
        <v>65</v>
      </c>
      <c r="EY115">
        <v>2.263</v>
      </c>
      <c r="EZ115">
        <v>-0.013</v>
      </c>
      <c r="FA115">
        <v>7.436</v>
      </c>
      <c r="FB115">
        <v>0.717</v>
      </c>
      <c r="FC115">
        <v>418</v>
      </c>
      <c r="FD115">
        <v>32</v>
      </c>
      <c r="FE115">
        <v>0.26</v>
      </c>
      <c r="FF115">
        <v>0.23</v>
      </c>
      <c r="FG115">
        <v>5.519964084766092</v>
      </c>
      <c r="FH115">
        <v>0.3718657286494521</v>
      </c>
      <c r="FI115">
        <v>0.04752129388244882</v>
      </c>
      <c r="FJ115">
        <v>1</v>
      </c>
      <c r="FK115">
        <v>-5.75228425</v>
      </c>
      <c r="FL115">
        <v>-0.3067187617260705</v>
      </c>
      <c r="FM115">
        <v>0.05168985475349584</v>
      </c>
      <c r="FN115">
        <v>1</v>
      </c>
      <c r="FO115">
        <v>409.9466333333334</v>
      </c>
      <c r="FP115">
        <v>0.2053748609564235</v>
      </c>
      <c r="FQ115">
        <v>0.02218029656148254</v>
      </c>
      <c r="FR115">
        <v>1</v>
      </c>
      <c r="FS115">
        <v>0.5484106000000001</v>
      </c>
      <c r="FT115">
        <v>0.4434172457786107</v>
      </c>
      <c r="FU115">
        <v>0.04342446938812264</v>
      </c>
      <c r="FV115">
        <v>1</v>
      </c>
      <c r="FW115">
        <v>32.35389333333334</v>
      </c>
      <c r="FX115">
        <v>0.3780840934371664</v>
      </c>
      <c r="FY115">
        <v>0.02816968741198452</v>
      </c>
      <c r="FZ115">
        <v>1</v>
      </c>
      <c r="GA115">
        <v>5</v>
      </c>
      <c r="GB115">
        <v>5</v>
      </c>
      <c r="GC115" t="s">
        <v>420</v>
      </c>
      <c r="GD115">
        <v>3.17193</v>
      </c>
      <c r="GE115">
        <v>2.79795</v>
      </c>
      <c r="GF115">
        <v>0.101081</v>
      </c>
      <c r="GG115">
        <v>0.103704</v>
      </c>
      <c r="GH115">
        <v>0.145191</v>
      </c>
      <c r="GI115">
        <v>0.145195</v>
      </c>
      <c r="GJ115">
        <v>27780.4</v>
      </c>
      <c r="GK115">
        <v>20742.4</v>
      </c>
      <c r="GL115">
        <v>28911.5</v>
      </c>
      <c r="GM115">
        <v>22691.8</v>
      </c>
      <c r="GN115">
        <v>31425.5</v>
      </c>
      <c r="GO115">
        <v>28216.9</v>
      </c>
      <c r="GP115">
        <v>39878.4</v>
      </c>
      <c r="GQ115">
        <v>36910.5</v>
      </c>
      <c r="GR115">
        <v>2.09967</v>
      </c>
      <c r="GS115">
        <v>1.81865</v>
      </c>
      <c r="GT115">
        <v>0.0937581</v>
      </c>
      <c r="GU115">
        <v>0</v>
      </c>
      <c r="GV115">
        <v>31.351</v>
      </c>
      <c r="GW115">
        <v>999.9</v>
      </c>
      <c r="GX115">
        <v>62.4</v>
      </c>
      <c r="GY115">
        <v>34.3</v>
      </c>
      <c r="GZ115">
        <v>33.4567</v>
      </c>
      <c r="HA115">
        <v>61.9391</v>
      </c>
      <c r="HB115">
        <v>31.0938</v>
      </c>
      <c r="HC115">
        <v>1</v>
      </c>
      <c r="HD115">
        <v>0.430567</v>
      </c>
      <c r="HE115">
        <v>0</v>
      </c>
      <c r="HF115">
        <v>20.2778</v>
      </c>
      <c r="HG115">
        <v>5.22373</v>
      </c>
      <c r="HH115">
        <v>11.9084</v>
      </c>
      <c r="HI115">
        <v>4.9637</v>
      </c>
      <c r="HJ115">
        <v>3.292</v>
      </c>
      <c r="HK115">
        <v>9999</v>
      </c>
      <c r="HL115">
        <v>9999</v>
      </c>
      <c r="HM115">
        <v>9999</v>
      </c>
      <c r="HN115">
        <v>999.9</v>
      </c>
      <c r="HO115">
        <v>4.9702</v>
      </c>
      <c r="HP115">
        <v>1.8753</v>
      </c>
      <c r="HQ115">
        <v>1.87404</v>
      </c>
      <c r="HR115">
        <v>1.87317</v>
      </c>
      <c r="HS115">
        <v>1.87467</v>
      </c>
      <c r="HT115">
        <v>1.86965</v>
      </c>
      <c r="HU115">
        <v>1.87378</v>
      </c>
      <c r="HV115">
        <v>1.87881</v>
      </c>
      <c r="HW115">
        <v>0</v>
      </c>
      <c r="HX115">
        <v>0</v>
      </c>
      <c r="HY115">
        <v>0</v>
      </c>
      <c r="HZ115">
        <v>0</v>
      </c>
      <c r="IA115" t="s">
        <v>421</v>
      </c>
      <c r="IB115" t="s">
        <v>422</v>
      </c>
      <c r="IC115" t="s">
        <v>423</v>
      </c>
      <c r="ID115" t="s">
        <v>423</v>
      </c>
      <c r="IE115" t="s">
        <v>423</v>
      </c>
      <c r="IF115" t="s">
        <v>423</v>
      </c>
      <c r="IG115">
        <v>0</v>
      </c>
      <c r="IH115">
        <v>100</v>
      </c>
      <c r="II115">
        <v>100</v>
      </c>
      <c r="IJ115">
        <v>7.436</v>
      </c>
      <c r="IK115">
        <v>0.717</v>
      </c>
      <c r="IL115">
        <v>5.153023252547548</v>
      </c>
      <c r="IM115">
        <v>0.0007502269904989051</v>
      </c>
      <c r="IN115">
        <v>-1.907541437940456E-06</v>
      </c>
      <c r="IO115">
        <v>4.87577687351772E-10</v>
      </c>
      <c r="IP115">
        <v>0.7305749999999946</v>
      </c>
      <c r="IQ115">
        <v>0</v>
      </c>
      <c r="IR115">
        <v>0</v>
      </c>
      <c r="IS115">
        <v>0</v>
      </c>
      <c r="IT115">
        <v>1</v>
      </c>
      <c r="IU115">
        <v>1943</v>
      </c>
      <c r="IV115">
        <v>1</v>
      </c>
      <c r="IW115">
        <v>21</v>
      </c>
      <c r="IX115">
        <v>2.1</v>
      </c>
      <c r="IY115">
        <v>2.3</v>
      </c>
      <c r="IZ115">
        <v>1.09253</v>
      </c>
      <c r="JA115">
        <v>2.44263</v>
      </c>
      <c r="JB115">
        <v>1.42578</v>
      </c>
      <c r="JC115">
        <v>2.27417</v>
      </c>
      <c r="JD115">
        <v>1.54785</v>
      </c>
      <c r="JE115">
        <v>2.31934</v>
      </c>
      <c r="JF115">
        <v>38.208</v>
      </c>
      <c r="JG115">
        <v>14.2546</v>
      </c>
      <c r="JH115">
        <v>18</v>
      </c>
      <c r="JI115">
        <v>630.421</v>
      </c>
      <c r="JJ115">
        <v>429.117</v>
      </c>
      <c r="JK115">
        <v>32.1395</v>
      </c>
      <c r="JL115">
        <v>32.6796</v>
      </c>
      <c r="JM115">
        <v>30.0005</v>
      </c>
      <c r="JN115">
        <v>32.4239</v>
      </c>
      <c r="JO115">
        <v>32.3358</v>
      </c>
      <c r="JP115">
        <v>21.8904</v>
      </c>
      <c r="JQ115">
        <v>0</v>
      </c>
      <c r="JR115">
        <v>100</v>
      </c>
      <c r="JS115">
        <v>-999.9</v>
      </c>
      <c r="JT115">
        <v>415.737</v>
      </c>
      <c r="JU115">
        <v>35</v>
      </c>
      <c r="JV115">
        <v>94.19840000000001</v>
      </c>
      <c r="JW115">
        <v>94.0154</v>
      </c>
    </row>
    <row r="116" spans="1:283">
      <c r="A116">
        <v>100</v>
      </c>
      <c r="B116">
        <v>1690399040.1</v>
      </c>
      <c r="C116">
        <v>20670</v>
      </c>
      <c r="D116" t="s">
        <v>881</v>
      </c>
      <c r="E116" t="s">
        <v>882</v>
      </c>
      <c r="F116">
        <v>15</v>
      </c>
      <c r="P116">
        <v>1690399032.349999</v>
      </c>
      <c r="Q116">
        <f>(R116)/1000</f>
        <v>0</v>
      </c>
      <c r="R116">
        <f>1000*DB116*AP116*(CX116-CY116)/(100*CQ116*(1000-AP116*CX116))</f>
        <v>0</v>
      </c>
      <c r="S116">
        <f>DB116*AP116*(CW116-CV116*(1000-AP116*CY116)/(1000-AP116*CX116))/(100*CQ116)</f>
        <v>0</v>
      </c>
      <c r="T116">
        <f>CV116 - IF(AP116&gt;1, S116*CQ116*100.0/(AR116*DJ116), 0)</f>
        <v>0</v>
      </c>
      <c r="U116">
        <f>((AA116-Q116/2)*T116-S116)/(AA116+Q116/2)</f>
        <v>0</v>
      </c>
      <c r="V116">
        <f>U116*(DC116+DD116)/1000.0</f>
        <v>0</v>
      </c>
      <c r="W116">
        <f>(CV116 - IF(AP116&gt;1, S116*CQ116*100.0/(AR116*DJ116), 0))*(DC116+DD116)/1000.0</f>
        <v>0</v>
      </c>
      <c r="X116">
        <f>2.0/((1/Z116-1/Y116)+SIGN(Z116)*SQRT((1/Z116-1/Y116)*(1/Z116-1/Y116) + 4*CR116/((CR116+1)*(CR116+1))*(2*1/Z116*1/Y116-1/Y116*1/Y116)))</f>
        <v>0</v>
      </c>
      <c r="Y116">
        <f>IF(LEFT(CS116,1)&lt;&gt;"0",IF(LEFT(CS116,1)="1",3.0,CT116),$D$5+$E$5*(DJ116*DC116/($K$5*1000))+$F$5*(DJ116*DC116/($K$5*1000))*MAX(MIN(CQ116,$J$5),$I$5)*MAX(MIN(CQ116,$J$5),$I$5)+$G$5*MAX(MIN(CQ116,$J$5),$I$5)*(DJ116*DC116/($K$5*1000))+$H$5*(DJ116*DC116/($K$5*1000))*(DJ116*DC116/($K$5*1000)))</f>
        <v>0</v>
      </c>
      <c r="Z116">
        <f>Q116*(1000-(1000*0.61365*exp(17.502*AD116/(240.97+AD116))/(DC116+DD116)+CX116)/2)/(1000*0.61365*exp(17.502*AD116/(240.97+AD116))/(DC116+DD116)-CX116)</f>
        <v>0</v>
      </c>
      <c r="AA116">
        <f>1/((CR116+1)/(X116/1.6)+1/(Y116/1.37)) + CR116/((CR116+1)/(X116/1.6) + CR116/(Y116/1.37))</f>
        <v>0</v>
      </c>
      <c r="AB116">
        <f>(CM116*CP116)</f>
        <v>0</v>
      </c>
      <c r="AC116">
        <f>(DE116+(AB116+2*0.95*5.67E-8*(((DE116+$B$7)+273)^4-(DE116+273)^4)-44100*Q116)/(1.84*29.3*Y116+8*0.95*5.67E-8*(DE116+273)^3))</f>
        <v>0</v>
      </c>
      <c r="AD116">
        <f>($C$7*DF116+$D$7*DG116+$E$7*AC116)</f>
        <v>0</v>
      </c>
      <c r="AE116">
        <f>0.61365*exp(17.502*AD116/(240.97+AD116))</f>
        <v>0</v>
      </c>
      <c r="AF116">
        <f>(AG116/AH116*100)</f>
        <v>0</v>
      </c>
      <c r="AG116">
        <f>CX116*(DC116+DD116)/1000</f>
        <v>0</v>
      </c>
      <c r="AH116">
        <f>0.61365*exp(17.502*DE116/(240.97+DE116))</f>
        <v>0</v>
      </c>
      <c r="AI116">
        <f>(AE116-CX116*(DC116+DD116)/1000)</f>
        <v>0</v>
      </c>
      <c r="AJ116">
        <f>(-Q116*44100)</f>
        <v>0</v>
      </c>
      <c r="AK116">
        <f>2*29.3*Y116*0.92*(DE116-AD116)</f>
        <v>0</v>
      </c>
      <c r="AL116">
        <f>2*0.95*5.67E-8*(((DE116+$B$7)+273)^4-(AD116+273)^4)</f>
        <v>0</v>
      </c>
      <c r="AM116">
        <f>AB116+AL116+AJ116+AK116</f>
        <v>0</v>
      </c>
      <c r="AN116">
        <v>0</v>
      </c>
      <c r="AO116">
        <v>0</v>
      </c>
      <c r="AP116">
        <f>IF(AN116*$H$13&gt;=AR116,1.0,(AR116/(AR116-AN116*$H$13)))</f>
        <v>0</v>
      </c>
      <c r="AQ116">
        <f>(AP116-1)*100</f>
        <v>0</v>
      </c>
      <c r="AR116">
        <f>MAX(0,($B$13+$C$13*DJ116)/(1+$D$13*DJ116)*DC116/(DE116+273)*$E$13)</f>
        <v>0</v>
      </c>
      <c r="AS116" t="s">
        <v>414</v>
      </c>
      <c r="AT116">
        <v>12558.6</v>
      </c>
      <c r="AU116">
        <v>607.068</v>
      </c>
      <c r="AV116">
        <v>2188.17</v>
      </c>
      <c r="AW116">
        <f>1-AU116/AV116</f>
        <v>0</v>
      </c>
      <c r="AX116">
        <v>-1.734461745173538</v>
      </c>
      <c r="AY116" t="s">
        <v>883</v>
      </c>
      <c r="AZ116">
        <v>12478.5</v>
      </c>
      <c r="BA116">
        <v>689.7133461538463</v>
      </c>
      <c r="BB116">
        <v>904.686</v>
      </c>
      <c r="BC116">
        <f>1-BA116/BB116</f>
        <v>0</v>
      </c>
      <c r="BD116">
        <v>0.5</v>
      </c>
      <c r="BE116">
        <f>CN116</f>
        <v>0</v>
      </c>
      <c r="BF116">
        <f>S116</f>
        <v>0</v>
      </c>
      <c r="BG116">
        <f>BC116*BD116*BE116</f>
        <v>0</v>
      </c>
      <c r="BH116">
        <f>(BF116-AX116)/BE116</f>
        <v>0</v>
      </c>
      <c r="BI116">
        <f>(AV116-BB116)/BB116</f>
        <v>0</v>
      </c>
      <c r="BJ116">
        <f>AU116/(AW116+AU116/BB116)</f>
        <v>0</v>
      </c>
      <c r="BK116" t="s">
        <v>884</v>
      </c>
      <c r="BL116">
        <v>-257.52</v>
      </c>
      <c r="BM116">
        <f>IF(BL116&lt;&gt;0, BL116, BJ116)</f>
        <v>0</v>
      </c>
      <c r="BN116">
        <f>1-BM116/BB116</f>
        <v>0</v>
      </c>
      <c r="BO116">
        <f>(BB116-BA116)/(BB116-BM116)</f>
        <v>0</v>
      </c>
      <c r="BP116">
        <f>(AV116-BB116)/(AV116-BM116)</f>
        <v>0</v>
      </c>
      <c r="BQ116">
        <f>(BB116-BA116)/(BB116-AU116)</f>
        <v>0</v>
      </c>
      <c r="BR116">
        <f>(AV116-BB116)/(AV116-AU116)</f>
        <v>0</v>
      </c>
      <c r="BS116">
        <f>(BO116*BM116/BA116)</f>
        <v>0</v>
      </c>
      <c r="BT116">
        <f>(1-BS116)</f>
        <v>0</v>
      </c>
      <c r="BU116">
        <v>3318</v>
      </c>
      <c r="BV116">
        <v>300</v>
      </c>
      <c r="BW116">
        <v>300</v>
      </c>
      <c r="BX116">
        <v>300</v>
      </c>
      <c r="BY116">
        <v>12478.5</v>
      </c>
      <c r="BZ116">
        <v>859.17</v>
      </c>
      <c r="CA116">
        <v>-0.00903938</v>
      </c>
      <c r="CB116">
        <v>-4.23</v>
      </c>
      <c r="CC116" t="s">
        <v>417</v>
      </c>
      <c r="CD116" t="s">
        <v>417</v>
      </c>
      <c r="CE116" t="s">
        <v>417</v>
      </c>
      <c r="CF116" t="s">
        <v>417</v>
      </c>
      <c r="CG116" t="s">
        <v>417</v>
      </c>
      <c r="CH116" t="s">
        <v>417</v>
      </c>
      <c r="CI116" t="s">
        <v>417</v>
      </c>
      <c r="CJ116" t="s">
        <v>417</v>
      </c>
      <c r="CK116" t="s">
        <v>417</v>
      </c>
      <c r="CL116" t="s">
        <v>417</v>
      </c>
      <c r="CM116">
        <f>$B$11*DK116+$C$11*DL116+$F$11*DW116*(1-DZ116)</f>
        <v>0</v>
      </c>
      <c r="CN116">
        <f>CM116*CO116</f>
        <v>0</v>
      </c>
      <c r="CO116">
        <f>($B$11*$D$9+$C$11*$D$9+$F$11*((EJ116+EB116)/MAX(EJ116+EB116+EK116, 0.1)*$I$9+EK116/MAX(EJ116+EB116+EK116, 0.1)*$J$9))/($B$11+$C$11+$F$11)</f>
        <v>0</v>
      </c>
      <c r="CP116">
        <f>($B$11*$K$9+$C$11*$K$9+$F$11*((EJ116+EB116)/MAX(EJ116+EB116+EK116, 0.1)*$P$9+EK116/MAX(EJ116+EB116+EK116, 0.1)*$Q$9))/($B$11+$C$11+$F$11)</f>
        <v>0</v>
      </c>
      <c r="CQ116">
        <v>6</v>
      </c>
      <c r="CR116">
        <v>0.5</v>
      </c>
      <c r="CS116" t="s">
        <v>418</v>
      </c>
      <c r="CT116">
        <v>2</v>
      </c>
      <c r="CU116">
        <v>1690399032.349999</v>
      </c>
      <c r="CV116">
        <v>411.1513</v>
      </c>
      <c r="CW116">
        <v>417.9936333333334</v>
      </c>
      <c r="CX116">
        <v>33.14002333333333</v>
      </c>
      <c r="CY116">
        <v>32.02000333333334</v>
      </c>
      <c r="CZ116">
        <v>402.4073</v>
      </c>
      <c r="DA116">
        <v>32.42289666666667</v>
      </c>
      <c r="DB116">
        <v>600.1751333333334</v>
      </c>
      <c r="DC116">
        <v>101.3158666666666</v>
      </c>
      <c r="DD116">
        <v>0.10009203</v>
      </c>
      <c r="DE116">
        <v>33.34033</v>
      </c>
      <c r="DF116">
        <v>33.26110666666667</v>
      </c>
      <c r="DG116">
        <v>999.9000000000002</v>
      </c>
      <c r="DH116">
        <v>0</v>
      </c>
      <c r="DI116">
        <v>0</v>
      </c>
      <c r="DJ116">
        <v>9992.855</v>
      </c>
      <c r="DK116">
        <v>0</v>
      </c>
      <c r="DL116">
        <v>1864.778</v>
      </c>
      <c r="DM116">
        <v>-8.145538999999998</v>
      </c>
      <c r="DN116">
        <v>423.8960000000001</v>
      </c>
      <c r="DO116">
        <v>431.8205333333333</v>
      </c>
      <c r="DP116">
        <v>1.120010666666667</v>
      </c>
      <c r="DQ116">
        <v>417.9936333333334</v>
      </c>
      <c r="DR116">
        <v>32.02000333333334</v>
      </c>
      <c r="DS116">
        <v>3.357607</v>
      </c>
      <c r="DT116">
        <v>3.244130666666666</v>
      </c>
      <c r="DU116">
        <v>25.91641666666667</v>
      </c>
      <c r="DV116">
        <v>25.33700666666666</v>
      </c>
      <c r="DW116">
        <v>1500.006333333334</v>
      </c>
      <c r="DX116">
        <v>0.9730058333333332</v>
      </c>
      <c r="DY116">
        <v>0.02699393</v>
      </c>
      <c r="DZ116">
        <v>0</v>
      </c>
      <c r="EA116">
        <v>689.9534666666666</v>
      </c>
      <c r="EB116">
        <v>4.99931</v>
      </c>
      <c r="EC116">
        <v>12055.9</v>
      </c>
      <c r="ED116">
        <v>13259.33333333334</v>
      </c>
      <c r="EE116">
        <v>41.8561</v>
      </c>
      <c r="EF116">
        <v>43.52273333333331</v>
      </c>
      <c r="EG116">
        <v>42.18909999999998</v>
      </c>
      <c r="EH116">
        <v>42.7395</v>
      </c>
      <c r="EI116">
        <v>43.19749999999998</v>
      </c>
      <c r="EJ116">
        <v>1454.649000000001</v>
      </c>
      <c r="EK116">
        <v>40.35733333333333</v>
      </c>
      <c r="EL116">
        <v>0</v>
      </c>
      <c r="EM116">
        <v>134</v>
      </c>
      <c r="EN116">
        <v>0</v>
      </c>
      <c r="EO116">
        <v>689.7133461538463</v>
      </c>
      <c r="EP116">
        <v>-81.66211971432107</v>
      </c>
      <c r="EQ116">
        <v>-1203.811966967817</v>
      </c>
      <c r="ER116">
        <v>12050.55</v>
      </c>
      <c r="ES116">
        <v>15</v>
      </c>
      <c r="ET116">
        <v>1690399063.1</v>
      </c>
      <c r="EU116" t="s">
        <v>885</v>
      </c>
      <c r="EV116">
        <v>1690399063.1</v>
      </c>
      <c r="EW116">
        <v>1690398928.6</v>
      </c>
      <c r="EX116">
        <v>66</v>
      </c>
      <c r="EY116">
        <v>1.308</v>
      </c>
      <c r="EZ116">
        <v>-0.013</v>
      </c>
      <c r="FA116">
        <v>8.744</v>
      </c>
      <c r="FB116">
        <v>0.717</v>
      </c>
      <c r="FC116">
        <v>420</v>
      </c>
      <c r="FD116">
        <v>32</v>
      </c>
      <c r="FE116">
        <v>0.16</v>
      </c>
      <c r="FF116">
        <v>0.23</v>
      </c>
      <c r="FG116">
        <v>7.686209435150846</v>
      </c>
      <c r="FH116">
        <v>-0.5977498257225524</v>
      </c>
      <c r="FI116">
        <v>0.0617002242757701</v>
      </c>
      <c r="FJ116">
        <v>1</v>
      </c>
      <c r="FK116">
        <v>-8.170052926829268</v>
      </c>
      <c r="FL116">
        <v>0.5019543554007205</v>
      </c>
      <c r="FM116">
        <v>0.07013001237227968</v>
      </c>
      <c r="FN116">
        <v>1</v>
      </c>
      <c r="FO116">
        <v>409.8305161290322</v>
      </c>
      <c r="FP116">
        <v>0.9915483870969357</v>
      </c>
      <c r="FQ116">
        <v>0.07801855485168258</v>
      </c>
      <c r="FR116">
        <v>1</v>
      </c>
      <c r="FS116">
        <v>1.093175365853659</v>
      </c>
      <c r="FT116">
        <v>0.4108154006968649</v>
      </c>
      <c r="FU116">
        <v>0.04218337437482496</v>
      </c>
      <c r="FV116">
        <v>1</v>
      </c>
      <c r="FW116">
        <v>33.13285483870967</v>
      </c>
      <c r="FX116">
        <v>0.343456451612921</v>
      </c>
      <c r="FY116">
        <v>0.02693490167421855</v>
      </c>
      <c r="FZ116">
        <v>1</v>
      </c>
      <c r="GA116">
        <v>5</v>
      </c>
      <c r="GB116">
        <v>5</v>
      </c>
      <c r="GC116" t="s">
        <v>420</v>
      </c>
      <c r="GD116">
        <v>3.17124</v>
      </c>
      <c r="GE116">
        <v>2.79719</v>
      </c>
      <c r="GF116">
        <v>0.10057</v>
      </c>
      <c r="GG116">
        <v>0.104044</v>
      </c>
      <c r="GH116">
        <v>0.147519</v>
      </c>
      <c r="GI116">
        <v>0.145818</v>
      </c>
      <c r="GJ116">
        <v>27783.2</v>
      </c>
      <c r="GK116">
        <v>20656.5</v>
      </c>
      <c r="GL116">
        <v>28899.3</v>
      </c>
      <c r="GM116">
        <v>22607.5</v>
      </c>
      <c r="GN116">
        <v>31328.1</v>
      </c>
      <c r="GO116">
        <v>28068.1</v>
      </c>
      <c r="GP116">
        <v>39862.4</v>
      </c>
      <c r="GQ116">
        <v>36741.6</v>
      </c>
      <c r="GR116">
        <v>2.09755</v>
      </c>
      <c r="GS116">
        <v>1.81508</v>
      </c>
      <c r="GT116">
        <v>0.0858828</v>
      </c>
      <c r="GU116">
        <v>0</v>
      </c>
      <c r="GV116">
        <v>31.8864</v>
      </c>
      <c r="GW116">
        <v>999.9</v>
      </c>
      <c r="GX116">
        <v>62.6</v>
      </c>
      <c r="GY116">
        <v>34.4</v>
      </c>
      <c r="GZ116">
        <v>33.7561</v>
      </c>
      <c r="HA116">
        <v>62.1791</v>
      </c>
      <c r="HB116">
        <v>31.5104</v>
      </c>
      <c r="HC116">
        <v>1</v>
      </c>
      <c r="HD116">
        <v>0.451778</v>
      </c>
      <c r="HE116">
        <v>0</v>
      </c>
      <c r="HF116">
        <v>20.2771</v>
      </c>
      <c r="HG116">
        <v>5.22388</v>
      </c>
      <c r="HH116">
        <v>11.9086</v>
      </c>
      <c r="HI116">
        <v>4.96375</v>
      </c>
      <c r="HJ116">
        <v>3.292</v>
      </c>
      <c r="HK116">
        <v>9999</v>
      </c>
      <c r="HL116">
        <v>9999</v>
      </c>
      <c r="HM116">
        <v>9999</v>
      </c>
      <c r="HN116">
        <v>999.9</v>
      </c>
      <c r="HO116">
        <v>4.97028</v>
      </c>
      <c r="HP116">
        <v>1.87531</v>
      </c>
      <c r="HQ116">
        <v>1.87407</v>
      </c>
      <c r="HR116">
        <v>1.8732</v>
      </c>
      <c r="HS116">
        <v>1.87467</v>
      </c>
      <c r="HT116">
        <v>1.86965</v>
      </c>
      <c r="HU116">
        <v>1.87378</v>
      </c>
      <c r="HV116">
        <v>1.87881</v>
      </c>
      <c r="HW116">
        <v>0</v>
      </c>
      <c r="HX116">
        <v>0</v>
      </c>
      <c r="HY116">
        <v>0</v>
      </c>
      <c r="HZ116">
        <v>0</v>
      </c>
      <c r="IA116" t="s">
        <v>421</v>
      </c>
      <c r="IB116" t="s">
        <v>422</v>
      </c>
      <c r="IC116" t="s">
        <v>423</v>
      </c>
      <c r="ID116" t="s">
        <v>423</v>
      </c>
      <c r="IE116" t="s">
        <v>423</v>
      </c>
      <c r="IF116" t="s">
        <v>423</v>
      </c>
      <c r="IG116">
        <v>0</v>
      </c>
      <c r="IH116">
        <v>100</v>
      </c>
      <c r="II116">
        <v>100</v>
      </c>
      <c r="IJ116">
        <v>8.744</v>
      </c>
      <c r="IK116">
        <v>0.7171</v>
      </c>
      <c r="IL116">
        <v>7.416054099430525</v>
      </c>
      <c r="IM116">
        <v>0.0007502269904989051</v>
      </c>
      <c r="IN116">
        <v>-1.907541437940456E-06</v>
      </c>
      <c r="IO116">
        <v>4.87577687351772E-10</v>
      </c>
      <c r="IP116">
        <v>0.7171300000000009</v>
      </c>
      <c r="IQ116">
        <v>0</v>
      </c>
      <c r="IR116">
        <v>0</v>
      </c>
      <c r="IS116">
        <v>0</v>
      </c>
      <c r="IT116">
        <v>1</v>
      </c>
      <c r="IU116">
        <v>1943</v>
      </c>
      <c r="IV116">
        <v>1</v>
      </c>
      <c r="IW116">
        <v>21</v>
      </c>
      <c r="IX116">
        <v>1.8</v>
      </c>
      <c r="IY116">
        <v>1.9</v>
      </c>
      <c r="IZ116">
        <v>1.09253</v>
      </c>
      <c r="JA116">
        <v>2.42554</v>
      </c>
      <c r="JB116">
        <v>1.42578</v>
      </c>
      <c r="JC116">
        <v>2.27173</v>
      </c>
      <c r="JD116">
        <v>1.54785</v>
      </c>
      <c r="JE116">
        <v>2.47925</v>
      </c>
      <c r="JF116">
        <v>38.2812</v>
      </c>
      <c r="JG116">
        <v>14.2546</v>
      </c>
      <c r="JH116">
        <v>18</v>
      </c>
      <c r="JI116">
        <v>631.366</v>
      </c>
      <c r="JJ116">
        <v>428.849</v>
      </c>
      <c r="JK116">
        <v>32.325</v>
      </c>
      <c r="JL116">
        <v>32.9469</v>
      </c>
      <c r="JM116">
        <v>30.0011</v>
      </c>
      <c r="JN116">
        <v>32.6865</v>
      </c>
      <c r="JO116">
        <v>32.6063</v>
      </c>
      <c r="JP116">
        <v>21.9049</v>
      </c>
      <c r="JQ116">
        <v>0</v>
      </c>
      <c r="JR116">
        <v>100</v>
      </c>
      <c r="JS116">
        <v>-999.9</v>
      </c>
      <c r="JT116">
        <v>417.785</v>
      </c>
      <c r="JU116">
        <v>35</v>
      </c>
      <c r="JV116">
        <v>94.15989999999999</v>
      </c>
      <c r="JW116">
        <v>93.61579999999999</v>
      </c>
    </row>
    <row r="117" spans="1:283">
      <c r="A117">
        <v>101</v>
      </c>
      <c r="B117">
        <v>1690399148.1</v>
      </c>
      <c r="C117">
        <v>20778</v>
      </c>
      <c r="D117" t="s">
        <v>886</v>
      </c>
      <c r="E117" t="s">
        <v>887</v>
      </c>
      <c r="F117">
        <v>15</v>
      </c>
      <c r="P117">
        <v>1690399140.099999</v>
      </c>
      <c r="Q117">
        <f>(R117)/1000</f>
        <v>0</v>
      </c>
      <c r="R117">
        <f>1000*DB117*AP117*(CX117-CY117)/(100*CQ117*(1000-AP117*CX117))</f>
        <v>0</v>
      </c>
      <c r="S117">
        <f>DB117*AP117*(CW117-CV117*(1000-AP117*CY117)/(1000-AP117*CX117))/(100*CQ117)</f>
        <v>0</v>
      </c>
      <c r="T117">
        <f>CV117 - IF(AP117&gt;1, S117*CQ117*100.0/(AR117*DJ117), 0)</f>
        <v>0</v>
      </c>
      <c r="U117">
        <f>((AA117-Q117/2)*T117-S117)/(AA117+Q117/2)</f>
        <v>0</v>
      </c>
      <c r="V117">
        <f>U117*(DC117+DD117)/1000.0</f>
        <v>0</v>
      </c>
      <c r="W117">
        <f>(CV117 - IF(AP117&gt;1, S117*CQ117*100.0/(AR117*DJ117), 0))*(DC117+DD117)/1000.0</f>
        <v>0</v>
      </c>
      <c r="X117">
        <f>2.0/((1/Z117-1/Y117)+SIGN(Z117)*SQRT((1/Z117-1/Y117)*(1/Z117-1/Y117) + 4*CR117/((CR117+1)*(CR117+1))*(2*1/Z117*1/Y117-1/Y117*1/Y117)))</f>
        <v>0</v>
      </c>
      <c r="Y117">
        <f>IF(LEFT(CS117,1)&lt;&gt;"0",IF(LEFT(CS117,1)="1",3.0,CT117),$D$5+$E$5*(DJ117*DC117/($K$5*1000))+$F$5*(DJ117*DC117/($K$5*1000))*MAX(MIN(CQ117,$J$5),$I$5)*MAX(MIN(CQ117,$J$5),$I$5)+$G$5*MAX(MIN(CQ117,$J$5),$I$5)*(DJ117*DC117/($K$5*1000))+$H$5*(DJ117*DC117/($K$5*1000))*(DJ117*DC117/($K$5*1000)))</f>
        <v>0</v>
      </c>
      <c r="Z117">
        <f>Q117*(1000-(1000*0.61365*exp(17.502*AD117/(240.97+AD117))/(DC117+DD117)+CX117)/2)/(1000*0.61365*exp(17.502*AD117/(240.97+AD117))/(DC117+DD117)-CX117)</f>
        <v>0</v>
      </c>
      <c r="AA117">
        <f>1/((CR117+1)/(X117/1.6)+1/(Y117/1.37)) + CR117/((CR117+1)/(X117/1.6) + CR117/(Y117/1.37))</f>
        <v>0</v>
      </c>
      <c r="AB117">
        <f>(CM117*CP117)</f>
        <v>0</v>
      </c>
      <c r="AC117">
        <f>(DE117+(AB117+2*0.95*5.67E-8*(((DE117+$B$7)+273)^4-(DE117+273)^4)-44100*Q117)/(1.84*29.3*Y117+8*0.95*5.67E-8*(DE117+273)^3))</f>
        <v>0</v>
      </c>
      <c r="AD117">
        <f>($C$7*DF117+$D$7*DG117+$E$7*AC117)</f>
        <v>0</v>
      </c>
      <c r="AE117">
        <f>0.61365*exp(17.502*AD117/(240.97+AD117))</f>
        <v>0</v>
      </c>
      <c r="AF117">
        <f>(AG117/AH117*100)</f>
        <v>0</v>
      </c>
      <c r="AG117">
        <f>CX117*(DC117+DD117)/1000</f>
        <v>0</v>
      </c>
      <c r="AH117">
        <f>0.61365*exp(17.502*DE117/(240.97+DE117))</f>
        <v>0</v>
      </c>
      <c r="AI117">
        <f>(AE117-CX117*(DC117+DD117)/1000)</f>
        <v>0</v>
      </c>
      <c r="AJ117">
        <f>(-Q117*44100)</f>
        <v>0</v>
      </c>
      <c r="AK117">
        <f>2*29.3*Y117*0.92*(DE117-AD117)</f>
        <v>0</v>
      </c>
      <c r="AL117">
        <f>2*0.95*5.67E-8*(((DE117+$B$7)+273)^4-(AD117+273)^4)</f>
        <v>0</v>
      </c>
      <c r="AM117">
        <f>AB117+AL117+AJ117+AK117</f>
        <v>0</v>
      </c>
      <c r="AN117">
        <v>0</v>
      </c>
      <c r="AO117">
        <v>0</v>
      </c>
      <c r="AP117">
        <f>IF(AN117*$H$13&gt;=AR117,1.0,(AR117/(AR117-AN117*$H$13)))</f>
        <v>0</v>
      </c>
      <c r="AQ117">
        <f>(AP117-1)*100</f>
        <v>0</v>
      </c>
      <c r="AR117">
        <f>MAX(0,($B$13+$C$13*DJ117)/(1+$D$13*DJ117)*DC117/(DE117+273)*$E$13)</f>
        <v>0</v>
      </c>
      <c r="AS117" t="s">
        <v>414</v>
      </c>
      <c r="AT117">
        <v>12558.6</v>
      </c>
      <c r="AU117">
        <v>607.068</v>
      </c>
      <c r="AV117">
        <v>2188.17</v>
      </c>
      <c r="AW117">
        <f>1-AU117/AV117</f>
        <v>0</v>
      </c>
      <c r="AX117">
        <v>-1.734461745173538</v>
      </c>
      <c r="AY117" t="s">
        <v>888</v>
      </c>
      <c r="AZ117">
        <v>12564.4</v>
      </c>
      <c r="BA117">
        <v>477.6834230769231</v>
      </c>
      <c r="BB117">
        <v>538.088</v>
      </c>
      <c r="BC117">
        <f>1-BA117/BB117</f>
        <v>0</v>
      </c>
      <c r="BD117">
        <v>0.5</v>
      </c>
      <c r="BE117">
        <f>CN117</f>
        <v>0</v>
      </c>
      <c r="BF117">
        <f>S117</f>
        <v>0</v>
      </c>
      <c r="BG117">
        <f>BC117*BD117*BE117</f>
        <v>0</v>
      </c>
      <c r="BH117">
        <f>(BF117-AX117)/BE117</f>
        <v>0</v>
      </c>
      <c r="BI117">
        <f>(AV117-BB117)/BB117</f>
        <v>0</v>
      </c>
      <c r="BJ117">
        <f>AU117/(AW117+AU117/BB117)</f>
        <v>0</v>
      </c>
      <c r="BK117" t="s">
        <v>889</v>
      </c>
      <c r="BL117">
        <v>391.71</v>
      </c>
      <c r="BM117">
        <f>IF(BL117&lt;&gt;0, BL117, BJ117)</f>
        <v>0</v>
      </c>
      <c r="BN117">
        <f>1-BM117/BB117</f>
        <v>0</v>
      </c>
      <c r="BO117">
        <f>(BB117-BA117)/(BB117-BM117)</f>
        <v>0</v>
      </c>
      <c r="BP117">
        <f>(AV117-BB117)/(AV117-BM117)</f>
        <v>0</v>
      </c>
      <c r="BQ117">
        <f>(BB117-BA117)/(BB117-AU117)</f>
        <v>0</v>
      </c>
      <c r="BR117">
        <f>(AV117-BB117)/(AV117-AU117)</f>
        <v>0</v>
      </c>
      <c r="BS117">
        <f>(BO117*BM117/BA117)</f>
        <v>0</v>
      </c>
      <c r="BT117">
        <f>(1-BS117)</f>
        <v>0</v>
      </c>
      <c r="BU117">
        <v>3320</v>
      </c>
      <c r="BV117">
        <v>300</v>
      </c>
      <c r="BW117">
        <v>300</v>
      </c>
      <c r="BX117">
        <v>300</v>
      </c>
      <c r="BY117">
        <v>12564.4</v>
      </c>
      <c r="BZ117">
        <v>532</v>
      </c>
      <c r="CA117">
        <v>-0.009100250000000001</v>
      </c>
      <c r="CB117">
        <v>1.15</v>
      </c>
      <c r="CC117" t="s">
        <v>417</v>
      </c>
      <c r="CD117" t="s">
        <v>417</v>
      </c>
      <c r="CE117" t="s">
        <v>417</v>
      </c>
      <c r="CF117" t="s">
        <v>417</v>
      </c>
      <c r="CG117" t="s">
        <v>417</v>
      </c>
      <c r="CH117" t="s">
        <v>417</v>
      </c>
      <c r="CI117" t="s">
        <v>417</v>
      </c>
      <c r="CJ117" t="s">
        <v>417</v>
      </c>
      <c r="CK117" t="s">
        <v>417</v>
      </c>
      <c r="CL117" t="s">
        <v>417</v>
      </c>
      <c r="CM117">
        <f>$B$11*DK117+$C$11*DL117+$F$11*DW117*(1-DZ117)</f>
        <v>0</v>
      </c>
      <c r="CN117">
        <f>CM117*CO117</f>
        <v>0</v>
      </c>
      <c r="CO117">
        <f>($B$11*$D$9+$C$11*$D$9+$F$11*((EJ117+EB117)/MAX(EJ117+EB117+EK117, 0.1)*$I$9+EK117/MAX(EJ117+EB117+EK117, 0.1)*$J$9))/($B$11+$C$11+$F$11)</f>
        <v>0</v>
      </c>
      <c r="CP117">
        <f>($B$11*$K$9+$C$11*$K$9+$F$11*((EJ117+EB117)/MAX(EJ117+EB117+EK117, 0.1)*$P$9+EK117/MAX(EJ117+EB117+EK117, 0.1)*$Q$9))/($B$11+$C$11+$F$11)</f>
        <v>0</v>
      </c>
      <c r="CQ117">
        <v>6</v>
      </c>
      <c r="CR117">
        <v>0.5</v>
      </c>
      <c r="CS117" t="s">
        <v>418</v>
      </c>
      <c r="CT117">
        <v>2</v>
      </c>
      <c r="CU117">
        <v>1690399140.099999</v>
      </c>
      <c r="CV117">
        <v>410.3146129032258</v>
      </c>
      <c r="CW117">
        <v>411.776870967742</v>
      </c>
      <c r="CX117">
        <v>32.21643225806451</v>
      </c>
      <c r="CY117">
        <v>32.13173548387096</v>
      </c>
      <c r="CZ117">
        <v>401.1746129032258</v>
      </c>
      <c r="DA117">
        <v>31.53943225806452</v>
      </c>
      <c r="DB117">
        <v>600.1465806451613</v>
      </c>
      <c r="DC117">
        <v>101.3177419354839</v>
      </c>
      <c r="DD117">
        <v>0.09984252903225807</v>
      </c>
      <c r="DE117">
        <v>33.74997741935483</v>
      </c>
      <c r="DF117">
        <v>33.9578935483871</v>
      </c>
      <c r="DG117">
        <v>999.9000000000003</v>
      </c>
      <c r="DH117">
        <v>0</v>
      </c>
      <c r="DI117">
        <v>0</v>
      </c>
      <c r="DJ117">
        <v>10006.54935483871</v>
      </c>
      <c r="DK117">
        <v>0</v>
      </c>
      <c r="DL117">
        <v>2018.392903225806</v>
      </c>
      <c r="DM117">
        <v>-1.85279129032258</v>
      </c>
      <c r="DN117">
        <v>423.5875806451613</v>
      </c>
      <c r="DO117">
        <v>425.4472903225807</v>
      </c>
      <c r="DP117">
        <v>0.1248189774193548</v>
      </c>
      <c r="DQ117">
        <v>411.776870967742</v>
      </c>
      <c r="DR117">
        <v>32.13173548387096</v>
      </c>
      <c r="DS117">
        <v>3.268161935483871</v>
      </c>
      <c r="DT117">
        <v>3.255515806451613</v>
      </c>
      <c r="DU117">
        <v>25.46116774193548</v>
      </c>
      <c r="DV117">
        <v>25.39593870967742</v>
      </c>
      <c r="DW117">
        <v>1500.032580645161</v>
      </c>
      <c r="DX117">
        <v>0.9730024193548388</v>
      </c>
      <c r="DY117">
        <v>0.0269977064516129</v>
      </c>
      <c r="DZ117">
        <v>0</v>
      </c>
      <c r="EA117">
        <v>477.7501290322581</v>
      </c>
      <c r="EB117">
        <v>4.999310000000001</v>
      </c>
      <c r="EC117">
        <v>8637.73</v>
      </c>
      <c r="ED117">
        <v>13259.51935483871</v>
      </c>
      <c r="EE117">
        <v>42.12093548387097</v>
      </c>
      <c r="EF117">
        <v>43.80799999999997</v>
      </c>
      <c r="EG117">
        <v>42.44106451612902</v>
      </c>
      <c r="EH117">
        <v>43.125</v>
      </c>
      <c r="EI117">
        <v>43.48577419354839</v>
      </c>
      <c r="EJ117">
        <v>1454.670322580645</v>
      </c>
      <c r="EK117">
        <v>40.36258064516128</v>
      </c>
      <c r="EL117">
        <v>0</v>
      </c>
      <c r="EM117">
        <v>107.5</v>
      </c>
      <c r="EN117">
        <v>0</v>
      </c>
      <c r="EO117">
        <v>477.6834230769231</v>
      </c>
      <c r="EP117">
        <v>-2.539179497901285</v>
      </c>
      <c r="EQ117">
        <v>-172.6533326077592</v>
      </c>
      <c r="ER117">
        <v>8636.074230769231</v>
      </c>
      <c r="ES117">
        <v>15</v>
      </c>
      <c r="ET117">
        <v>1690399171.6</v>
      </c>
      <c r="EU117" t="s">
        <v>890</v>
      </c>
      <c r="EV117">
        <v>1690399171.6</v>
      </c>
      <c r="EW117">
        <v>1690399164.1</v>
      </c>
      <c r="EX117">
        <v>67</v>
      </c>
      <c r="EY117">
        <v>0.392</v>
      </c>
      <c r="EZ117">
        <v>-0.04</v>
      </c>
      <c r="FA117">
        <v>9.140000000000001</v>
      </c>
      <c r="FB117">
        <v>0.677</v>
      </c>
      <c r="FC117">
        <v>412</v>
      </c>
      <c r="FD117">
        <v>32</v>
      </c>
      <c r="FE117">
        <v>1.04</v>
      </c>
      <c r="FF117">
        <v>0.32</v>
      </c>
      <c r="FG117">
        <v>1.8009744368789</v>
      </c>
      <c r="FH117">
        <v>-0.01970559009934502</v>
      </c>
      <c r="FI117">
        <v>0.04817373857264978</v>
      </c>
      <c r="FJ117">
        <v>1</v>
      </c>
      <c r="FK117">
        <v>-1.856133902439024</v>
      </c>
      <c r="FL117">
        <v>-0.05776452961672575</v>
      </c>
      <c r="FM117">
        <v>0.05068165602998487</v>
      </c>
      <c r="FN117">
        <v>1</v>
      </c>
      <c r="FO117">
        <v>409.9240322580645</v>
      </c>
      <c r="FP117">
        <v>0.03841935483788463</v>
      </c>
      <c r="FQ117">
        <v>0.01874357330026926</v>
      </c>
      <c r="FR117">
        <v>1</v>
      </c>
      <c r="FS117">
        <v>0.1051003902439024</v>
      </c>
      <c r="FT117">
        <v>0.473264682229965</v>
      </c>
      <c r="FU117">
        <v>0.04684323952855588</v>
      </c>
      <c r="FV117">
        <v>1</v>
      </c>
      <c r="FW117">
        <v>32.25656129032258</v>
      </c>
      <c r="FX117">
        <v>0.5281596774193507</v>
      </c>
      <c r="FY117">
        <v>0.03962357295624602</v>
      </c>
      <c r="FZ117">
        <v>1</v>
      </c>
      <c r="GA117">
        <v>5</v>
      </c>
      <c r="GB117">
        <v>5</v>
      </c>
      <c r="GC117" t="s">
        <v>420</v>
      </c>
      <c r="GD117">
        <v>3.17125</v>
      </c>
      <c r="GE117">
        <v>2.79709</v>
      </c>
      <c r="GF117">
        <v>0.100236</v>
      </c>
      <c r="GG117">
        <v>0.102801</v>
      </c>
      <c r="GH117">
        <v>0.144859</v>
      </c>
      <c r="GI117">
        <v>0.146089</v>
      </c>
      <c r="GJ117">
        <v>27779.7</v>
      </c>
      <c r="GK117">
        <v>20675.6</v>
      </c>
      <c r="GL117">
        <v>28886.5</v>
      </c>
      <c r="GM117">
        <v>22598.1</v>
      </c>
      <c r="GN117">
        <v>31415.2</v>
      </c>
      <c r="GO117">
        <v>28053.1</v>
      </c>
      <c r="GP117">
        <v>39845.3</v>
      </c>
      <c r="GQ117">
        <v>36732.1</v>
      </c>
      <c r="GR117">
        <v>2.0935</v>
      </c>
      <c r="GS117">
        <v>1.8096</v>
      </c>
      <c r="GT117">
        <v>0.10144</v>
      </c>
      <c r="GU117">
        <v>0</v>
      </c>
      <c r="GV117">
        <v>32.3353</v>
      </c>
      <c r="GW117">
        <v>999.9</v>
      </c>
      <c r="GX117">
        <v>62.5</v>
      </c>
      <c r="GY117">
        <v>34.5</v>
      </c>
      <c r="GZ117">
        <v>33.8913</v>
      </c>
      <c r="HA117">
        <v>61.9691</v>
      </c>
      <c r="HB117">
        <v>30.5609</v>
      </c>
      <c r="HC117">
        <v>1</v>
      </c>
      <c r="HD117">
        <v>0.47642</v>
      </c>
      <c r="HE117">
        <v>0</v>
      </c>
      <c r="HF117">
        <v>20.2768</v>
      </c>
      <c r="HG117">
        <v>5.22298</v>
      </c>
      <c r="HH117">
        <v>11.9113</v>
      </c>
      <c r="HI117">
        <v>4.9637</v>
      </c>
      <c r="HJ117">
        <v>3.292</v>
      </c>
      <c r="HK117">
        <v>9999</v>
      </c>
      <c r="HL117">
        <v>9999</v>
      </c>
      <c r="HM117">
        <v>9999</v>
      </c>
      <c r="HN117">
        <v>999.9</v>
      </c>
      <c r="HO117">
        <v>4.97029</v>
      </c>
      <c r="HP117">
        <v>1.87529</v>
      </c>
      <c r="HQ117">
        <v>1.87408</v>
      </c>
      <c r="HR117">
        <v>1.87324</v>
      </c>
      <c r="HS117">
        <v>1.87469</v>
      </c>
      <c r="HT117">
        <v>1.86966</v>
      </c>
      <c r="HU117">
        <v>1.87378</v>
      </c>
      <c r="HV117">
        <v>1.87881</v>
      </c>
      <c r="HW117">
        <v>0</v>
      </c>
      <c r="HX117">
        <v>0</v>
      </c>
      <c r="HY117">
        <v>0</v>
      </c>
      <c r="HZ117">
        <v>0</v>
      </c>
      <c r="IA117" t="s">
        <v>421</v>
      </c>
      <c r="IB117" t="s">
        <v>422</v>
      </c>
      <c r="IC117" t="s">
        <v>423</v>
      </c>
      <c r="ID117" t="s">
        <v>423</v>
      </c>
      <c r="IE117" t="s">
        <v>423</v>
      </c>
      <c r="IF117" t="s">
        <v>423</v>
      </c>
      <c r="IG117">
        <v>0</v>
      </c>
      <c r="IH117">
        <v>100</v>
      </c>
      <c r="II117">
        <v>100</v>
      </c>
      <c r="IJ117">
        <v>9.140000000000001</v>
      </c>
      <c r="IK117">
        <v>0.677</v>
      </c>
      <c r="IL117">
        <v>8.724114860617918</v>
      </c>
      <c r="IM117">
        <v>0.0007502269904989051</v>
      </c>
      <c r="IN117">
        <v>-1.907541437940456E-06</v>
      </c>
      <c r="IO117">
        <v>4.87577687351772E-10</v>
      </c>
      <c r="IP117">
        <v>0.7171300000000009</v>
      </c>
      <c r="IQ117">
        <v>0</v>
      </c>
      <c r="IR117">
        <v>0</v>
      </c>
      <c r="IS117">
        <v>0</v>
      </c>
      <c r="IT117">
        <v>1</v>
      </c>
      <c r="IU117">
        <v>1943</v>
      </c>
      <c r="IV117">
        <v>1</v>
      </c>
      <c r="IW117">
        <v>21</v>
      </c>
      <c r="IX117">
        <v>1.4</v>
      </c>
      <c r="IY117">
        <v>3.7</v>
      </c>
      <c r="IZ117">
        <v>1.07666</v>
      </c>
      <c r="JA117">
        <v>2.43896</v>
      </c>
      <c r="JB117">
        <v>1.42578</v>
      </c>
      <c r="JC117">
        <v>2.27173</v>
      </c>
      <c r="JD117">
        <v>1.54785</v>
      </c>
      <c r="JE117">
        <v>2.35352</v>
      </c>
      <c r="JF117">
        <v>38.5259</v>
      </c>
      <c r="JG117">
        <v>14.2283</v>
      </c>
      <c r="JH117">
        <v>18</v>
      </c>
      <c r="JI117">
        <v>631.081</v>
      </c>
      <c r="JJ117">
        <v>427.593</v>
      </c>
      <c r="JK117">
        <v>32.6329</v>
      </c>
      <c r="JL117">
        <v>33.2534</v>
      </c>
      <c r="JM117">
        <v>30.0013</v>
      </c>
      <c r="JN117">
        <v>32.9742</v>
      </c>
      <c r="JO117">
        <v>32.8979</v>
      </c>
      <c r="JP117">
        <v>21.562</v>
      </c>
      <c r="JQ117">
        <v>0</v>
      </c>
      <c r="JR117">
        <v>100</v>
      </c>
      <c r="JS117">
        <v>-999.9</v>
      </c>
      <c r="JT117">
        <v>411.891</v>
      </c>
      <c r="JU117">
        <v>35</v>
      </c>
      <c r="JV117">
        <v>94.1189</v>
      </c>
      <c r="JW117">
        <v>93.5861</v>
      </c>
    </row>
    <row r="118" spans="1:283">
      <c r="A118">
        <v>102</v>
      </c>
      <c r="B118">
        <v>1690399304.1</v>
      </c>
      <c r="C118">
        <v>20934</v>
      </c>
      <c r="D118" t="s">
        <v>891</v>
      </c>
      <c r="E118" t="s">
        <v>892</v>
      </c>
      <c r="F118">
        <v>15</v>
      </c>
      <c r="P118">
        <v>1690399296.349999</v>
      </c>
      <c r="Q118">
        <f>(R118)/1000</f>
        <v>0</v>
      </c>
      <c r="R118">
        <f>1000*DB118*AP118*(CX118-CY118)/(100*CQ118*(1000-AP118*CX118))</f>
        <v>0</v>
      </c>
      <c r="S118">
        <f>DB118*AP118*(CW118-CV118*(1000-AP118*CY118)/(1000-AP118*CX118))/(100*CQ118)</f>
        <v>0</v>
      </c>
      <c r="T118">
        <f>CV118 - IF(AP118&gt;1, S118*CQ118*100.0/(AR118*DJ118), 0)</f>
        <v>0</v>
      </c>
      <c r="U118">
        <f>((AA118-Q118/2)*T118-S118)/(AA118+Q118/2)</f>
        <v>0</v>
      </c>
      <c r="V118">
        <f>U118*(DC118+DD118)/1000.0</f>
        <v>0</v>
      </c>
      <c r="W118">
        <f>(CV118 - IF(AP118&gt;1, S118*CQ118*100.0/(AR118*DJ118), 0))*(DC118+DD118)/1000.0</f>
        <v>0</v>
      </c>
      <c r="X118">
        <f>2.0/((1/Z118-1/Y118)+SIGN(Z118)*SQRT((1/Z118-1/Y118)*(1/Z118-1/Y118) + 4*CR118/((CR118+1)*(CR118+1))*(2*1/Z118*1/Y118-1/Y118*1/Y118)))</f>
        <v>0</v>
      </c>
      <c r="Y118">
        <f>IF(LEFT(CS118,1)&lt;&gt;"0",IF(LEFT(CS118,1)="1",3.0,CT118),$D$5+$E$5*(DJ118*DC118/($K$5*1000))+$F$5*(DJ118*DC118/($K$5*1000))*MAX(MIN(CQ118,$J$5),$I$5)*MAX(MIN(CQ118,$J$5),$I$5)+$G$5*MAX(MIN(CQ118,$J$5),$I$5)*(DJ118*DC118/($K$5*1000))+$H$5*(DJ118*DC118/($K$5*1000))*(DJ118*DC118/($K$5*1000)))</f>
        <v>0</v>
      </c>
      <c r="Z118">
        <f>Q118*(1000-(1000*0.61365*exp(17.502*AD118/(240.97+AD118))/(DC118+DD118)+CX118)/2)/(1000*0.61365*exp(17.502*AD118/(240.97+AD118))/(DC118+DD118)-CX118)</f>
        <v>0</v>
      </c>
      <c r="AA118">
        <f>1/((CR118+1)/(X118/1.6)+1/(Y118/1.37)) + CR118/((CR118+1)/(X118/1.6) + CR118/(Y118/1.37))</f>
        <v>0</v>
      </c>
      <c r="AB118">
        <f>(CM118*CP118)</f>
        <v>0</v>
      </c>
      <c r="AC118">
        <f>(DE118+(AB118+2*0.95*5.67E-8*(((DE118+$B$7)+273)^4-(DE118+273)^4)-44100*Q118)/(1.84*29.3*Y118+8*0.95*5.67E-8*(DE118+273)^3))</f>
        <v>0</v>
      </c>
      <c r="AD118">
        <f>($C$7*DF118+$D$7*DG118+$E$7*AC118)</f>
        <v>0</v>
      </c>
      <c r="AE118">
        <f>0.61365*exp(17.502*AD118/(240.97+AD118))</f>
        <v>0</v>
      </c>
      <c r="AF118">
        <f>(AG118/AH118*100)</f>
        <v>0</v>
      </c>
      <c r="AG118">
        <f>CX118*(DC118+DD118)/1000</f>
        <v>0</v>
      </c>
      <c r="AH118">
        <f>0.61365*exp(17.502*DE118/(240.97+DE118))</f>
        <v>0</v>
      </c>
      <c r="AI118">
        <f>(AE118-CX118*(DC118+DD118)/1000)</f>
        <v>0</v>
      </c>
      <c r="AJ118">
        <f>(-Q118*44100)</f>
        <v>0</v>
      </c>
      <c r="AK118">
        <f>2*29.3*Y118*0.92*(DE118-AD118)</f>
        <v>0</v>
      </c>
      <c r="AL118">
        <f>2*0.95*5.67E-8*(((DE118+$B$7)+273)^4-(AD118+273)^4)</f>
        <v>0</v>
      </c>
      <c r="AM118">
        <f>AB118+AL118+AJ118+AK118</f>
        <v>0</v>
      </c>
      <c r="AN118">
        <v>0</v>
      </c>
      <c r="AO118">
        <v>0</v>
      </c>
      <c r="AP118">
        <f>IF(AN118*$H$13&gt;=AR118,1.0,(AR118/(AR118-AN118*$H$13)))</f>
        <v>0</v>
      </c>
      <c r="AQ118">
        <f>(AP118-1)*100</f>
        <v>0</v>
      </c>
      <c r="AR118">
        <f>MAX(0,($B$13+$C$13*DJ118)/(1+$D$13*DJ118)*DC118/(DE118+273)*$E$13)</f>
        <v>0</v>
      </c>
      <c r="AS118" t="s">
        <v>414</v>
      </c>
      <c r="AT118">
        <v>12558.6</v>
      </c>
      <c r="AU118">
        <v>607.068</v>
      </c>
      <c r="AV118">
        <v>2188.17</v>
      </c>
      <c r="AW118">
        <f>1-AU118/AV118</f>
        <v>0</v>
      </c>
      <c r="AX118">
        <v>-1.734461745173538</v>
      </c>
      <c r="AY118" t="s">
        <v>893</v>
      </c>
      <c r="AZ118">
        <v>12542</v>
      </c>
      <c r="BA118">
        <v>425.0614615384616</v>
      </c>
      <c r="BB118">
        <v>452.946</v>
      </c>
      <c r="BC118">
        <f>1-BA118/BB118</f>
        <v>0</v>
      </c>
      <c r="BD118">
        <v>0.5</v>
      </c>
      <c r="BE118">
        <f>CN118</f>
        <v>0</v>
      </c>
      <c r="BF118">
        <f>S118</f>
        <v>0</v>
      </c>
      <c r="BG118">
        <f>BC118*BD118*BE118</f>
        <v>0</v>
      </c>
      <c r="BH118">
        <f>(BF118-AX118)/BE118</f>
        <v>0</v>
      </c>
      <c r="BI118">
        <f>(AV118-BB118)/BB118</f>
        <v>0</v>
      </c>
      <c r="BJ118">
        <f>AU118/(AW118+AU118/BB118)</f>
        <v>0</v>
      </c>
      <c r="BK118" t="s">
        <v>894</v>
      </c>
      <c r="BL118">
        <v>254.47</v>
      </c>
      <c r="BM118">
        <f>IF(BL118&lt;&gt;0, BL118, BJ118)</f>
        <v>0</v>
      </c>
      <c r="BN118">
        <f>1-BM118/BB118</f>
        <v>0</v>
      </c>
      <c r="BO118">
        <f>(BB118-BA118)/(BB118-BM118)</f>
        <v>0</v>
      </c>
      <c r="BP118">
        <f>(AV118-BB118)/(AV118-BM118)</f>
        <v>0</v>
      </c>
      <c r="BQ118">
        <f>(BB118-BA118)/(BB118-AU118)</f>
        <v>0</v>
      </c>
      <c r="BR118">
        <f>(AV118-BB118)/(AV118-AU118)</f>
        <v>0</v>
      </c>
      <c r="BS118">
        <f>(BO118*BM118/BA118)</f>
        <v>0</v>
      </c>
      <c r="BT118">
        <f>(1-BS118)</f>
        <v>0</v>
      </c>
      <c r="BU118">
        <v>3322</v>
      </c>
      <c r="BV118">
        <v>300</v>
      </c>
      <c r="BW118">
        <v>300</v>
      </c>
      <c r="BX118">
        <v>300</v>
      </c>
      <c r="BY118">
        <v>12542</v>
      </c>
      <c r="BZ118">
        <v>446.81</v>
      </c>
      <c r="CA118">
        <v>-0.00908082</v>
      </c>
      <c r="CB118">
        <v>-0.38</v>
      </c>
      <c r="CC118" t="s">
        <v>417</v>
      </c>
      <c r="CD118" t="s">
        <v>417</v>
      </c>
      <c r="CE118" t="s">
        <v>417</v>
      </c>
      <c r="CF118" t="s">
        <v>417</v>
      </c>
      <c r="CG118" t="s">
        <v>417</v>
      </c>
      <c r="CH118" t="s">
        <v>417</v>
      </c>
      <c r="CI118" t="s">
        <v>417</v>
      </c>
      <c r="CJ118" t="s">
        <v>417</v>
      </c>
      <c r="CK118" t="s">
        <v>417</v>
      </c>
      <c r="CL118" t="s">
        <v>417</v>
      </c>
      <c r="CM118">
        <f>$B$11*DK118+$C$11*DL118+$F$11*DW118*(1-DZ118)</f>
        <v>0</v>
      </c>
      <c r="CN118">
        <f>CM118*CO118</f>
        <v>0</v>
      </c>
      <c r="CO118">
        <f>($B$11*$D$9+$C$11*$D$9+$F$11*((EJ118+EB118)/MAX(EJ118+EB118+EK118, 0.1)*$I$9+EK118/MAX(EJ118+EB118+EK118, 0.1)*$J$9))/($B$11+$C$11+$F$11)</f>
        <v>0</v>
      </c>
      <c r="CP118">
        <f>($B$11*$K$9+$C$11*$K$9+$F$11*((EJ118+EB118)/MAX(EJ118+EB118+EK118, 0.1)*$P$9+EK118/MAX(EJ118+EB118+EK118, 0.1)*$Q$9))/($B$11+$C$11+$F$11)</f>
        <v>0</v>
      </c>
      <c r="CQ118">
        <v>6</v>
      </c>
      <c r="CR118">
        <v>0.5</v>
      </c>
      <c r="CS118" t="s">
        <v>418</v>
      </c>
      <c r="CT118">
        <v>2</v>
      </c>
      <c r="CU118">
        <v>1690399296.349999</v>
      </c>
      <c r="CV118">
        <v>409.6169666666667</v>
      </c>
      <c r="CW118">
        <v>408.9930666666666</v>
      </c>
      <c r="CX118">
        <v>32.32086</v>
      </c>
      <c r="CY118">
        <v>32.29047333333332</v>
      </c>
      <c r="CZ118">
        <v>400.7939666666667</v>
      </c>
      <c r="DA118">
        <v>31.65886</v>
      </c>
      <c r="DB118">
        <v>600.1642666666667</v>
      </c>
      <c r="DC118">
        <v>101.3172666666667</v>
      </c>
      <c r="DD118">
        <v>0.10018483</v>
      </c>
      <c r="DE118">
        <v>33.88820333333333</v>
      </c>
      <c r="DF118">
        <v>33.93720666666667</v>
      </c>
      <c r="DG118">
        <v>999.9000000000002</v>
      </c>
      <c r="DH118">
        <v>0</v>
      </c>
      <c r="DI118">
        <v>0</v>
      </c>
      <c r="DJ118">
        <v>9994.826999999997</v>
      </c>
      <c r="DK118">
        <v>0</v>
      </c>
      <c r="DL118">
        <v>1964.164666666667</v>
      </c>
      <c r="DM118">
        <v>0.9422565333333334</v>
      </c>
      <c r="DN118">
        <v>423.6338666666667</v>
      </c>
      <c r="DO118">
        <v>422.6403333333333</v>
      </c>
      <c r="DP118">
        <v>0.04550106866666667</v>
      </c>
      <c r="DQ118">
        <v>408.9930666666666</v>
      </c>
      <c r="DR118">
        <v>32.29047333333332</v>
      </c>
      <c r="DS118">
        <v>3.276189666666667</v>
      </c>
      <c r="DT118">
        <v>3.27158</v>
      </c>
      <c r="DU118">
        <v>25.50248666666667</v>
      </c>
      <c r="DV118">
        <v>25.47878</v>
      </c>
      <c r="DW118">
        <v>1500.147666666667</v>
      </c>
      <c r="DX118">
        <v>0.9729976666666664</v>
      </c>
      <c r="DY118">
        <v>0.02700201999999999</v>
      </c>
      <c r="DZ118">
        <v>0</v>
      </c>
      <c r="EA118">
        <v>425.0992666666667</v>
      </c>
      <c r="EB118">
        <v>4.99931</v>
      </c>
      <c r="EC118">
        <v>7983.227333333332</v>
      </c>
      <c r="ED118">
        <v>13260.53</v>
      </c>
      <c r="EE118">
        <v>42.43699999999998</v>
      </c>
      <c r="EF118">
        <v>43.93699999999998</v>
      </c>
      <c r="EG118">
        <v>42.68699999999998</v>
      </c>
      <c r="EH118">
        <v>43.42253333333331</v>
      </c>
      <c r="EI118">
        <v>43.7206</v>
      </c>
      <c r="EJ118">
        <v>1454.775333333333</v>
      </c>
      <c r="EK118">
        <v>40.37233333333335</v>
      </c>
      <c r="EL118">
        <v>0</v>
      </c>
      <c r="EM118">
        <v>155.6000001430511</v>
      </c>
      <c r="EN118">
        <v>0</v>
      </c>
      <c r="EO118">
        <v>425.0614615384616</v>
      </c>
      <c r="EP118">
        <v>-8.990085455913267</v>
      </c>
      <c r="EQ118">
        <v>-740.1733324873403</v>
      </c>
      <c r="ER118">
        <v>7979.104230769231</v>
      </c>
      <c r="ES118">
        <v>15</v>
      </c>
      <c r="ET118">
        <v>1690399337.6</v>
      </c>
      <c r="EU118" t="s">
        <v>895</v>
      </c>
      <c r="EV118">
        <v>1690399337.6</v>
      </c>
      <c r="EW118">
        <v>1690399324.1</v>
      </c>
      <c r="EX118">
        <v>68</v>
      </c>
      <c r="EY118">
        <v>-0.318</v>
      </c>
      <c r="EZ118">
        <v>-0.015</v>
      </c>
      <c r="FA118">
        <v>8.823</v>
      </c>
      <c r="FB118">
        <v>0.662</v>
      </c>
      <c r="FC118">
        <v>410</v>
      </c>
      <c r="FD118">
        <v>32</v>
      </c>
      <c r="FE118">
        <v>0.45</v>
      </c>
      <c r="FF118">
        <v>0.42</v>
      </c>
      <c r="FG118">
        <v>-0.9662383191031928</v>
      </c>
      <c r="FH118">
        <v>0.3893088368960784</v>
      </c>
      <c r="FI118">
        <v>0.03988476853796249</v>
      </c>
      <c r="FJ118">
        <v>1</v>
      </c>
      <c r="FK118">
        <v>0.979958</v>
      </c>
      <c r="FL118">
        <v>-0.6467942299651566</v>
      </c>
      <c r="FM118">
        <v>0.07645847058977071</v>
      </c>
      <c r="FN118">
        <v>1</v>
      </c>
      <c r="FO118">
        <v>409.9361935483872</v>
      </c>
      <c r="FP118">
        <v>0.05574193548240249</v>
      </c>
      <c r="FQ118">
        <v>0.01533585163834993</v>
      </c>
      <c r="FR118">
        <v>1</v>
      </c>
      <c r="FS118">
        <v>0.02287366731707317</v>
      </c>
      <c r="FT118">
        <v>0.4457432161672474</v>
      </c>
      <c r="FU118">
        <v>0.04464067578226699</v>
      </c>
      <c r="FV118">
        <v>1</v>
      </c>
      <c r="FW118">
        <v>32.33399032258065</v>
      </c>
      <c r="FX118">
        <v>0.3828096774193495</v>
      </c>
      <c r="FY118">
        <v>0.02899816851656809</v>
      </c>
      <c r="FZ118">
        <v>1</v>
      </c>
      <c r="GA118">
        <v>5</v>
      </c>
      <c r="GB118">
        <v>5</v>
      </c>
      <c r="GC118" t="s">
        <v>420</v>
      </c>
      <c r="GD118">
        <v>3.17079</v>
      </c>
      <c r="GE118">
        <v>2.79659</v>
      </c>
      <c r="GF118">
        <v>0.100066</v>
      </c>
      <c r="GG118">
        <v>0.10217</v>
      </c>
      <c r="GH118">
        <v>0.144986</v>
      </c>
      <c r="GI118">
        <v>0.146427</v>
      </c>
      <c r="GJ118">
        <v>27762.8</v>
      </c>
      <c r="GK118">
        <v>20646.4</v>
      </c>
      <c r="GL118">
        <v>28865.4</v>
      </c>
      <c r="GM118">
        <v>22551.8</v>
      </c>
      <c r="GN118">
        <v>31391.5</v>
      </c>
      <c r="GO118">
        <v>27970.5</v>
      </c>
      <c r="GP118">
        <v>39818.4</v>
      </c>
      <c r="GQ118">
        <v>36636.6</v>
      </c>
      <c r="GR118">
        <v>2.08975</v>
      </c>
      <c r="GS118">
        <v>1.80375</v>
      </c>
      <c r="GT118">
        <v>0.107475</v>
      </c>
      <c r="GU118">
        <v>0</v>
      </c>
      <c r="GV118">
        <v>32.2415</v>
      </c>
      <c r="GW118">
        <v>999.9</v>
      </c>
      <c r="GX118">
        <v>62.2</v>
      </c>
      <c r="GY118">
        <v>34.7</v>
      </c>
      <c r="GZ118">
        <v>34.1072</v>
      </c>
      <c r="HA118">
        <v>62.119</v>
      </c>
      <c r="HB118">
        <v>30.5889</v>
      </c>
      <c r="HC118">
        <v>1</v>
      </c>
      <c r="HD118">
        <v>0.512162</v>
      </c>
      <c r="HE118">
        <v>0</v>
      </c>
      <c r="HF118">
        <v>20.277</v>
      </c>
      <c r="HG118">
        <v>5.22358</v>
      </c>
      <c r="HH118">
        <v>11.9128</v>
      </c>
      <c r="HI118">
        <v>4.9637</v>
      </c>
      <c r="HJ118">
        <v>3.292</v>
      </c>
      <c r="HK118">
        <v>9999</v>
      </c>
      <c r="HL118">
        <v>9999</v>
      </c>
      <c r="HM118">
        <v>9999</v>
      </c>
      <c r="HN118">
        <v>999.9</v>
      </c>
      <c r="HO118">
        <v>4.9703</v>
      </c>
      <c r="HP118">
        <v>1.87531</v>
      </c>
      <c r="HQ118">
        <v>1.87408</v>
      </c>
      <c r="HR118">
        <v>1.87324</v>
      </c>
      <c r="HS118">
        <v>1.87469</v>
      </c>
      <c r="HT118">
        <v>1.86966</v>
      </c>
      <c r="HU118">
        <v>1.87379</v>
      </c>
      <c r="HV118">
        <v>1.8789</v>
      </c>
      <c r="HW118">
        <v>0</v>
      </c>
      <c r="HX118">
        <v>0</v>
      </c>
      <c r="HY118">
        <v>0</v>
      </c>
      <c r="HZ118">
        <v>0</v>
      </c>
      <c r="IA118" t="s">
        <v>421</v>
      </c>
      <c r="IB118" t="s">
        <v>422</v>
      </c>
      <c r="IC118" t="s">
        <v>423</v>
      </c>
      <c r="ID118" t="s">
        <v>423</v>
      </c>
      <c r="IE118" t="s">
        <v>423</v>
      </c>
      <c r="IF118" t="s">
        <v>423</v>
      </c>
      <c r="IG118">
        <v>0</v>
      </c>
      <c r="IH118">
        <v>100</v>
      </c>
      <c r="II118">
        <v>100</v>
      </c>
      <c r="IJ118">
        <v>8.823</v>
      </c>
      <c r="IK118">
        <v>0.662</v>
      </c>
      <c r="IL118">
        <v>9.115659353150587</v>
      </c>
      <c r="IM118">
        <v>0.0007502269904989051</v>
      </c>
      <c r="IN118">
        <v>-1.907541437940456E-06</v>
      </c>
      <c r="IO118">
        <v>4.87577687351772E-10</v>
      </c>
      <c r="IP118">
        <v>0.6770999999999958</v>
      </c>
      <c r="IQ118">
        <v>0</v>
      </c>
      <c r="IR118">
        <v>0</v>
      </c>
      <c r="IS118">
        <v>0</v>
      </c>
      <c r="IT118">
        <v>1</v>
      </c>
      <c r="IU118">
        <v>1943</v>
      </c>
      <c r="IV118">
        <v>1</v>
      </c>
      <c r="IW118">
        <v>21</v>
      </c>
      <c r="IX118">
        <v>2.2</v>
      </c>
      <c r="IY118">
        <v>2.3</v>
      </c>
      <c r="IZ118">
        <v>1.073</v>
      </c>
      <c r="JA118">
        <v>2.43896</v>
      </c>
      <c r="JB118">
        <v>1.42578</v>
      </c>
      <c r="JC118">
        <v>2.27173</v>
      </c>
      <c r="JD118">
        <v>1.54785</v>
      </c>
      <c r="JE118">
        <v>2.31812</v>
      </c>
      <c r="JF118">
        <v>38.7717</v>
      </c>
      <c r="JG118">
        <v>14.2108</v>
      </c>
      <c r="JH118">
        <v>18</v>
      </c>
      <c r="JI118">
        <v>632.092</v>
      </c>
      <c r="JJ118">
        <v>426.785</v>
      </c>
      <c r="JK118">
        <v>32.9483</v>
      </c>
      <c r="JL118">
        <v>33.6362</v>
      </c>
      <c r="JM118">
        <v>30.001</v>
      </c>
      <c r="JN118">
        <v>33.3746</v>
      </c>
      <c r="JO118">
        <v>33.2922</v>
      </c>
      <c r="JP118">
        <v>21.4916</v>
      </c>
      <c r="JQ118">
        <v>0</v>
      </c>
      <c r="JR118">
        <v>100</v>
      </c>
      <c r="JS118">
        <v>-999.9</v>
      </c>
      <c r="JT118">
        <v>409.061</v>
      </c>
      <c r="JU118">
        <v>35</v>
      </c>
      <c r="JV118">
        <v>94.0531</v>
      </c>
      <c r="JW118">
        <v>93.36239999999999</v>
      </c>
    </row>
    <row r="119" spans="1:283">
      <c r="A119">
        <v>103</v>
      </c>
      <c r="B119">
        <v>1690399405.1</v>
      </c>
      <c r="C119">
        <v>21035</v>
      </c>
      <c r="D119" t="s">
        <v>896</v>
      </c>
      <c r="E119" t="s">
        <v>897</v>
      </c>
      <c r="F119">
        <v>15</v>
      </c>
      <c r="P119">
        <v>1690399397.349999</v>
      </c>
      <c r="Q119">
        <f>(R119)/1000</f>
        <v>0</v>
      </c>
      <c r="R119">
        <f>1000*DB119*AP119*(CX119-CY119)/(100*CQ119*(1000-AP119*CX119))</f>
        <v>0</v>
      </c>
      <c r="S119">
        <f>DB119*AP119*(CW119-CV119*(1000-AP119*CY119)/(1000-AP119*CX119))/(100*CQ119)</f>
        <v>0</v>
      </c>
      <c r="T119">
        <f>CV119 - IF(AP119&gt;1, S119*CQ119*100.0/(AR119*DJ119), 0)</f>
        <v>0</v>
      </c>
      <c r="U119">
        <f>((AA119-Q119/2)*T119-S119)/(AA119+Q119/2)</f>
        <v>0</v>
      </c>
      <c r="V119">
        <f>U119*(DC119+DD119)/1000.0</f>
        <v>0</v>
      </c>
      <c r="W119">
        <f>(CV119 - IF(AP119&gt;1, S119*CQ119*100.0/(AR119*DJ119), 0))*(DC119+DD119)/1000.0</f>
        <v>0</v>
      </c>
      <c r="X119">
        <f>2.0/((1/Z119-1/Y119)+SIGN(Z119)*SQRT((1/Z119-1/Y119)*(1/Z119-1/Y119) + 4*CR119/((CR119+1)*(CR119+1))*(2*1/Z119*1/Y119-1/Y119*1/Y119)))</f>
        <v>0</v>
      </c>
      <c r="Y119">
        <f>IF(LEFT(CS119,1)&lt;&gt;"0",IF(LEFT(CS119,1)="1",3.0,CT119),$D$5+$E$5*(DJ119*DC119/($K$5*1000))+$F$5*(DJ119*DC119/($K$5*1000))*MAX(MIN(CQ119,$J$5),$I$5)*MAX(MIN(CQ119,$J$5),$I$5)+$G$5*MAX(MIN(CQ119,$J$5),$I$5)*(DJ119*DC119/($K$5*1000))+$H$5*(DJ119*DC119/($K$5*1000))*(DJ119*DC119/($K$5*1000)))</f>
        <v>0</v>
      </c>
      <c r="Z119">
        <f>Q119*(1000-(1000*0.61365*exp(17.502*AD119/(240.97+AD119))/(DC119+DD119)+CX119)/2)/(1000*0.61365*exp(17.502*AD119/(240.97+AD119))/(DC119+DD119)-CX119)</f>
        <v>0</v>
      </c>
      <c r="AA119">
        <f>1/((CR119+1)/(X119/1.6)+1/(Y119/1.37)) + CR119/((CR119+1)/(X119/1.6) + CR119/(Y119/1.37))</f>
        <v>0</v>
      </c>
      <c r="AB119">
        <f>(CM119*CP119)</f>
        <v>0</v>
      </c>
      <c r="AC119">
        <f>(DE119+(AB119+2*0.95*5.67E-8*(((DE119+$B$7)+273)^4-(DE119+273)^4)-44100*Q119)/(1.84*29.3*Y119+8*0.95*5.67E-8*(DE119+273)^3))</f>
        <v>0</v>
      </c>
      <c r="AD119">
        <f>($C$7*DF119+$D$7*DG119+$E$7*AC119)</f>
        <v>0</v>
      </c>
      <c r="AE119">
        <f>0.61365*exp(17.502*AD119/(240.97+AD119))</f>
        <v>0</v>
      </c>
      <c r="AF119">
        <f>(AG119/AH119*100)</f>
        <v>0</v>
      </c>
      <c r="AG119">
        <f>CX119*(DC119+DD119)/1000</f>
        <v>0</v>
      </c>
      <c r="AH119">
        <f>0.61365*exp(17.502*DE119/(240.97+DE119))</f>
        <v>0</v>
      </c>
      <c r="AI119">
        <f>(AE119-CX119*(DC119+DD119)/1000)</f>
        <v>0</v>
      </c>
      <c r="AJ119">
        <f>(-Q119*44100)</f>
        <v>0</v>
      </c>
      <c r="AK119">
        <f>2*29.3*Y119*0.92*(DE119-AD119)</f>
        <v>0</v>
      </c>
      <c r="AL119">
        <f>2*0.95*5.67E-8*(((DE119+$B$7)+273)^4-(AD119+273)^4)</f>
        <v>0</v>
      </c>
      <c r="AM119">
        <f>AB119+AL119+AJ119+AK119</f>
        <v>0</v>
      </c>
      <c r="AN119">
        <v>0</v>
      </c>
      <c r="AO119">
        <v>0</v>
      </c>
      <c r="AP119">
        <f>IF(AN119*$H$13&gt;=AR119,1.0,(AR119/(AR119-AN119*$H$13)))</f>
        <v>0</v>
      </c>
      <c r="AQ119">
        <f>(AP119-1)*100</f>
        <v>0</v>
      </c>
      <c r="AR119">
        <f>MAX(0,($B$13+$C$13*DJ119)/(1+$D$13*DJ119)*DC119/(DE119+273)*$E$13)</f>
        <v>0</v>
      </c>
      <c r="AS119" t="s">
        <v>414</v>
      </c>
      <c r="AT119">
        <v>12558.6</v>
      </c>
      <c r="AU119">
        <v>607.068</v>
      </c>
      <c r="AV119">
        <v>2188.17</v>
      </c>
      <c r="AW119">
        <f>1-AU119/AV119</f>
        <v>0</v>
      </c>
      <c r="AX119">
        <v>-1.734461745173538</v>
      </c>
      <c r="AY119" t="s">
        <v>898</v>
      </c>
      <c r="AZ119">
        <v>12603.1</v>
      </c>
      <c r="BA119">
        <v>373.5667692307692</v>
      </c>
      <c r="BB119">
        <v>403.566</v>
      </c>
      <c r="BC119">
        <f>1-BA119/BB119</f>
        <v>0</v>
      </c>
      <c r="BD119">
        <v>0.5</v>
      </c>
      <c r="BE119">
        <f>CN119</f>
        <v>0</v>
      </c>
      <c r="BF119">
        <f>S119</f>
        <v>0</v>
      </c>
      <c r="BG119">
        <f>BC119*BD119*BE119</f>
        <v>0</v>
      </c>
      <c r="BH119">
        <f>(BF119-AX119)/BE119</f>
        <v>0</v>
      </c>
      <c r="BI119">
        <f>(AV119-BB119)/BB119</f>
        <v>0</v>
      </c>
      <c r="BJ119">
        <f>AU119/(AW119+AU119/BB119)</f>
        <v>0</v>
      </c>
      <c r="BK119" t="s">
        <v>899</v>
      </c>
      <c r="BL119">
        <v>-215.74</v>
      </c>
      <c r="BM119">
        <f>IF(BL119&lt;&gt;0, BL119, BJ119)</f>
        <v>0</v>
      </c>
      <c r="BN119">
        <f>1-BM119/BB119</f>
        <v>0</v>
      </c>
      <c r="BO119">
        <f>(BB119-BA119)/(BB119-BM119)</f>
        <v>0</v>
      </c>
      <c r="BP119">
        <f>(AV119-BB119)/(AV119-BM119)</f>
        <v>0</v>
      </c>
      <c r="BQ119">
        <f>(BB119-BA119)/(BB119-AU119)</f>
        <v>0</v>
      </c>
      <c r="BR119">
        <f>(AV119-BB119)/(AV119-AU119)</f>
        <v>0</v>
      </c>
      <c r="BS119">
        <f>(BO119*BM119/BA119)</f>
        <v>0</v>
      </c>
      <c r="BT119">
        <f>(1-BS119)</f>
        <v>0</v>
      </c>
      <c r="BU119">
        <v>3324</v>
      </c>
      <c r="BV119">
        <v>300</v>
      </c>
      <c r="BW119">
        <v>300</v>
      </c>
      <c r="BX119">
        <v>300</v>
      </c>
      <c r="BY119">
        <v>12603.1</v>
      </c>
      <c r="BZ119">
        <v>400.85</v>
      </c>
      <c r="CA119">
        <v>-0.00912691</v>
      </c>
      <c r="CB119">
        <v>0.97</v>
      </c>
      <c r="CC119" t="s">
        <v>417</v>
      </c>
      <c r="CD119" t="s">
        <v>417</v>
      </c>
      <c r="CE119" t="s">
        <v>417</v>
      </c>
      <c r="CF119" t="s">
        <v>417</v>
      </c>
      <c r="CG119" t="s">
        <v>417</v>
      </c>
      <c r="CH119" t="s">
        <v>417</v>
      </c>
      <c r="CI119" t="s">
        <v>417</v>
      </c>
      <c r="CJ119" t="s">
        <v>417</v>
      </c>
      <c r="CK119" t="s">
        <v>417</v>
      </c>
      <c r="CL119" t="s">
        <v>417</v>
      </c>
      <c r="CM119">
        <f>$B$11*DK119+$C$11*DL119+$F$11*DW119*(1-DZ119)</f>
        <v>0</v>
      </c>
      <c r="CN119">
        <f>CM119*CO119</f>
        <v>0</v>
      </c>
      <c r="CO119">
        <f>($B$11*$D$9+$C$11*$D$9+$F$11*((EJ119+EB119)/MAX(EJ119+EB119+EK119, 0.1)*$I$9+EK119/MAX(EJ119+EB119+EK119, 0.1)*$J$9))/($B$11+$C$11+$F$11)</f>
        <v>0</v>
      </c>
      <c r="CP119">
        <f>($B$11*$K$9+$C$11*$K$9+$F$11*((EJ119+EB119)/MAX(EJ119+EB119+EK119, 0.1)*$P$9+EK119/MAX(EJ119+EB119+EK119, 0.1)*$Q$9))/($B$11+$C$11+$F$11)</f>
        <v>0</v>
      </c>
      <c r="CQ119">
        <v>6</v>
      </c>
      <c r="CR119">
        <v>0.5</v>
      </c>
      <c r="CS119" t="s">
        <v>418</v>
      </c>
      <c r="CT119">
        <v>2</v>
      </c>
      <c r="CU119">
        <v>1690399397.349999</v>
      </c>
      <c r="CV119">
        <v>410.2225</v>
      </c>
      <c r="CW119">
        <v>410.8526333333334</v>
      </c>
      <c r="CX119">
        <v>32.35400666666667</v>
      </c>
      <c r="CY119">
        <v>32.32576333333333</v>
      </c>
      <c r="CZ119">
        <v>401.0675</v>
      </c>
      <c r="DA119">
        <v>31.69300666666667</v>
      </c>
      <c r="DB119">
        <v>600.1540333333334</v>
      </c>
      <c r="DC119">
        <v>101.3157666666667</v>
      </c>
      <c r="DD119">
        <v>0.10007037</v>
      </c>
      <c r="DE119">
        <v>33.82917999999999</v>
      </c>
      <c r="DF119">
        <v>33.92190333333333</v>
      </c>
      <c r="DG119">
        <v>999.9000000000002</v>
      </c>
      <c r="DH119">
        <v>0</v>
      </c>
      <c r="DI119">
        <v>0</v>
      </c>
      <c r="DJ119">
        <v>9994.915333333332</v>
      </c>
      <c r="DK119">
        <v>0</v>
      </c>
      <c r="DL119">
        <v>1799.010666666667</v>
      </c>
      <c r="DM119">
        <v>-0.9615802666666667</v>
      </c>
      <c r="DN119">
        <v>423.5966999999999</v>
      </c>
      <c r="DO119">
        <v>424.5775</v>
      </c>
      <c r="DP119">
        <v>0.029461024</v>
      </c>
      <c r="DQ119">
        <v>410.8526333333334</v>
      </c>
      <c r="DR119">
        <v>32.32576333333333</v>
      </c>
      <c r="DS119">
        <v>3.278095</v>
      </c>
      <c r="DT119">
        <v>3.275110666666667</v>
      </c>
      <c r="DU119">
        <v>25.51227333333333</v>
      </c>
      <c r="DV119">
        <v>25.49693666666666</v>
      </c>
      <c r="DW119">
        <v>1500.002666666667</v>
      </c>
      <c r="DX119">
        <v>0.9730013666666668</v>
      </c>
      <c r="DY119">
        <v>0.02699861666666666</v>
      </c>
      <c r="DZ119">
        <v>0</v>
      </c>
      <c r="EA119">
        <v>373.5663999999999</v>
      </c>
      <c r="EB119">
        <v>4.99931</v>
      </c>
      <c r="EC119">
        <v>8678.051666666668</v>
      </c>
      <c r="ED119">
        <v>13259.26666666667</v>
      </c>
      <c r="EE119">
        <v>42.50413333333334</v>
      </c>
      <c r="EF119">
        <v>44.14153333333331</v>
      </c>
      <c r="EG119">
        <v>42.83299999999999</v>
      </c>
      <c r="EH119">
        <v>43.5</v>
      </c>
      <c r="EI119">
        <v>43.83719999999998</v>
      </c>
      <c r="EJ119">
        <v>1454.638666666667</v>
      </c>
      <c r="EK119">
        <v>40.36433333333334</v>
      </c>
      <c r="EL119">
        <v>0</v>
      </c>
      <c r="EM119">
        <v>100.5</v>
      </c>
      <c r="EN119">
        <v>0</v>
      </c>
      <c r="EO119">
        <v>373.5667692307692</v>
      </c>
      <c r="EP119">
        <v>0.4916239161557166</v>
      </c>
      <c r="EQ119">
        <v>-76.8714538709184</v>
      </c>
      <c r="ER119">
        <v>8676.27423076923</v>
      </c>
      <c r="ES119">
        <v>15</v>
      </c>
      <c r="ET119">
        <v>1690399425.1</v>
      </c>
      <c r="EU119" t="s">
        <v>900</v>
      </c>
      <c r="EV119">
        <v>1690399425.1</v>
      </c>
      <c r="EW119">
        <v>1690399421.1</v>
      </c>
      <c r="EX119">
        <v>69</v>
      </c>
      <c r="EY119">
        <v>0.332</v>
      </c>
      <c r="EZ119">
        <v>-0.001</v>
      </c>
      <c r="FA119">
        <v>9.154999999999999</v>
      </c>
      <c r="FB119">
        <v>0.661</v>
      </c>
      <c r="FC119">
        <v>411</v>
      </c>
      <c r="FD119">
        <v>32</v>
      </c>
      <c r="FE119">
        <v>0.48</v>
      </c>
      <c r="FF119">
        <v>0.25</v>
      </c>
      <c r="FG119">
        <v>0.958601300411796</v>
      </c>
      <c r="FH119">
        <v>-0.4282758361367057</v>
      </c>
      <c r="FI119">
        <v>0.03434610121025595</v>
      </c>
      <c r="FJ119">
        <v>1</v>
      </c>
      <c r="FK119">
        <v>-0.9684647804878049</v>
      </c>
      <c r="FL119">
        <v>0.1660710522648082</v>
      </c>
      <c r="FM119">
        <v>0.02467196394005008</v>
      </c>
      <c r="FN119">
        <v>1</v>
      </c>
      <c r="FO119">
        <v>409.8785806451613</v>
      </c>
      <c r="FP119">
        <v>0.5939999999997847</v>
      </c>
      <c r="FQ119">
        <v>0.04694937162900018</v>
      </c>
      <c r="FR119">
        <v>1</v>
      </c>
      <c r="FS119">
        <v>0.0002993078048780487</v>
      </c>
      <c r="FT119">
        <v>0.4528314250871079</v>
      </c>
      <c r="FU119">
        <v>0.04521094211312564</v>
      </c>
      <c r="FV119">
        <v>1</v>
      </c>
      <c r="FW119">
        <v>32.34631935483871</v>
      </c>
      <c r="FX119">
        <v>0.4115322580644428</v>
      </c>
      <c r="FY119">
        <v>0.0310191347745931</v>
      </c>
      <c r="FZ119">
        <v>1</v>
      </c>
      <c r="GA119">
        <v>5</v>
      </c>
      <c r="GB119">
        <v>5</v>
      </c>
      <c r="GC119" t="s">
        <v>420</v>
      </c>
      <c r="GD119">
        <v>3.17052</v>
      </c>
      <c r="GE119">
        <v>2.79707</v>
      </c>
      <c r="GF119">
        <v>0.100083</v>
      </c>
      <c r="GG119">
        <v>0.102477</v>
      </c>
      <c r="GH119">
        <v>0.145036</v>
      </c>
      <c r="GI119">
        <v>0.146473</v>
      </c>
      <c r="GJ119">
        <v>27753.6</v>
      </c>
      <c r="GK119">
        <v>20657.9</v>
      </c>
      <c r="GL119">
        <v>28857.2</v>
      </c>
      <c r="GM119">
        <v>22572.7</v>
      </c>
      <c r="GN119">
        <v>31382.2</v>
      </c>
      <c r="GO119">
        <v>27990.9</v>
      </c>
      <c r="GP119">
        <v>39807.8</v>
      </c>
      <c r="GQ119">
        <v>36664.5</v>
      </c>
      <c r="GR119">
        <v>2.08658</v>
      </c>
      <c r="GS119">
        <v>1.80413</v>
      </c>
      <c r="GT119">
        <v>0.120886</v>
      </c>
      <c r="GU119">
        <v>0</v>
      </c>
      <c r="GV119">
        <v>32.0053</v>
      </c>
      <c r="GW119">
        <v>999.9</v>
      </c>
      <c r="GX119">
        <v>62</v>
      </c>
      <c r="GY119">
        <v>34.8</v>
      </c>
      <c r="GZ119">
        <v>34.1853</v>
      </c>
      <c r="HA119">
        <v>62.099</v>
      </c>
      <c r="HB119">
        <v>30.4527</v>
      </c>
      <c r="HC119">
        <v>1</v>
      </c>
      <c r="HD119">
        <v>0.525013</v>
      </c>
      <c r="HE119">
        <v>0</v>
      </c>
      <c r="HF119">
        <v>20.2771</v>
      </c>
      <c r="HG119">
        <v>5.22358</v>
      </c>
      <c r="HH119">
        <v>11.9135</v>
      </c>
      <c r="HI119">
        <v>4.9637</v>
      </c>
      <c r="HJ119">
        <v>3.292</v>
      </c>
      <c r="HK119">
        <v>9999</v>
      </c>
      <c r="HL119">
        <v>9999</v>
      </c>
      <c r="HM119">
        <v>9999</v>
      </c>
      <c r="HN119">
        <v>999.9</v>
      </c>
      <c r="HO119">
        <v>4.9703</v>
      </c>
      <c r="HP119">
        <v>1.87531</v>
      </c>
      <c r="HQ119">
        <v>1.87408</v>
      </c>
      <c r="HR119">
        <v>1.87328</v>
      </c>
      <c r="HS119">
        <v>1.87469</v>
      </c>
      <c r="HT119">
        <v>1.86967</v>
      </c>
      <c r="HU119">
        <v>1.87379</v>
      </c>
      <c r="HV119">
        <v>1.87889</v>
      </c>
      <c r="HW119">
        <v>0</v>
      </c>
      <c r="HX119">
        <v>0</v>
      </c>
      <c r="HY119">
        <v>0</v>
      </c>
      <c r="HZ119">
        <v>0</v>
      </c>
      <c r="IA119" t="s">
        <v>421</v>
      </c>
      <c r="IB119" t="s">
        <v>422</v>
      </c>
      <c r="IC119" t="s">
        <v>423</v>
      </c>
      <c r="ID119" t="s">
        <v>423</v>
      </c>
      <c r="IE119" t="s">
        <v>423</v>
      </c>
      <c r="IF119" t="s">
        <v>423</v>
      </c>
      <c r="IG119">
        <v>0</v>
      </c>
      <c r="IH119">
        <v>100</v>
      </c>
      <c r="II119">
        <v>100</v>
      </c>
      <c r="IJ119">
        <v>9.154999999999999</v>
      </c>
      <c r="IK119">
        <v>0.661</v>
      </c>
      <c r="IL119">
        <v>8.798092806892392</v>
      </c>
      <c r="IM119">
        <v>0.0007502269904989051</v>
      </c>
      <c r="IN119">
        <v>-1.907541437940456E-06</v>
      </c>
      <c r="IO119">
        <v>4.87577687351772E-10</v>
      </c>
      <c r="IP119">
        <v>0.6622050000000002</v>
      </c>
      <c r="IQ119">
        <v>0</v>
      </c>
      <c r="IR119">
        <v>0</v>
      </c>
      <c r="IS119">
        <v>0</v>
      </c>
      <c r="IT119">
        <v>1</v>
      </c>
      <c r="IU119">
        <v>1943</v>
      </c>
      <c r="IV119">
        <v>1</v>
      </c>
      <c r="IW119">
        <v>21</v>
      </c>
      <c r="IX119">
        <v>1.1</v>
      </c>
      <c r="IY119">
        <v>1.4</v>
      </c>
      <c r="IZ119">
        <v>1.07422</v>
      </c>
      <c r="JA119">
        <v>2.43652</v>
      </c>
      <c r="JB119">
        <v>1.42578</v>
      </c>
      <c r="JC119">
        <v>2.27173</v>
      </c>
      <c r="JD119">
        <v>1.54785</v>
      </c>
      <c r="JE119">
        <v>2.3645</v>
      </c>
      <c r="JF119">
        <v>38.8211</v>
      </c>
      <c r="JG119">
        <v>14.1933</v>
      </c>
      <c r="JH119">
        <v>18</v>
      </c>
      <c r="JI119">
        <v>631.365</v>
      </c>
      <c r="JJ119">
        <v>428.18</v>
      </c>
      <c r="JK119">
        <v>33.0445</v>
      </c>
      <c r="JL119">
        <v>33.7907</v>
      </c>
      <c r="JM119">
        <v>30.0005</v>
      </c>
      <c r="JN119">
        <v>33.5512</v>
      </c>
      <c r="JO119">
        <v>33.4685</v>
      </c>
      <c r="JP119">
        <v>21.5303</v>
      </c>
      <c r="JQ119">
        <v>0</v>
      </c>
      <c r="JR119">
        <v>100</v>
      </c>
      <c r="JS119">
        <v>-999.9</v>
      </c>
      <c r="JT119">
        <v>410.849</v>
      </c>
      <c r="JU119">
        <v>35</v>
      </c>
      <c r="JV119">
        <v>94.0275</v>
      </c>
      <c r="JW119">
        <v>93.4395</v>
      </c>
    </row>
    <row r="120" spans="1:283">
      <c r="A120">
        <v>104</v>
      </c>
      <c r="B120">
        <v>1690399528.6</v>
      </c>
      <c r="C120">
        <v>21158.5</v>
      </c>
      <c r="D120" t="s">
        <v>901</v>
      </c>
      <c r="E120" t="s">
        <v>902</v>
      </c>
      <c r="F120">
        <v>15</v>
      </c>
      <c r="P120">
        <v>1690399520.849999</v>
      </c>
      <c r="Q120">
        <f>(R120)/1000</f>
        <v>0</v>
      </c>
      <c r="R120">
        <f>1000*DB120*AP120*(CX120-CY120)/(100*CQ120*(1000-AP120*CX120))</f>
        <v>0</v>
      </c>
      <c r="S120">
        <f>DB120*AP120*(CW120-CV120*(1000-AP120*CY120)/(1000-AP120*CX120))/(100*CQ120)</f>
        <v>0</v>
      </c>
      <c r="T120">
        <f>CV120 - IF(AP120&gt;1, S120*CQ120*100.0/(AR120*DJ120), 0)</f>
        <v>0</v>
      </c>
      <c r="U120">
        <f>((AA120-Q120/2)*T120-S120)/(AA120+Q120/2)</f>
        <v>0</v>
      </c>
      <c r="V120">
        <f>U120*(DC120+DD120)/1000.0</f>
        <v>0</v>
      </c>
      <c r="W120">
        <f>(CV120 - IF(AP120&gt;1, S120*CQ120*100.0/(AR120*DJ120), 0))*(DC120+DD120)/1000.0</f>
        <v>0</v>
      </c>
      <c r="X120">
        <f>2.0/((1/Z120-1/Y120)+SIGN(Z120)*SQRT((1/Z120-1/Y120)*(1/Z120-1/Y120) + 4*CR120/((CR120+1)*(CR120+1))*(2*1/Z120*1/Y120-1/Y120*1/Y120)))</f>
        <v>0</v>
      </c>
      <c r="Y120">
        <f>IF(LEFT(CS120,1)&lt;&gt;"0",IF(LEFT(CS120,1)="1",3.0,CT120),$D$5+$E$5*(DJ120*DC120/($K$5*1000))+$F$5*(DJ120*DC120/($K$5*1000))*MAX(MIN(CQ120,$J$5),$I$5)*MAX(MIN(CQ120,$J$5),$I$5)+$G$5*MAX(MIN(CQ120,$J$5),$I$5)*(DJ120*DC120/($K$5*1000))+$H$5*(DJ120*DC120/($K$5*1000))*(DJ120*DC120/($K$5*1000)))</f>
        <v>0</v>
      </c>
      <c r="Z120">
        <f>Q120*(1000-(1000*0.61365*exp(17.502*AD120/(240.97+AD120))/(DC120+DD120)+CX120)/2)/(1000*0.61365*exp(17.502*AD120/(240.97+AD120))/(DC120+DD120)-CX120)</f>
        <v>0</v>
      </c>
      <c r="AA120">
        <f>1/((CR120+1)/(X120/1.6)+1/(Y120/1.37)) + CR120/((CR120+1)/(X120/1.6) + CR120/(Y120/1.37))</f>
        <v>0</v>
      </c>
      <c r="AB120">
        <f>(CM120*CP120)</f>
        <v>0</v>
      </c>
      <c r="AC120">
        <f>(DE120+(AB120+2*0.95*5.67E-8*(((DE120+$B$7)+273)^4-(DE120+273)^4)-44100*Q120)/(1.84*29.3*Y120+8*0.95*5.67E-8*(DE120+273)^3))</f>
        <v>0</v>
      </c>
      <c r="AD120">
        <f>($C$7*DF120+$D$7*DG120+$E$7*AC120)</f>
        <v>0</v>
      </c>
      <c r="AE120">
        <f>0.61365*exp(17.502*AD120/(240.97+AD120))</f>
        <v>0</v>
      </c>
      <c r="AF120">
        <f>(AG120/AH120*100)</f>
        <v>0</v>
      </c>
      <c r="AG120">
        <f>CX120*(DC120+DD120)/1000</f>
        <v>0</v>
      </c>
      <c r="AH120">
        <f>0.61365*exp(17.502*DE120/(240.97+DE120))</f>
        <v>0</v>
      </c>
      <c r="AI120">
        <f>(AE120-CX120*(DC120+DD120)/1000)</f>
        <v>0</v>
      </c>
      <c r="AJ120">
        <f>(-Q120*44100)</f>
        <v>0</v>
      </c>
      <c r="AK120">
        <f>2*29.3*Y120*0.92*(DE120-AD120)</f>
        <v>0</v>
      </c>
      <c r="AL120">
        <f>2*0.95*5.67E-8*(((DE120+$B$7)+273)^4-(AD120+273)^4)</f>
        <v>0</v>
      </c>
      <c r="AM120">
        <f>AB120+AL120+AJ120+AK120</f>
        <v>0</v>
      </c>
      <c r="AN120">
        <v>0</v>
      </c>
      <c r="AO120">
        <v>0</v>
      </c>
      <c r="AP120">
        <f>IF(AN120*$H$13&gt;=AR120,1.0,(AR120/(AR120-AN120*$H$13)))</f>
        <v>0</v>
      </c>
      <c r="AQ120">
        <f>(AP120-1)*100</f>
        <v>0</v>
      </c>
      <c r="AR120">
        <f>MAX(0,($B$13+$C$13*DJ120)/(1+$D$13*DJ120)*DC120/(DE120+273)*$E$13)</f>
        <v>0</v>
      </c>
      <c r="AS120" t="s">
        <v>414</v>
      </c>
      <c r="AT120">
        <v>12558.6</v>
      </c>
      <c r="AU120">
        <v>607.068</v>
      </c>
      <c r="AV120">
        <v>2188.17</v>
      </c>
      <c r="AW120">
        <f>1-AU120/AV120</f>
        <v>0</v>
      </c>
      <c r="AX120">
        <v>-1.734461745173538</v>
      </c>
      <c r="AY120" t="s">
        <v>903</v>
      </c>
      <c r="AZ120">
        <v>12480.6</v>
      </c>
      <c r="BA120">
        <v>660.9519615384615</v>
      </c>
      <c r="BB120">
        <v>887.076</v>
      </c>
      <c r="BC120">
        <f>1-BA120/BB120</f>
        <v>0</v>
      </c>
      <c r="BD120">
        <v>0.5</v>
      </c>
      <c r="BE120">
        <f>CN120</f>
        <v>0</v>
      </c>
      <c r="BF120">
        <f>S120</f>
        <v>0</v>
      </c>
      <c r="BG120">
        <f>BC120*BD120*BE120</f>
        <v>0</v>
      </c>
      <c r="BH120">
        <f>(BF120-AX120)/BE120</f>
        <v>0</v>
      </c>
      <c r="BI120">
        <f>(AV120-BB120)/BB120</f>
        <v>0</v>
      </c>
      <c r="BJ120">
        <f>AU120/(AW120+AU120/BB120)</f>
        <v>0</v>
      </c>
      <c r="BK120" t="s">
        <v>904</v>
      </c>
      <c r="BL120">
        <v>-729.83</v>
      </c>
      <c r="BM120">
        <f>IF(BL120&lt;&gt;0, BL120, BJ120)</f>
        <v>0</v>
      </c>
      <c r="BN120">
        <f>1-BM120/BB120</f>
        <v>0</v>
      </c>
      <c r="BO120">
        <f>(BB120-BA120)/(BB120-BM120)</f>
        <v>0</v>
      </c>
      <c r="BP120">
        <f>(AV120-BB120)/(AV120-BM120)</f>
        <v>0</v>
      </c>
      <c r="BQ120">
        <f>(BB120-BA120)/(BB120-AU120)</f>
        <v>0</v>
      </c>
      <c r="BR120">
        <f>(AV120-BB120)/(AV120-AU120)</f>
        <v>0</v>
      </c>
      <c r="BS120">
        <f>(BO120*BM120/BA120)</f>
        <v>0</v>
      </c>
      <c r="BT120">
        <f>(1-BS120)</f>
        <v>0</v>
      </c>
      <c r="BU120">
        <v>3326</v>
      </c>
      <c r="BV120">
        <v>300</v>
      </c>
      <c r="BW120">
        <v>300</v>
      </c>
      <c r="BX120">
        <v>300</v>
      </c>
      <c r="BY120">
        <v>12480.6</v>
      </c>
      <c r="BZ120">
        <v>837.0700000000001</v>
      </c>
      <c r="CA120">
        <v>-0.00904016</v>
      </c>
      <c r="CB120">
        <v>-6.63</v>
      </c>
      <c r="CC120" t="s">
        <v>417</v>
      </c>
      <c r="CD120" t="s">
        <v>417</v>
      </c>
      <c r="CE120" t="s">
        <v>417</v>
      </c>
      <c r="CF120" t="s">
        <v>417</v>
      </c>
      <c r="CG120" t="s">
        <v>417</v>
      </c>
      <c r="CH120" t="s">
        <v>417</v>
      </c>
      <c r="CI120" t="s">
        <v>417</v>
      </c>
      <c r="CJ120" t="s">
        <v>417</v>
      </c>
      <c r="CK120" t="s">
        <v>417</v>
      </c>
      <c r="CL120" t="s">
        <v>417</v>
      </c>
      <c r="CM120">
        <f>$B$11*DK120+$C$11*DL120+$F$11*DW120*(1-DZ120)</f>
        <v>0</v>
      </c>
      <c r="CN120">
        <f>CM120*CO120</f>
        <v>0</v>
      </c>
      <c r="CO120">
        <f>($B$11*$D$9+$C$11*$D$9+$F$11*((EJ120+EB120)/MAX(EJ120+EB120+EK120, 0.1)*$I$9+EK120/MAX(EJ120+EB120+EK120, 0.1)*$J$9))/($B$11+$C$11+$F$11)</f>
        <v>0</v>
      </c>
      <c r="CP120">
        <f>($B$11*$K$9+$C$11*$K$9+$F$11*((EJ120+EB120)/MAX(EJ120+EB120+EK120, 0.1)*$P$9+EK120/MAX(EJ120+EB120+EK120, 0.1)*$Q$9))/($B$11+$C$11+$F$11)</f>
        <v>0</v>
      </c>
      <c r="CQ120">
        <v>6</v>
      </c>
      <c r="CR120">
        <v>0.5</v>
      </c>
      <c r="CS120" t="s">
        <v>418</v>
      </c>
      <c r="CT120">
        <v>2</v>
      </c>
      <c r="CU120">
        <v>1690399520.849999</v>
      </c>
      <c r="CV120">
        <v>409.2926</v>
      </c>
      <c r="CW120">
        <v>419.8118666666667</v>
      </c>
      <c r="CX120">
        <v>33.99732999999999</v>
      </c>
      <c r="CY120">
        <v>32.45175666666667</v>
      </c>
      <c r="CZ120">
        <v>400.1361666666665</v>
      </c>
      <c r="DA120">
        <v>33.33621</v>
      </c>
      <c r="DB120">
        <v>600.1659</v>
      </c>
      <c r="DC120">
        <v>101.3189</v>
      </c>
      <c r="DD120">
        <v>0.1005942633333334</v>
      </c>
      <c r="DE120">
        <v>34.10103666666667</v>
      </c>
      <c r="DF120">
        <v>33.92117</v>
      </c>
      <c r="DG120">
        <v>999.9000000000002</v>
      </c>
      <c r="DH120">
        <v>0</v>
      </c>
      <c r="DI120">
        <v>0</v>
      </c>
      <c r="DJ120">
        <v>10004.399</v>
      </c>
      <c r="DK120">
        <v>0</v>
      </c>
      <c r="DL120">
        <v>1651.095666666667</v>
      </c>
      <c r="DM120">
        <v>-10.51923666666667</v>
      </c>
      <c r="DN120">
        <v>423.6971333333333</v>
      </c>
      <c r="DO120">
        <v>433.8922999999999</v>
      </c>
      <c r="DP120">
        <v>1.545589</v>
      </c>
      <c r="DQ120">
        <v>419.8118666666667</v>
      </c>
      <c r="DR120">
        <v>32.45175666666667</v>
      </c>
      <c r="DS120">
        <v>3.444572666666667</v>
      </c>
      <c r="DT120">
        <v>3.287975</v>
      </c>
      <c r="DU120">
        <v>26.34898666666667</v>
      </c>
      <c r="DV120">
        <v>25.56295333333334</v>
      </c>
      <c r="DW120">
        <v>1500.026666666666</v>
      </c>
      <c r="DX120">
        <v>0.9729926666666668</v>
      </c>
      <c r="DY120">
        <v>0.02700730999999999</v>
      </c>
      <c r="DZ120">
        <v>0</v>
      </c>
      <c r="EA120">
        <v>661.1371000000001</v>
      </c>
      <c r="EB120">
        <v>4.99931</v>
      </c>
      <c r="EC120">
        <v>12049.55666666667</v>
      </c>
      <c r="ED120">
        <v>13259.44333333333</v>
      </c>
      <c r="EE120">
        <v>42.75</v>
      </c>
      <c r="EF120">
        <v>44.44749999999998</v>
      </c>
      <c r="EG120">
        <v>43.06199999999998</v>
      </c>
      <c r="EH120">
        <v>43.77686666666667</v>
      </c>
      <c r="EI120">
        <v>44.06199999999998</v>
      </c>
      <c r="EJ120">
        <v>1454.649</v>
      </c>
      <c r="EK120">
        <v>40.37766666666666</v>
      </c>
      <c r="EL120">
        <v>0</v>
      </c>
      <c r="EM120">
        <v>123.0999999046326</v>
      </c>
      <c r="EN120">
        <v>0</v>
      </c>
      <c r="EO120">
        <v>660.9519615384615</v>
      </c>
      <c r="EP120">
        <v>-25.67189740473622</v>
      </c>
      <c r="EQ120">
        <v>117.5418802067402</v>
      </c>
      <c r="ER120">
        <v>12057.61153846154</v>
      </c>
      <c r="ES120">
        <v>15</v>
      </c>
      <c r="ET120">
        <v>1690399425.1</v>
      </c>
      <c r="EU120" t="s">
        <v>900</v>
      </c>
      <c r="EV120">
        <v>1690399425.1</v>
      </c>
      <c r="EW120">
        <v>1690399421.1</v>
      </c>
      <c r="EX120">
        <v>69</v>
      </c>
      <c r="EY120">
        <v>0.332</v>
      </c>
      <c r="EZ120">
        <v>-0.001</v>
      </c>
      <c r="FA120">
        <v>9.154999999999999</v>
      </c>
      <c r="FB120">
        <v>0.661</v>
      </c>
      <c r="FC120">
        <v>411</v>
      </c>
      <c r="FD120">
        <v>32</v>
      </c>
      <c r="FE120">
        <v>0.48</v>
      </c>
      <c r="FF120">
        <v>0.25</v>
      </c>
      <c r="FG120">
        <v>9.877831208872129</v>
      </c>
      <c r="FH120">
        <v>-0.591971837056241</v>
      </c>
      <c r="FI120">
        <v>0.06832646238748839</v>
      </c>
      <c r="FJ120">
        <v>1</v>
      </c>
      <c r="FK120">
        <v>-10.561745</v>
      </c>
      <c r="FL120">
        <v>0.7862769230769137</v>
      </c>
      <c r="FM120">
        <v>0.09273420876354094</v>
      </c>
      <c r="FN120">
        <v>1</v>
      </c>
      <c r="FO120">
        <v>409.2926</v>
      </c>
      <c r="FP120">
        <v>1.933348164628486</v>
      </c>
      <c r="FQ120">
        <v>0.1413507693647222</v>
      </c>
      <c r="FR120">
        <v>1</v>
      </c>
      <c r="FS120">
        <v>1.542842</v>
      </c>
      <c r="FT120">
        <v>0.09853643527204108</v>
      </c>
      <c r="FU120">
        <v>0.01159525941926268</v>
      </c>
      <c r="FV120">
        <v>1</v>
      </c>
      <c r="FW120">
        <v>33.99732999999999</v>
      </c>
      <c r="FX120">
        <v>0.2091844271411886</v>
      </c>
      <c r="FY120">
        <v>0.01657540648068708</v>
      </c>
      <c r="FZ120">
        <v>1</v>
      </c>
      <c r="GA120">
        <v>5</v>
      </c>
      <c r="GB120">
        <v>5</v>
      </c>
      <c r="GC120" t="s">
        <v>420</v>
      </c>
      <c r="GD120">
        <v>3.17011</v>
      </c>
      <c r="GE120">
        <v>2.79815</v>
      </c>
      <c r="GF120">
        <v>0.0999106</v>
      </c>
      <c r="GG120">
        <v>0.104164</v>
      </c>
      <c r="GH120">
        <v>0.149972</v>
      </c>
      <c r="GI120">
        <v>0.146813</v>
      </c>
      <c r="GJ120">
        <v>27747.2</v>
      </c>
      <c r="GK120">
        <v>20643.5</v>
      </c>
      <c r="GL120">
        <v>28846.1</v>
      </c>
      <c r="GM120">
        <v>22600.2</v>
      </c>
      <c r="GN120">
        <v>31188.8</v>
      </c>
      <c r="GO120">
        <v>28021.2</v>
      </c>
      <c r="GP120">
        <v>39792.2</v>
      </c>
      <c r="GQ120">
        <v>36717.8</v>
      </c>
      <c r="GR120">
        <v>2.08608</v>
      </c>
      <c r="GS120">
        <v>1.80138</v>
      </c>
      <c r="GT120">
        <v>0.077337</v>
      </c>
      <c r="GU120">
        <v>0</v>
      </c>
      <c r="GV120">
        <v>32.6364</v>
      </c>
      <c r="GW120">
        <v>999.9</v>
      </c>
      <c r="GX120">
        <v>62</v>
      </c>
      <c r="GY120">
        <v>34.9</v>
      </c>
      <c r="GZ120">
        <v>34.3729</v>
      </c>
      <c r="HA120">
        <v>61.619</v>
      </c>
      <c r="HB120">
        <v>30.7612</v>
      </c>
      <c r="HC120">
        <v>1</v>
      </c>
      <c r="HD120">
        <v>0.539538</v>
      </c>
      <c r="HE120">
        <v>0</v>
      </c>
      <c r="HF120">
        <v>20.2766</v>
      </c>
      <c r="HG120">
        <v>5.22328</v>
      </c>
      <c r="HH120">
        <v>11.9134</v>
      </c>
      <c r="HI120">
        <v>4.96375</v>
      </c>
      <c r="HJ120">
        <v>3.292</v>
      </c>
      <c r="HK120">
        <v>9999</v>
      </c>
      <c r="HL120">
        <v>9999</v>
      </c>
      <c r="HM120">
        <v>9999</v>
      </c>
      <c r="HN120">
        <v>999.9</v>
      </c>
      <c r="HO120">
        <v>4.97029</v>
      </c>
      <c r="HP120">
        <v>1.87531</v>
      </c>
      <c r="HQ120">
        <v>1.87408</v>
      </c>
      <c r="HR120">
        <v>1.87331</v>
      </c>
      <c r="HS120">
        <v>1.87469</v>
      </c>
      <c r="HT120">
        <v>1.86966</v>
      </c>
      <c r="HU120">
        <v>1.87378</v>
      </c>
      <c r="HV120">
        <v>1.87891</v>
      </c>
      <c r="HW120">
        <v>0</v>
      </c>
      <c r="HX120">
        <v>0</v>
      </c>
      <c r="HY120">
        <v>0</v>
      </c>
      <c r="HZ120">
        <v>0</v>
      </c>
      <c r="IA120" t="s">
        <v>421</v>
      </c>
      <c r="IB120" t="s">
        <v>422</v>
      </c>
      <c r="IC120" t="s">
        <v>423</v>
      </c>
      <c r="ID120" t="s">
        <v>423</v>
      </c>
      <c r="IE120" t="s">
        <v>423</v>
      </c>
      <c r="IF120" t="s">
        <v>423</v>
      </c>
      <c r="IG120">
        <v>0</v>
      </c>
      <c r="IH120">
        <v>100</v>
      </c>
      <c r="II120">
        <v>100</v>
      </c>
      <c r="IJ120">
        <v>9.156000000000001</v>
      </c>
      <c r="IK120">
        <v>0.6611</v>
      </c>
      <c r="IL120">
        <v>9.130329941568121</v>
      </c>
      <c r="IM120">
        <v>0.0007502269904989051</v>
      </c>
      <c r="IN120">
        <v>-1.907541437940456E-06</v>
      </c>
      <c r="IO120">
        <v>4.87577687351772E-10</v>
      </c>
      <c r="IP120">
        <v>0.6611450000000048</v>
      </c>
      <c r="IQ120">
        <v>0</v>
      </c>
      <c r="IR120">
        <v>0</v>
      </c>
      <c r="IS120">
        <v>0</v>
      </c>
      <c r="IT120">
        <v>1</v>
      </c>
      <c r="IU120">
        <v>1943</v>
      </c>
      <c r="IV120">
        <v>1</v>
      </c>
      <c r="IW120">
        <v>21</v>
      </c>
      <c r="IX120">
        <v>1.7</v>
      </c>
      <c r="IY120">
        <v>1.8</v>
      </c>
      <c r="IZ120">
        <v>1.09375</v>
      </c>
      <c r="JA120">
        <v>2.42554</v>
      </c>
      <c r="JB120">
        <v>1.42578</v>
      </c>
      <c r="JC120">
        <v>2.27295</v>
      </c>
      <c r="JD120">
        <v>1.54785</v>
      </c>
      <c r="JE120">
        <v>2.48047</v>
      </c>
      <c r="JF120">
        <v>38.8951</v>
      </c>
      <c r="JG120">
        <v>14.1933</v>
      </c>
      <c r="JH120">
        <v>18</v>
      </c>
      <c r="JI120">
        <v>632.853</v>
      </c>
      <c r="JJ120">
        <v>427.846</v>
      </c>
      <c r="JK120">
        <v>33.2701</v>
      </c>
      <c r="JL120">
        <v>33.9727</v>
      </c>
      <c r="JM120">
        <v>30.0004</v>
      </c>
      <c r="JN120">
        <v>33.7461</v>
      </c>
      <c r="JO120">
        <v>33.6631</v>
      </c>
      <c r="JP120">
        <v>21.9107</v>
      </c>
      <c r="JQ120">
        <v>0</v>
      </c>
      <c r="JR120">
        <v>100</v>
      </c>
      <c r="JS120">
        <v>-999.9</v>
      </c>
      <c r="JT120">
        <v>420.052</v>
      </c>
      <c r="JU120">
        <v>35</v>
      </c>
      <c r="JV120">
        <v>93.99079999999999</v>
      </c>
      <c r="JW120">
        <v>93.5668</v>
      </c>
    </row>
    <row r="121" spans="1:283">
      <c r="A121">
        <v>105</v>
      </c>
      <c r="B121">
        <v>1690399895.6</v>
      </c>
      <c r="C121">
        <v>21525.5</v>
      </c>
      <c r="D121" t="s">
        <v>905</v>
      </c>
      <c r="E121" t="s">
        <v>906</v>
      </c>
      <c r="F121">
        <v>15</v>
      </c>
      <c r="P121">
        <v>1690399887.599999</v>
      </c>
      <c r="Q121">
        <f>(R121)/1000</f>
        <v>0</v>
      </c>
      <c r="R121">
        <f>1000*DB121*AP121*(CX121-CY121)/(100*CQ121*(1000-AP121*CX121))</f>
        <v>0</v>
      </c>
      <c r="S121">
        <f>DB121*AP121*(CW121-CV121*(1000-AP121*CY121)/(1000-AP121*CX121))/(100*CQ121)</f>
        <v>0</v>
      </c>
      <c r="T121">
        <f>CV121 - IF(AP121&gt;1, S121*CQ121*100.0/(AR121*DJ121), 0)</f>
        <v>0</v>
      </c>
      <c r="U121">
        <f>((AA121-Q121/2)*T121-S121)/(AA121+Q121/2)</f>
        <v>0</v>
      </c>
      <c r="V121">
        <f>U121*(DC121+DD121)/1000.0</f>
        <v>0</v>
      </c>
      <c r="W121">
        <f>(CV121 - IF(AP121&gt;1, S121*CQ121*100.0/(AR121*DJ121), 0))*(DC121+DD121)/1000.0</f>
        <v>0</v>
      </c>
      <c r="X121">
        <f>2.0/((1/Z121-1/Y121)+SIGN(Z121)*SQRT((1/Z121-1/Y121)*(1/Z121-1/Y121) + 4*CR121/((CR121+1)*(CR121+1))*(2*1/Z121*1/Y121-1/Y121*1/Y121)))</f>
        <v>0</v>
      </c>
      <c r="Y121">
        <f>IF(LEFT(CS121,1)&lt;&gt;"0",IF(LEFT(CS121,1)="1",3.0,CT121),$D$5+$E$5*(DJ121*DC121/($K$5*1000))+$F$5*(DJ121*DC121/($K$5*1000))*MAX(MIN(CQ121,$J$5),$I$5)*MAX(MIN(CQ121,$J$5),$I$5)+$G$5*MAX(MIN(CQ121,$J$5),$I$5)*(DJ121*DC121/($K$5*1000))+$H$5*(DJ121*DC121/($K$5*1000))*(DJ121*DC121/($K$5*1000)))</f>
        <v>0</v>
      </c>
      <c r="Z121">
        <f>Q121*(1000-(1000*0.61365*exp(17.502*AD121/(240.97+AD121))/(DC121+DD121)+CX121)/2)/(1000*0.61365*exp(17.502*AD121/(240.97+AD121))/(DC121+DD121)-CX121)</f>
        <v>0</v>
      </c>
      <c r="AA121">
        <f>1/((CR121+1)/(X121/1.6)+1/(Y121/1.37)) + CR121/((CR121+1)/(X121/1.6) + CR121/(Y121/1.37))</f>
        <v>0</v>
      </c>
      <c r="AB121">
        <f>(CM121*CP121)</f>
        <v>0</v>
      </c>
      <c r="AC121">
        <f>(DE121+(AB121+2*0.95*5.67E-8*(((DE121+$B$7)+273)^4-(DE121+273)^4)-44100*Q121)/(1.84*29.3*Y121+8*0.95*5.67E-8*(DE121+273)^3))</f>
        <v>0</v>
      </c>
      <c r="AD121">
        <f>($C$7*DF121+$D$7*DG121+$E$7*AC121)</f>
        <v>0</v>
      </c>
      <c r="AE121">
        <f>0.61365*exp(17.502*AD121/(240.97+AD121))</f>
        <v>0</v>
      </c>
      <c r="AF121">
        <f>(AG121/AH121*100)</f>
        <v>0</v>
      </c>
      <c r="AG121">
        <f>CX121*(DC121+DD121)/1000</f>
        <v>0</v>
      </c>
      <c r="AH121">
        <f>0.61365*exp(17.502*DE121/(240.97+DE121))</f>
        <v>0</v>
      </c>
      <c r="AI121">
        <f>(AE121-CX121*(DC121+DD121)/1000)</f>
        <v>0</v>
      </c>
      <c r="AJ121">
        <f>(-Q121*44100)</f>
        <v>0</v>
      </c>
      <c r="AK121">
        <f>2*29.3*Y121*0.92*(DE121-AD121)</f>
        <v>0</v>
      </c>
      <c r="AL121">
        <f>2*0.95*5.67E-8*(((DE121+$B$7)+273)^4-(AD121+273)^4)</f>
        <v>0</v>
      </c>
      <c r="AM121">
        <f>AB121+AL121+AJ121+AK121</f>
        <v>0</v>
      </c>
      <c r="AN121">
        <v>0</v>
      </c>
      <c r="AO121">
        <v>0</v>
      </c>
      <c r="AP121">
        <f>IF(AN121*$H$13&gt;=AR121,1.0,(AR121/(AR121-AN121*$H$13)))</f>
        <v>0</v>
      </c>
      <c r="AQ121">
        <f>(AP121-1)*100</f>
        <v>0</v>
      </c>
      <c r="AR121">
        <f>MAX(0,($B$13+$C$13*DJ121)/(1+$D$13*DJ121)*DC121/(DE121+273)*$E$13)</f>
        <v>0</v>
      </c>
      <c r="AS121" t="s">
        <v>414</v>
      </c>
      <c r="AT121">
        <v>12558.6</v>
      </c>
      <c r="AU121">
        <v>607.068</v>
      </c>
      <c r="AV121">
        <v>2188.17</v>
      </c>
      <c r="AW121">
        <f>1-AU121/AV121</f>
        <v>0</v>
      </c>
      <c r="AX121">
        <v>-1.734461745173538</v>
      </c>
      <c r="AY121" t="s">
        <v>907</v>
      </c>
      <c r="AZ121">
        <v>12519.1</v>
      </c>
      <c r="BA121">
        <v>574.3033076923077</v>
      </c>
      <c r="BB121">
        <v>801.527</v>
      </c>
      <c r="BC121">
        <f>1-BA121/BB121</f>
        <v>0</v>
      </c>
      <c r="BD121">
        <v>0.5</v>
      </c>
      <c r="BE121">
        <f>CN121</f>
        <v>0</v>
      </c>
      <c r="BF121">
        <f>S121</f>
        <v>0</v>
      </c>
      <c r="BG121">
        <f>BC121*BD121*BE121</f>
        <v>0</v>
      </c>
      <c r="BH121">
        <f>(BF121-AX121)/BE121</f>
        <v>0</v>
      </c>
      <c r="BI121">
        <f>(AV121-BB121)/BB121</f>
        <v>0</v>
      </c>
      <c r="BJ121">
        <f>AU121/(AW121+AU121/BB121)</f>
        <v>0</v>
      </c>
      <c r="BK121" t="s">
        <v>908</v>
      </c>
      <c r="BL121">
        <v>-41.42</v>
      </c>
      <c r="BM121">
        <f>IF(BL121&lt;&gt;0, BL121, BJ121)</f>
        <v>0</v>
      </c>
      <c r="BN121">
        <f>1-BM121/BB121</f>
        <v>0</v>
      </c>
      <c r="BO121">
        <f>(BB121-BA121)/(BB121-BM121)</f>
        <v>0</v>
      </c>
      <c r="BP121">
        <f>(AV121-BB121)/(AV121-BM121)</f>
        <v>0</v>
      </c>
      <c r="BQ121">
        <f>(BB121-BA121)/(BB121-AU121)</f>
        <v>0</v>
      </c>
      <c r="BR121">
        <f>(AV121-BB121)/(AV121-AU121)</f>
        <v>0</v>
      </c>
      <c r="BS121">
        <f>(BO121*BM121/BA121)</f>
        <v>0</v>
      </c>
      <c r="BT121">
        <f>(1-BS121)</f>
        <v>0</v>
      </c>
      <c r="BU121">
        <v>3328</v>
      </c>
      <c r="BV121">
        <v>300</v>
      </c>
      <c r="BW121">
        <v>300</v>
      </c>
      <c r="BX121">
        <v>300</v>
      </c>
      <c r="BY121">
        <v>12519.1</v>
      </c>
      <c r="BZ121">
        <v>740.83</v>
      </c>
      <c r="CA121">
        <v>-0.009065119999999999</v>
      </c>
      <c r="CB121">
        <v>-10.28</v>
      </c>
      <c r="CC121" t="s">
        <v>417</v>
      </c>
      <c r="CD121" t="s">
        <v>417</v>
      </c>
      <c r="CE121" t="s">
        <v>417</v>
      </c>
      <c r="CF121" t="s">
        <v>417</v>
      </c>
      <c r="CG121" t="s">
        <v>417</v>
      </c>
      <c r="CH121" t="s">
        <v>417</v>
      </c>
      <c r="CI121" t="s">
        <v>417</v>
      </c>
      <c r="CJ121" t="s">
        <v>417</v>
      </c>
      <c r="CK121" t="s">
        <v>417</v>
      </c>
      <c r="CL121" t="s">
        <v>417</v>
      </c>
      <c r="CM121">
        <f>$B$11*DK121+$C$11*DL121+$F$11*DW121*(1-DZ121)</f>
        <v>0</v>
      </c>
      <c r="CN121">
        <f>CM121*CO121</f>
        <v>0</v>
      </c>
      <c r="CO121">
        <f>($B$11*$D$9+$C$11*$D$9+$F$11*((EJ121+EB121)/MAX(EJ121+EB121+EK121, 0.1)*$I$9+EK121/MAX(EJ121+EB121+EK121, 0.1)*$J$9))/($B$11+$C$11+$F$11)</f>
        <v>0</v>
      </c>
      <c r="CP121">
        <f>($B$11*$K$9+$C$11*$K$9+$F$11*((EJ121+EB121)/MAX(EJ121+EB121+EK121, 0.1)*$P$9+EK121/MAX(EJ121+EB121+EK121, 0.1)*$Q$9))/($B$11+$C$11+$F$11)</f>
        <v>0</v>
      </c>
      <c r="CQ121">
        <v>6</v>
      </c>
      <c r="CR121">
        <v>0.5</v>
      </c>
      <c r="CS121" t="s">
        <v>418</v>
      </c>
      <c r="CT121">
        <v>2</v>
      </c>
      <c r="CU121">
        <v>1690399887.599999</v>
      </c>
      <c r="CV121">
        <v>401.9768064516128</v>
      </c>
      <c r="CW121">
        <v>410.7794516129032</v>
      </c>
      <c r="CX121">
        <v>35.55336774193549</v>
      </c>
      <c r="CY121">
        <v>33.55782580645161</v>
      </c>
      <c r="CZ121">
        <v>400.8888064516128</v>
      </c>
      <c r="DA121">
        <v>34.89222903225807</v>
      </c>
      <c r="DB121">
        <v>600.1479354838709</v>
      </c>
      <c r="DC121">
        <v>101.2987419354839</v>
      </c>
      <c r="DD121">
        <v>0.1000392419354839</v>
      </c>
      <c r="DE121">
        <v>36.60107419354838</v>
      </c>
      <c r="DF121">
        <v>36.97248709677419</v>
      </c>
      <c r="DG121">
        <v>999.9000000000003</v>
      </c>
      <c r="DH121">
        <v>0</v>
      </c>
      <c r="DI121">
        <v>0</v>
      </c>
      <c r="DJ121">
        <v>10000.19483870968</v>
      </c>
      <c r="DK121">
        <v>0</v>
      </c>
      <c r="DL121">
        <v>1838.150322580645</v>
      </c>
      <c r="DM121">
        <v>-0.7347814838709676</v>
      </c>
      <c r="DN121">
        <v>425.1605161290323</v>
      </c>
      <c r="DO121">
        <v>425.042935483871</v>
      </c>
      <c r="DP121">
        <v>1.995553225806452</v>
      </c>
      <c r="DQ121">
        <v>410.7794516129032</v>
      </c>
      <c r="DR121">
        <v>33.55782580645161</v>
      </c>
      <c r="DS121">
        <v>3.601515161290322</v>
      </c>
      <c r="DT121">
        <v>3.399368387096774</v>
      </c>
      <c r="DU121">
        <v>27.10604838709677</v>
      </c>
      <c r="DV121">
        <v>26.12533870967742</v>
      </c>
      <c r="DW121">
        <v>1500.023225806451</v>
      </c>
      <c r="DX121">
        <v>0.9730018064516129</v>
      </c>
      <c r="DY121">
        <v>0.02699787741935485</v>
      </c>
      <c r="DZ121">
        <v>0</v>
      </c>
      <c r="EA121">
        <v>574.3907096774194</v>
      </c>
      <c r="EB121">
        <v>4.999310000000001</v>
      </c>
      <c r="EC121">
        <v>10501.40967741935</v>
      </c>
      <c r="ED121">
        <v>13259.46774193548</v>
      </c>
      <c r="EE121">
        <v>45.12093548387096</v>
      </c>
      <c r="EF121">
        <v>46.625</v>
      </c>
      <c r="EG121">
        <v>45.375</v>
      </c>
      <c r="EH121">
        <v>46</v>
      </c>
      <c r="EI121">
        <v>46.56199999999997</v>
      </c>
      <c r="EJ121">
        <v>1454.662258064516</v>
      </c>
      <c r="EK121">
        <v>40.36096774193546</v>
      </c>
      <c r="EL121">
        <v>0</v>
      </c>
      <c r="EM121">
        <v>366.4000000953674</v>
      </c>
      <c r="EN121">
        <v>0</v>
      </c>
      <c r="EO121">
        <v>574.3033076923077</v>
      </c>
      <c r="EP121">
        <v>-10.57805128481606</v>
      </c>
      <c r="EQ121">
        <v>-1069.593163962064</v>
      </c>
      <c r="ER121">
        <v>10490.12307692308</v>
      </c>
      <c r="ES121">
        <v>15</v>
      </c>
      <c r="ET121">
        <v>1690399920.6</v>
      </c>
      <c r="EU121" t="s">
        <v>909</v>
      </c>
      <c r="EV121">
        <v>1690399920.6</v>
      </c>
      <c r="EW121">
        <v>1690399421.1</v>
      </c>
      <c r="EX121">
        <v>70</v>
      </c>
      <c r="EY121">
        <v>-8.063000000000001</v>
      </c>
      <c r="EZ121">
        <v>-0.001</v>
      </c>
      <c r="FA121">
        <v>1.088</v>
      </c>
      <c r="FB121">
        <v>0.661</v>
      </c>
      <c r="FC121">
        <v>411</v>
      </c>
      <c r="FD121">
        <v>32</v>
      </c>
      <c r="FE121">
        <v>0.32</v>
      </c>
      <c r="FF121">
        <v>0.25</v>
      </c>
      <c r="FG121">
        <v>-0.1051813489897863</v>
      </c>
      <c r="FH121">
        <v>-0.4667914532754873</v>
      </c>
      <c r="FI121">
        <v>0.04147192202874091</v>
      </c>
      <c r="FJ121">
        <v>1</v>
      </c>
      <c r="FK121">
        <v>-0.741885243902439</v>
      </c>
      <c r="FL121">
        <v>0.2053875888501728</v>
      </c>
      <c r="FM121">
        <v>0.03721357593725806</v>
      </c>
      <c r="FN121">
        <v>1</v>
      </c>
      <c r="FO121">
        <v>410.0415806451614</v>
      </c>
      <c r="FP121">
        <v>0.436112903224653</v>
      </c>
      <c r="FQ121">
        <v>0.03543988476056206</v>
      </c>
      <c r="FR121">
        <v>1</v>
      </c>
      <c r="FS121">
        <v>1.975595121951219</v>
      </c>
      <c r="FT121">
        <v>0.3673662020905926</v>
      </c>
      <c r="FU121">
        <v>0.03777888596802623</v>
      </c>
      <c r="FV121">
        <v>1</v>
      </c>
      <c r="FW121">
        <v>35.55098709677419</v>
      </c>
      <c r="FX121">
        <v>0.3094500000000636</v>
      </c>
      <c r="FY121">
        <v>0.02460979010456315</v>
      </c>
      <c r="FZ121">
        <v>1</v>
      </c>
      <c r="GA121">
        <v>5</v>
      </c>
      <c r="GB121">
        <v>5</v>
      </c>
      <c r="GC121" t="s">
        <v>420</v>
      </c>
      <c r="GD121">
        <v>3.16879</v>
      </c>
      <c r="GE121">
        <v>2.79702</v>
      </c>
      <c r="GF121">
        <v>0.0997465</v>
      </c>
      <c r="GG121">
        <v>0.10213</v>
      </c>
      <c r="GH121">
        <v>0.154278</v>
      </c>
      <c r="GI121">
        <v>0.149767</v>
      </c>
      <c r="GJ121">
        <v>27688.6</v>
      </c>
      <c r="GK121">
        <v>22071</v>
      </c>
      <c r="GL121">
        <v>28786</v>
      </c>
      <c r="GM121">
        <v>24113.2</v>
      </c>
      <c r="GN121">
        <v>30975.9</v>
      </c>
      <c r="GO121">
        <v>29923.2</v>
      </c>
      <c r="GP121">
        <v>39712.2</v>
      </c>
      <c r="GQ121">
        <v>39339.9</v>
      </c>
      <c r="GR121">
        <v>2.07405</v>
      </c>
      <c r="GS121">
        <v>1.78837</v>
      </c>
      <c r="GT121">
        <v>0.0289083</v>
      </c>
      <c r="GU121">
        <v>0</v>
      </c>
      <c r="GV121">
        <v>36.4583</v>
      </c>
      <c r="GW121">
        <v>999.9</v>
      </c>
      <c r="GX121">
        <v>63</v>
      </c>
      <c r="GY121">
        <v>35.2</v>
      </c>
      <c r="GZ121">
        <v>35.5174</v>
      </c>
      <c r="HA121">
        <v>62.1791</v>
      </c>
      <c r="HB121">
        <v>30.2604</v>
      </c>
      <c r="HC121">
        <v>1</v>
      </c>
      <c r="HD121">
        <v>0.641715</v>
      </c>
      <c r="HE121">
        <v>0</v>
      </c>
      <c r="HF121">
        <v>20.2758</v>
      </c>
      <c r="HG121">
        <v>5.22118</v>
      </c>
      <c r="HH121">
        <v>11.9141</v>
      </c>
      <c r="HI121">
        <v>4.9631</v>
      </c>
      <c r="HJ121">
        <v>3.29168</v>
      </c>
      <c r="HK121">
        <v>9999</v>
      </c>
      <c r="HL121">
        <v>9999</v>
      </c>
      <c r="HM121">
        <v>9999</v>
      </c>
      <c r="HN121">
        <v>999.9</v>
      </c>
      <c r="HO121">
        <v>4.9703</v>
      </c>
      <c r="HP121">
        <v>1.87531</v>
      </c>
      <c r="HQ121">
        <v>1.87408</v>
      </c>
      <c r="HR121">
        <v>1.87332</v>
      </c>
      <c r="HS121">
        <v>1.87471</v>
      </c>
      <c r="HT121">
        <v>1.86969</v>
      </c>
      <c r="HU121">
        <v>1.87382</v>
      </c>
      <c r="HV121">
        <v>1.87897</v>
      </c>
      <c r="HW121">
        <v>0</v>
      </c>
      <c r="HX121">
        <v>0</v>
      </c>
      <c r="HY121">
        <v>0</v>
      </c>
      <c r="HZ121">
        <v>0</v>
      </c>
      <c r="IA121" t="s">
        <v>421</v>
      </c>
      <c r="IB121" t="s">
        <v>422</v>
      </c>
      <c r="IC121" t="s">
        <v>423</v>
      </c>
      <c r="ID121" t="s">
        <v>423</v>
      </c>
      <c r="IE121" t="s">
        <v>423</v>
      </c>
      <c r="IF121" t="s">
        <v>423</v>
      </c>
      <c r="IG121">
        <v>0</v>
      </c>
      <c r="IH121">
        <v>100</v>
      </c>
      <c r="II121">
        <v>100</v>
      </c>
      <c r="IJ121">
        <v>1.088</v>
      </c>
      <c r="IK121">
        <v>0.6612</v>
      </c>
      <c r="IL121">
        <v>9.130329941568121</v>
      </c>
      <c r="IM121">
        <v>0.0007502269904989051</v>
      </c>
      <c r="IN121">
        <v>-1.907541437940456E-06</v>
      </c>
      <c r="IO121">
        <v>4.87577687351772E-10</v>
      </c>
      <c r="IP121">
        <v>0.6611450000000048</v>
      </c>
      <c r="IQ121">
        <v>0</v>
      </c>
      <c r="IR121">
        <v>0</v>
      </c>
      <c r="IS121">
        <v>0</v>
      </c>
      <c r="IT121">
        <v>1</v>
      </c>
      <c r="IU121">
        <v>1943</v>
      </c>
      <c r="IV121">
        <v>1</v>
      </c>
      <c r="IW121">
        <v>21</v>
      </c>
      <c r="IX121">
        <v>7.8</v>
      </c>
      <c r="IY121">
        <v>7.9</v>
      </c>
      <c r="IZ121">
        <v>1.09253</v>
      </c>
      <c r="JA121">
        <v>2.43774</v>
      </c>
      <c r="JB121">
        <v>1.42578</v>
      </c>
      <c r="JC121">
        <v>2.27295</v>
      </c>
      <c r="JD121">
        <v>1.54785</v>
      </c>
      <c r="JE121">
        <v>2.38281</v>
      </c>
      <c r="JF121">
        <v>39.2173</v>
      </c>
      <c r="JG121">
        <v>14.1233</v>
      </c>
      <c r="JH121">
        <v>18</v>
      </c>
      <c r="JI121">
        <v>633.633</v>
      </c>
      <c r="JJ121">
        <v>426.946</v>
      </c>
      <c r="JK121">
        <v>35.1406</v>
      </c>
      <c r="JL121">
        <v>35.1707</v>
      </c>
      <c r="JM121">
        <v>30.0005</v>
      </c>
      <c r="JN121">
        <v>34.798</v>
      </c>
      <c r="JO121">
        <v>34.699</v>
      </c>
      <c r="JP121">
        <v>21.8905</v>
      </c>
      <c r="JQ121">
        <v>0</v>
      </c>
      <c r="JR121">
        <v>100</v>
      </c>
      <c r="JS121">
        <v>-999.9</v>
      </c>
      <c r="JT121">
        <v>410.666</v>
      </c>
      <c r="JU121">
        <v>35</v>
      </c>
      <c r="JV121">
        <v>93.79900000000001</v>
      </c>
      <c r="JW121">
        <v>100.089</v>
      </c>
    </row>
    <row r="122" spans="1:283">
      <c r="A122">
        <v>106</v>
      </c>
      <c r="B122">
        <v>1690400002.1</v>
      </c>
      <c r="C122">
        <v>21632</v>
      </c>
      <c r="D122" t="s">
        <v>910</v>
      </c>
      <c r="E122" t="s">
        <v>911</v>
      </c>
      <c r="F122">
        <v>15</v>
      </c>
      <c r="P122">
        <v>1690399994.349999</v>
      </c>
      <c r="Q122">
        <f>(R122)/1000</f>
        <v>0</v>
      </c>
      <c r="R122">
        <f>1000*DB122*AP122*(CX122-CY122)/(100*CQ122*(1000-AP122*CX122))</f>
        <v>0</v>
      </c>
      <c r="S122">
        <f>DB122*AP122*(CW122-CV122*(1000-AP122*CY122)/(1000-AP122*CX122))/(100*CQ122)</f>
        <v>0</v>
      </c>
      <c r="T122">
        <f>CV122 - IF(AP122&gt;1, S122*CQ122*100.0/(AR122*DJ122), 0)</f>
        <v>0</v>
      </c>
      <c r="U122">
        <f>((AA122-Q122/2)*T122-S122)/(AA122+Q122/2)</f>
        <v>0</v>
      </c>
      <c r="V122">
        <f>U122*(DC122+DD122)/1000.0</f>
        <v>0</v>
      </c>
      <c r="W122">
        <f>(CV122 - IF(AP122&gt;1, S122*CQ122*100.0/(AR122*DJ122), 0))*(DC122+DD122)/1000.0</f>
        <v>0</v>
      </c>
      <c r="X122">
        <f>2.0/((1/Z122-1/Y122)+SIGN(Z122)*SQRT((1/Z122-1/Y122)*(1/Z122-1/Y122) + 4*CR122/((CR122+1)*(CR122+1))*(2*1/Z122*1/Y122-1/Y122*1/Y122)))</f>
        <v>0</v>
      </c>
      <c r="Y122">
        <f>IF(LEFT(CS122,1)&lt;&gt;"0",IF(LEFT(CS122,1)="1",3.0,CT122),$D$5+$E$5*(DJ122*DC122/($K$5*1000))+$F$5*(DJ122*DC122/($K$5*1000))*MAX(MIN(CQ122,$J$5),$I$5)*MAX(MIN(CQ122,$J$5),$I$5)+$G$5*MAX(MIN(CQ122,$J$5),$I$5)*(DJ122*DC122/($K$5*1000))+$H$5*(DJ122*DC122/($K$5*1000))*(DJ122*DC122/($K$5*1000)))</f>
        <v>0</v>
      </c>
      <c r="Z122">
        <f>Q122*(1000-(1000*0.61365*exp(17.502*AD122/(240.97+AD122))/(DC122+DD122)+CX122)/2)/(1000*0.61365*exp(17.502*AD122/(240.97+AD122))/(DC122+DD122)-CX122)</f>
        <v>0</v>
      </c>
      <c r="AA122">
        <f>1/((CR122+1)/(X122/1.6)+1/(Y122/1.37)) + CR122/((CR122+1)/(X122/1.6) + CR122/(Y122/1.37))</f>
        <v>0</v>
      </c>
      <c r="AB122">
        <f>(CM122*CP122)</f>
        <v>0</v>
      </c>
      <c r="AC122">
        <f>(DE122+(AB122+2*0.95*5.67E-8*(((DE122+$B$7)+273)^4-(DE122+273)^4)-44100*Q122)/(1.84*29.3*Y122+8*0.95*5.67E-8*(DE122+273)^3))</f>
        <v>0</v>
      </c>
      <c r="AD122">
        <f>($C$7*DF122+$D$7*DG122+$E$7*AC122)</f>
        <v>0</v>
      </c>
      <c r="AE122">
        <f>0.61365*exp(17.502*AD122/(240.97+AD122))</f>
        <v>0</v>
      </c>
      <c r="AF122">
        <f>(AG122/AH122*100)</f>
        <v>0</v>
      </c>
      <c r="AG122">
        <f>CX122*(DC122+DD122)/1000</f>
        <v>0</v>
      </c>
      <c r="AH122">
        <f>0.61365*exp(17.502*DE122/(240.97+DE122))</f>
        <v>0</v>
      </c>
      <c r="AI122">
        <f>(AE122-CX122*(DC122+DD122)/1000)</f>
        <v>0</v>
      </c>
      <c r="AJ122">
        <f>(-Q122*44100)</f>
        <v>0</v>
      </c>
      <c r="AK122">
        <f>2*29.3*Y122*0.92*(DE122-AD122)</f>
        <v>0</v>
      </c>
      <c r="AL122">
        <f>2*0.95*5.67E-8*(((DE122+$B$7)+273)^4-(AD122+273)^4)</f>
        <v>0</v>
      </c>
      <c r="AM122">
        <f>AB122+AL122+AJ122+AK122</f>
        <v>0</v>
      </c>
      <c r="AN122">
        <v>0</v>
      </c>
      <c r="AO122">
        <v>0</v>
      </c>
      <c r="AP122">
        <f>IF(AN122*$H$13&gt;=AR122,1.0,(AR122/(AR122-AN122*$H$13)))</f>
        <v>0</v>
      </c>
      <c r="AQ122">
        <f>(AP122-1)*100</f>
        <v>0</v>
      </c>
      <c r="AR122">
        <f>MAX(0,($B$13+$C$13*DJ122)/(1+$D$13*DJ122)*DC122/(DE122+273)*$E$13)</f>
        <v>0</v>
      </c>
      <c r="AS122" t="s">
        <v>414</v>
      </c>
      <c r="AT122">
        <v>12558.6</v>
      </c>
      <c r="AU122">
        <v>607.068</v>
      </c>
      <c r="AV122">
        <v>2188.17</v>
      </c>
      <c r="AW122">
        <f>1-AU122/AV122</f>
        <v>0</v>
      </c>
      <c r="AX122">
        <v>-1.734461745173538</v>
      </c>
      <c r="AY122" t="s">
        <v>912</v>
      </c>
      <c r="AZ122">
        <v>12511.8</v>
      </c>
      <c r="BA122">
        <v>659.0539200000001</v>
      </c>
      <c r="BB122">
        <v>851.446</v>
      </c>
      <c r="BC122">
        <f>1-BA122/BB122</f>
        <v>0</v>
      </c>
      <c r="BD122">
        <v>0.5</v>
      </c>
      <c r="BE122">
        <f>CN122</f>
        <v>0</v>
      </c>
      <c r="BF122">
        <f>S122</f>
        <v>0</v>
      </c>
      <c r="BG122">
        <f>BC122*BD122*BE122</f>
        <v>0</v>
      </c>
      <c r="BH122">
        <f>(BF122-AX122)/BE122</f>
        <v>0</v>
      </c>
      <c r="BI122">
        <f>(AV122-BB122)/BB122</f>
        <v>0</v>
      </c>
      <c r="BJ122">
        <f>AU122/(AW122+AU122/BB122)</f>
        <v>0</v>
      </c>
      <c r="BK122" t="s">
        <v>913</v>
      </c>
      <c r="BL122">
        <v>-155.59</v>
      </c>
      <c r="BM122">
        <f>IF(BL122&lt;&gt;0, BL122, BJ122)</f>
        <v>0</v>
      </c>
      <c r="BN122">
        <f>1-BM122/BB122</f>
        <v>0</v>
      </c>
      <c r="BO122">
        <f>(BB122-BA122)/(BB122-BM122)</f>
        <v>0</v>
      </c>
      <c r="BP122">
        <f>(AV122-BB122)/(AV122-BM122)</f>
        <v>0</v>
      </c>
      <c r="BQ122">
        <f>(BB122-BA122)/(BB122-AU122)</f>
        <v>0</v>
      </c>
      <c r="BR122">
        <f>(AV122-BB122)/(AV122-AU122)</f>
        <v>0</v>
      </c>
      <c r="BS122">
        <f>(BO122*BM122/BA122)</f>
        <v>0</v>
      </c>
      <c r="BT122">
        <f>(1-BS122)</f>
        <v>0</v>
      </c>
      <c r="BU122">
        <v>3330</v>
      </c>
      <c r="BV122">
        <v>300</v>
      </c>
      <c r="BW122">
        <v>300</v>
      </c>
      <c r="BX122">
        <v>300</v>
      </c>
      <c r="BY122">
        <v>12511.8</v>
      </c>
      <c r="BZ122">
        <v>819.71</v>
      </c>
      <c r="CA122">
        <v>-0.00906125</v>
      </c>
      <c r="CB122">
        <v>-0.75</v>
      </c>
      <c r="CC122" t="s">
        <v>417</v>
      </c>
      <c r="CD122" t="s">
        <v>417</v>
      </c>
      <c r="CE122" t="s">
        <v>417</v>
      </c>
      <c r="CF122" t="s">
        <v>417</v>
      </c>
      <c r="CG122" t="s">
        <v>417</v>
      </c>
      <c r="CH122" t="s">
        <v>417</v>
      </c>
      <c r="CI122" t="s">
        <v>417</v>
      </c>
      <c r="CJ122" t="s">
        <v>417</v>
      </c>
      <c r="CK122" t="s">
        <v>417</v>
      </c>
      <c r="CL122" t="s">
        <v>417</v>
      </c>
      <c r="CM122">
        <f>$B$11*DK122+$C$11*DL122+$F$11*DW122*(1-DZ122)</f>
        <v>0</v>
      </c>
      <c r="CN122">
        <f>CM122*CO122</f>
        <v>0</v>
      </c>
      <c r="CO122">
        <f>($B$11*$D$9+$C$11*$D$9+$F$11*((EJ122+EB122)/MAX(EJ122+EB122+EK122, 0.1)*$I$9+EK122/MAX(EJ122+EB122+EK122, 0.1)*$J$9))/($B$11+$C$11+$F$11)</f>
        <v>0</v>
      </c>
      <c r="CP122">
        <f>($B$11*$K$9+$C$11*$K$9+$F$11*((EJ122+EB122)/MAX(EJ122+EB122+EK122, 0.1)*$P$9+EK122/MAX(EJ122+EB122+EK122, 0.1)*$Q$9))/($B$11+$C$11+$F$11)</f>
        <v>0</v>
      </c>
      <c r="CQ122">
        <v>6</v>
      </c>
      <c r="CR122">
        <v>0.5</v>
      </c>
      <c r="CS122" t="s">
        <v>418</v>
      </c>
      <c r="CT122">
        <v>2</v>
      </c>
      <c r="CU122">
        <v>1690399994.349999</v>
      </c>
      <c r="CV122">
        <v>409.6743666666668</v>
      </c>
      <c r="CW122">
        <v>420.2814666666666</v>
      </c>
      <c r="CX122">
        <v>35.68680333333334</v>
      </c>
      <c r="CY122">
        <v>33.68834</v>
      </c>
      <c r="CZ122">
        <v>408.5856666666668</v>
      </c>
      <c r="DA122">
        <v>35.02565333333334</v>
      </c>
      <c r="DB122">
        <v>600.1462666666667</v>
      </c>
      <c r="DC122">
        <v>101.2989333333333</v>
      </c>
      <c r="DD122">
        <v>0.09978873999999997</v>
      </c>
      <c r="DE122">
        <v>35.85030666666667</v>
      </c>
      <c r="DF122">
        <v>35.91755666666667</v>
      </c>
      <c r="DG122">
        <v>999.9000000000002</v>
      </c>
      <c r="DH122">
        <v>0</v>
      </c>
      <c r="DI122">
        <v>0</v>
      </c>
      <c r="DJ122">
        <v>9999.523000000003</v>
      </c>
      <c r="DK122">
        <v>0</v>
      </c>
      <c r="DL122">
        <v>1721.882333333333</v>
      </c>
      <c r="DM122">
        <v>-10.60711333333333</v>
      </c>
      <c r="DN122">
        <v>424.8354666666667</v>
      </c>
      <c r="DO122">
        <v>434.9337999999998</v>
      </c>
      <c r="DP122">
        <v>1.998455333333333</v>
      </c>
      <c r="DQ122">
        <v>420.2814666666666</v>
      </c>
      <c r="DR122">
        <v>33.68834</v>
      </c>
      <c r="DS122">
        <v>3.615031999999999</v>
      </c>
      <c r="DT122">
        <v>3.412591333333333</v>
      </c>
      <c r="DU122">
        <v>27.1699</v>
      </c>
      <c r="DV122">
        <v>26.19102666666667</v>
      </c>
      <c r="DW122">
        <v>1500.007</v>
      </c>
      <c r="DX122">
        <v>0.9729959999999996</v>
      </c>
      <c r="DY122">
        <v>0.02700380000000001</v>
      </c>
      <c r="DZ122">
        <v>0</v>
      </c>
      <c r="EA122">
        <v>660.1798333333335</v>
      </c>
      <c r="EB122">
        <v>4.99931</v>
      </c>
      <c r="EC122">
        <v>12182.65666666667</v>
      </c>
      <c r="ED122">
        <v>13259.27333333333</v>
      </c>
      <c r="EE122">
        <v>44.85399999999998</v>
      </c>
      <c r="EF122">
        <v>46.18299999999999</v>
      </c>
      <c r="EG122">
        <v>45.06633333333333</v>
      </c>
      <c r="EH122">
        <v>45.64566666666667</v>
      </c>
      <c r="EI122">
        <v>46.25393333333331</v>
      </c>
      <c r="EJ122">
        <v>1454.636666666667</v>
      </c>
      <c r="EK122">
        <v>40.37033333333332</v>
      </c>
      <c r="EL122">
        <v>0</v>
      </c>
      <c r="EM122">
        <v>106.1000001430511</v>
      </c>
      <c r="EN122">
        <v>0</v>
      </c>
      <c r="EO122">
        <v>659.0539200000001</v>
      </c>
      <c r="EP122">
        <v>-110.0129229061132</v>
      </c>
      <c r="EQ122">
        <v>-1505.469229875227</v>
      </c>
      <c r="ER122">
        <v>12163.592</v>
      </c>
      <c r="ES122">
        <v>15</v>
      </c>
      <c r="ET122">
        <v>1690399920.6</v>
      </c>
      <c r="EU122" t="s">
        <v>909</v>
      </c>
      <c r="EV122">
        <v>1690399920.6</v>
      </c>
      <c r="EW122">
        <v>1690399421.1</v>
      </c>
      <c r="EX122">
        <v>70</v>
      </c>
      <c r="EY122">
        <v>-8.063000000000001</v>
      </c>
      <c r="EZ122">
        <v>-0.001</v>
      </c>
      <c r="FA122">
        <v>1.088</v>
      </c>
      <c r="FB122">
        <v>0.661</v>
      </c>
      <c r="FC122">
        <v>411</v>
      </c>
      <c r="FD122">
        <v>32</v>
      </c>
      <c r="FE122">
        <v>0.32</v>
      </c>
      <c r="FF122">
        <v>0.25</v>
      </c>
      <c r="FG122">
        <v>9.767165427171788</v>
      </c>
      <c r="FH122">
        <v>0.1976894118980426</v>
      </c>
      <c r="FI122">
        <v>0.03067464414352183</v>
      </c>
      <c r="FJ122">
        <v>1</v>
      </c>
      <c r="FK122">
        <v>-10.63009024390244</v>
      </c>
      <c r="FL122">
        <v>0.1774933797909735</v>
      </c>
      <c r="FM122">
        <v>0.05055364600432647</v>
      </c>
      <c r="FN122">
        <v>1</v>
      </c>
      <c r="FO122">
        <v>409.6544838709678</v>
      </c>
      <c r="FP122">
        <v>0.8734354838711075</v>
      </c>
      <c r="FQ122">
        <v>0.07606443404739746</v>
      </c>
      <c r="FR122">
        <v>1</v>
      </c>
      <c r="FS122">
        <v>1.973928536585366</v>
      </c>
      <c r="FT122">
        <v>0.3667923344947732</v>
      </c>
      <c r="FU122">
        <v>0.03856708292914173</v>
      </c>
      <c r="FV122">
        <v>1</v>
      </c>
      <c r="FW122">
        <v>35.67795806451613</v>
      </c>
      <c r="FX122">
        <v>0.4058274193547333</v>
      </c>
      <c r="FY122">
        <v>0.03027962984170514</v>
      </c>
      <c r="FZ122">
        <v>1</v>
      </c>
      <c r="GA122">
        <v>5</v>
      </c>
      <c r="GB122">
        <v>5</v>
      </c>
      <c r="GC122" t="s">
        <v>420</v>
      </c>
      <c r="GD122">
        <v>3.16855</v>
      </c>
      <c r="GE122">
        <v>2.79792</v>
      </c>
      <c r="GF122">
        <v>0.101219</v>
      </c>
      <c r="GG122">
        <v>0.103938</v>
      </c>
      <c r="GH122">
        <v>0.154755</v>
      </c>
      <c r="GI122">
        <v>0.150221</v>
      </c>
      <c r="GJ122">
        <v>27645.8</v>
      </c>
      <c r="GK122">
        <v>22027.2</v>
      </c>
      <c r="GL122">
        <v>28788.9</v>
      </c>
      <c r="GM122">
        <v>24114.1</v>
      </c>
      <c r="GN122">
        <v>30961.8</v>
      </c>
      <c r="GO122">
        <v>29909</v>
      </c>
      <c r="GP122">
        <v>39716.2</v>
      </c>
      <c r="GQ122">
        <v>39341.9</v>
      </c>
      <c r="GR122">
        <v>2.07393</v>
      </c>
      <c r="GS122">
        <v>1.81082</v>
      </c>
      <c r="GT122">
        <v>0.0910461</v>
      </c>
      <c r="GU122">
        <v>0</v>
      </c>
      <c r="GV122">
        <v>34.4043</v>
      </c>
      <c r="GW122">
        <v>999.9</v>
      </c>
      <c r="GX122">
        <v>62.8</v>
      </c>
      <c r="GY122">
        <v>35.4</v>
      </c>
      <c r="GZ122">
        <v>35.7998</v>
      </c>
      <c r="HA122">
        <v>61.259</v>
      </c>
      <c r="HB122">
        <v>30.9255</v>
      </c>
      <c r="HC122">
        <v>1</v>
      </c>
      <c r="HD122">
        <v>0.641728</v>
      </c>
      <c r="HE122">
        <v>0</v>
      </c>
      <c r="HF122">
        <v>20.2764</v>
      </c>
      <c r="HG122">
        <v>5.22268</v>
      </c>
      <c r="HH122">
        <v>11.914</v>
      </c>
      <c r="HI122">
        <v>4.9635</v>
      </c>
      <c r="HJ122">
        <v>3.292</v>
      </c>
      <c r="HK122">
        <v>9999</v>
      </c>
      <c r="HL122">
        <v>9999</v>
      </c>
      <c r="HM122">
        <v>9999</v>
      </c>
      <c r="HN122">
        <v>999.9</v>
      </c>
      <c r="HO122">
        <v>4.9703</v>
      </c>
      <c r="HP122">
        <v>1.87531</v>
      </c>
      <c r="HQ122">
        <v>1.87408</v>
      </c>
      <c r="HR122">
        <v>1.87332</v>
      </c>
      <c r="HS122">
        <v>1.87473</v>
      </c>
      <c r="HT122">
        <v>1.86968</v>
      </c>
      <c r="HU122">
        <v>1.87382</v>
      </c>
      <c r="HV122">
        <v>1.87896</v>
      </c>
      <c r="HW122">
        <v>0</v>
      </c>
      <c r="HX122">
        <v>0</v>
      </c>
      <c r="HY122">
        <v>0</v>
      </c>
      <c r="HZ122">
        <v>0</v>
      </c>
      <c r="IA122" t="s">
        <v>421</v>
      </c>
      <c r="IB122" t="s">
        <v>422</v>
      </c>
      <c r="IC122" t="s">
        <v>423</v>
      </c>
      <c r="ID122" t="s">
        <v>423</v>
      </c>
      <c r="IE122" t="s">
        <v>423</v>
      </c>
      <c r="IF122" t="s">
        <v>423</v>
      </c>
      <c r="IG122">
        <v>0</v>
      </c>
      <c r="IH122">
        <v>100</v>
      </c>
      <c r="II122">
        <v>100</v>
      </c>
      <c r="IJ122">
        <v>1.089</v>
      </c>
      <c r="IK122">
        <v>0.6611</v>
      </c>
      <c r="IL122">
        <v>1.067470247597018</v>
      </c>
      <c r="IM122">
        <v>0.0007502269904989051</v>
      </c>
      <c r="IN122">
        <v>-1.907541437940456E-06</v>
      </c>
      <c r="IO122">
        <v>4.87577687351772E-10</v>
      </c>
      <c r="IP122">
        <v>0.6611450000000048</v>
      </c>
      <c r="IQ122">
        <v>0</v>
      </c>
      <c r="IR122">
        <v>0</v>
      </c>
      <c r="IS122">
        <v>0</v>
      </c>
      <c r="IT122">
        <v>1</v>
      </c>
      <c r="IU122">
        <v>1943</v>
      </c>
      <c r="IV122">
        <v>1</v>
      </c>
      <c r="IW122">
        <v>21</v>
      </c>
      <c r="IX122">
        <v>1.4</v>
      </c>
      <c r="IY122">
        <v>9.699999999999999</v>
      </c>
      <c r="IZ122">
        <v>1.11328</v>
      </c>
      <c r="JA122">
        <v>2.4231</v>
      </c>
      <c r="JB122">
        <v>1.42578</v>
      </c>
      <c r="JC122">
        <v>2.27295</v>
      </c>
      <c r="JD122">
        <v>1.54785</v>
      </c>
      <c r="JE122">
        <v>2.47437</v>
      </c>
      <c r="JF122">
        <v>39.2422</v>
      </c>
      <c r="JG122">
        <v>14.1058</v>
      </c>
      <c r="JH122">
        <v>18</v>
      </c>
      <c r="JI122">
        <v>634.434</v>
      </c>
      <c r="JJ122">
        <v>441</v>
      </c>
      <c r="JK122">
        <v>35.0999</v>
      </c>
      <c r="JL122">
        <v>35.2053</v>
      </c>
      <c r="JM122">
        <v>29.9995</v>
      </c>
      <c r="JN122">
        <v>34.8928</v>
      </c>
      <c r="JO122">
        <v>34.7849</v>
      </c>
      <c r="JP122">
        <v>22.31</v>
      </c>
      <c r="JQ122">
        <v>0</v>
      </c>
      <c r="JR122">
        <v>100</v>
      </c>
      <c r="JS122">
        <v>-999.9</v>
      </c>
      <c r="JT122">
        <v>420.339</v>
      </c>
      <c r="JU122">
        <v>35</v>
      </c>
      <c r="JV122">
        <v>93.8083</v>
      </c>
      <c r="JW122">
        <v>100.094</v>
      </c>
    </row>
    <row r="123" spans="1:283">
      <c r="A123">
        <v>107</v>
      </c>
      <c r="B123">
        <v>1690400164.1</v>
      </c>
      <c r="C123">
        <v>21794</v>
      </c>
      <c r="D123" t="s">
        <v>914</v>
      </c>
      <c r="E123" t="s">
        <v>915</v>
      </c>
      <c r="F123">
        <v>15</v>
      </c>
      <c r="P123">
        <v>1690400156.099999</v>
      </c>
      <c r="Q123">
        <f>(R123)/1000</f>
        <v>0</v>
      </c>
      <c r="R123">
        <f>1000*DB123*AP123*(CX123-CY123)/(100*CQ123*(1000-AP123*CX123))</f>
        <v>0</v>
      </c>
      <c r="S123">
        <f>DB123*AP123*(CW123-CV123*(1000-AP123*CY123)/(1000-AP123*CX123))/(100*CQ123)</f>
        <v>0</v>
      </c>
      <c r="T123">
        <f>CV123 - IF(AP123&gt;1, S123*CQ123*100.0/(AR123*DJ123), 0)</f>
        <v>0</v>
      </c>
      <c r="U123">
        <f>((AA123-Q123/2)*T123-S123)/(AA123+Q123/2)</f>
        <v>0</v>
      </c>
      <c r="V123">
        <f>U123*(DC123+DD123)/1000.0</f>
        <v>0</v>
      </c>
      <c r="W123">
        <f>(CV123 - IF(AP123&gt;1, S123*CQ123*100.0/(AR123*DJ123), 0))*(DC123+DD123)/1000.0</f>
        <v>0</v>
      </c>
      <c r="X123">
        <f>2.0/((1/Z123-1/Y123)+SIGN(Z123)*SQRT((1/Z123-1/Y123)*(1/Z123-1/Y123) + 4*CR123/((CR123+1)*(CR123+1))*(2*1/Z123*1/Y123-1/Y123*1/Y123)))</f>
        <v>0</v>
      </c>
      <c r="Y123">
        <f>IF(LEFT(CS123,1)&lt;&gt;"0",IF(LEFT(CS123,1)="1",3.0,CT123),$D$5+$E$5*(DJ123*DC123/($K$5*1000))+$F$5*(DJ123*DC123/($K$5*1000))*MAX(MIN(CQ123,$J$5),$I$5)*MAX(MIN(CQ123,$J$5),$I$5)+$G$5*MAX(MIN(CQ123,$J$5),$I$5)*(DJ123*DC123/($K$5*1000))+$H$5*(DJ123*DC123/($K$5*1000))*(DJ123*DC123/($K$5*1000)))</f>
        <v>0</v>
      </c>
      <c r="Z123">
        <f>Q123*(1000-(1000*0.61365*exp(17.502*AD123/(240.97+AD123))/(DC123+DD123)+CX123)/2)/(1000*0.61365*exp(17.502*AD123/(240.97+AD123))/(DC123+DD123)-CX123)</f>
        <v>0</v>
      </c>
      <c r="AA123">
        <f>1/((CR123+1)/(X123/1.6)+1/(Y123/1.37)) + CR123/((CR123+1)/(X123/1.6) + CR123/(Y123/1.37))</f>
        <v>0</v>
      </c>
      <c r="AB123">
        <f>(CM123*CP123)</f>
        <v>0</v>
      </c>
      <c r="AC123">
        <f>(DE123+(AB123+2*0.95*5.67E-8*(((DE123+$B$7)+273)^4-(DE123+273)^4)-44100*Q123)/(1.84*29.3*Y123+8*0.95*5.67E-8*(DE123+273)^3))</f>
        <v>0</v>
      </c>
      <c r="AD123">
        <f>($C$7*DF123+$D$7*DG123+$E$7*AC123)</f>
        <v>0</v>
      </c>
      <c r="AE123">
        <f>0.61365*exp(17.502*AD123/(240.97+AD123))</f>
        <v>0</v>
      </c>
      <c r="AF123">
        <f>(AG123/AH123*100)</f>
        <v>0</v>
      </c>
      <c r="AG123">
        <f>CX123*(DC123+DD123)/1000</f>
        <v>0</v>
      </c>
      <c r="AH123">
        <f>0.61365*exp(17.502*DE123/(240.97+DE123))</f>
        <v>0</v>
      </c>
      <c r="AI123">
        <f>(AE123-CX123*(DC123+DD123)/1000)</f>
        <v>0</v>
      </c>
      <c r="AJ123">
        <f>(-Q123*44100)</f>
        <v>0</v>
      </c>
      <c r="AK123">
        <f>2*29.3*Y123*0.92*(DE123-AD123)</f>
        <v>0</v>
      </c>
      <c r="AL123">
        <f>2*0.95*5.67E-8*(((DE123+$B$7)+273)^4-(AD123+273)^4)</f>
        <v>0</v>
      </c>
      <c r="AM123">
        <f>AB123+AL123+AJ123+AK123</f>
        <v>0</v>
      </c>
      <c r="AN123">
        <v>0</v>
      </c>
      <c r="AO123">
        <v>0</v>
      </c>
      <c r="AP123">
        <f>IF(AN123*$H$13&gt;=AR123,1.0,(AR123/(AR123-AN123*$H$13)))</f>
        <v>0</v>
      </c>
      <c r="AQ123">
        <f>(AP123-1)*100</f>
        <v>0</v>
      </c>
      <c r="AR123">
        <f>MAX(0,($B$13+$C$13*DJ123)/(1+$D$13*DJ123)*DC123/(DE123+273)*$E$13)</f>
        <v>0</v>
      </c>
      <c r="AS123" t="s">
        <v>414</v>
      </c>
      <c r="AT123">
        <v>12558.6</v>
      </c>
      <c r="AU123">
        <v>607.068</v>
      </c>
      <c r="AV123">
        <v>2188.17</v>
      </c>
      <c r="AW123">
        <f>1-AU123/AV123</f>
        <v>0</v>
      </c>
      <c r="AX123">
        <v>-1.734461745173538</v>
      </c>
      <c r="AY123" t="s">
        <v>916</v>
      </c>
      <c r="AZ123">
        <v>12508.7</v>
      </c>
      <c r="BA123">
        <v>690.0831923076925</v>
      </c>
      <c r="BB123">
        <v>929.788</v>
      </c>
      <c r="BC123">
        <f>1-BA123/BB123</f>
        <v>0</v>
      </c>
      <c r="BD123">
        <v>0.5</v>
      </c>
      <c r="BE123">
        <f>CN123</f>
        <v>0</v>
      </c>
      <c r="BF123">
        <f>S123</f>
        <v>0</v>
      </c>
      <c r="BG123">
        <f>BC123*BD123*BE123</f>
        <v>0</v>
      </c>
      <c r="BH123">
        <f>(BF123-AX123)/BE123</f>
        <v>0</v>
      </c>
      <c r="BI123">
        <f>(AV123-BB123)/BB123</f>
        <v>0</v>
      </c>
      <c r="BJ123">
        <f>AU123/(AW123+AU123/BB123)</f>
        <v>0</v>
      </c>
      <c r="BK123" t="s">
        <v>917</v>
      </c>
      <c r="BL123">
        <v>-223.47</v>
      </c>
      <c r="BM123">
        <f>IF(BL123&lt;&gt;0, BL123, BJ123)</f>
        <v>0</v>
      </c>
      <c r="BN123">
        <f>1-BM123/BB123</f>
        <v>0</v>
      </c>
      <c r="BO123">
        <f>(BB123-BA123)/(BB123-BM123)</f>
        <v>0</v>
      </c>
      <c r="BP123">
        <f>(AV123-BB123)/(AV123-BM123)</f>
        <v>0</v>
      </c>
      <c r="BQ123">
        <f>(BB123-BA123)/(BB123-AU123)</f>
        <v>0</v>
      </c>
      <c r="BR123">
        <f>(AV123-BB123)/(AV123-AU123)</f>
        <v>0</v>
      </c>
      <c r="BS123">
        <f>(BO123*BM123/BA123)</f>
        <v>0</v>
      </c>
      <c r="BT123">
        <f>(1-BS123)</f>
        <v>0</v>
      </c>
      <c r="BU123">
        <v>3332</v>
      </c>
      <c r="BV123">
        <v>300</v>
      </c>
      <c r="BW123">
        <v>300</v>
      </c>
      <c r="BX123">
        <v>300</v>
      </c>
      <c r="BY123">
        <v>12508.7</v>
      </c>
      <c r="BZ123">
        <v>878.14</v>
      </c>
      <c r="CA123">
        <v>-0.009061430000000001</v>
      </c>
      <c r="CB123">
        <v>-7.78</v>
      </c>
      <c r="CC123" t="s">
        <v>417</v>
      </c>
      <c r="CD123" t="s">
        <v>417</v>
      </c>
      <c r="CE123" t="s">
        <v>417</v>
      </c>
      <c r="CF123" t="s">
        <v>417</v>
      </c>
      <c r="CG123" t="s">
        <v>417</v>
      </c>
      <c r="CH123" t="s">
        <v>417</v>
      </c>
      <c r="CI123" t="s">
        <v>417</v>
      </c>
      <c r="CJ123" t="s">
        <v>417</v>
      </c>
      <c r="CK123" t="s">
        <v>417</v>
      </c>
      <c r="CL123" t="s">
        <v>417</v>
      </c>
      <c r="CM123">
        <f>$B$11*DK123+$C$11*DL123+$F$11*DW123*(1-DZ123)</f>
        <v>0</v>
      </c>
      <c r="CN123">
        <f>CM123*CO123</f>
        <v>0</v>
      </c>
      <c r="CO123">
        <f>($B$11*$D$9+$C$11*$D$9+$F$11*((EJ123+EB123)/MAX(EJ123+EB123+EK123, 0.1)*$I$9+EK123/MAX(EJ123+EB123+EK123, 0.1)*$J$9))/($B$11+$C$11+$F$11)</f>
        <v>0</v>
      </c>
      <c r="CP123">
        <f>($B$11*$K$9+$C$11*$K$9+$F$11*((EJ123+EB123)/MAX(EJ123+EB123+EK123, 0.1)*$P$9+EK123/MAX(EJ123+EB123+EK123, 0.1)*$Q$9))/($B$11+$C$11+$F$11)</f>
        <v>0</v>
      </c>
      <c r="CQ123">
        <v>6</v>
      </c>
      <c r="CR123">
        <v>0.5</v>
      </c>
      <c r="CS123" t="s">
        <v>418</v>
      </c>
      <c r="CT123">
        <v>2</v>
      </c>
      <c r="CU123">
        <v>1690400156.099999</v>
      </c>
      <c r="CV123">
        <v>409.9229677419355</v>
      </c>
      <c r="CW123">
        <v>422.3232903225807</v>
      </c>
      <c r="CX123">
        <v>36.22046774193549</v>
      </c>
      <c r="CY123">
        <v>33.80763225806452</v>
      </c>
      <c r="CZ123">
        <v>408.8342903225806</v>
      </c>
      <c r="DA123">
        <v>35.55932580645162</v>
      </c>
      <c r="DB123">
        <v>600.1762258064517</v>
      </c>
      <c r="DC123">
        <v>101.302064516129</v>
      </c>
      <c r="DD123">
        <v>0.1004068387096774</v>
      </c>
      <c r="DE123">
        <v>35.27985483870968</v>
      </c>
      <c r="DF123">
        <v>35.28417741935484</v>
      </c>
      <c r="DG123">
        <v>999.9000000000003</v>
      </c>
      <c r="DH123">
        <v>0</v>
      </c>
      <c r="DI123">
        <v>0</v>
      </c>
      <c r="DJ123">
        <v>10006.99967741936</v>
      </c>
      <c r="DK123">
        <v>0</v>
      </c>
      <c r="DL123">
        <v>144.6126129032258</v>
      </c>
      <c r="DM123">
        <v>-12.40034838709678</v>
      </c>
      <c r="DN123">
        <v>425.3284838709677</v>
      </c>
      <c r="DO123">
        <v>437.1006451612903</v>
      </c>
      <c r="DP123">
        <v>2.412831290322581</v>
      </c>
      <c r="DQ123">
        <v>422.3232903225807</v>
      </c>
      <c r="DR123">
        <v>33.80763225806452</v>
      </c>
      <c r="DS123">
        <v>3.669207419354839</v>
      </c>
      <c r="DT123">
        <v>3.424782903225807</v>
      </c>
      <c r="DU123">
        <v>27.42373225806451</v>
      </c>
      <c r="DV123">
        <v>26.25140967741935</v>
      </c>
      <c r="DW123">
        <v>1500.008064516129</v>
      </c>
      <c r="DX123">
        <v>0.9730063225806456</v>
      </c>
      <c r="DY123">
        <v>0.02699337096774194</v>
      </c>
      <c r="DZ123">
        <v>0</v>
      </c>
      <c r="EA123">
        <v>690.7832580645161</v>
      </c>
      <c r="EB123">
        <v>4.999310000000001</v>
      </c>
      <c r="EC123">
        <v>12452.55483870968</v>
      </c>
      <c r="ED123">
        <v>13259.33548387097</v>
      </c>
      <c r="EE123">
        <v>44.20529032258062</v>
      </c>
      <c r="EF123">
        <v>45.28999999999999</v>
      </c>
      <c r="EG123">
        <v>44.43499999999997</v>
      </c>
      <c r="EH123">
        <v>44.68699999999997</v>
      </c>
      <c r="EI123">
        <v>45.518</v>
      </c>
      <c r="EJ123">
        <v>1454.655483870968</v>
      </c>
      <c r="EK123">
        <v>40.35451612903224</v>
      </c>
      <c r="EL123">
        <v>0</v>
      </c>
      <c r="EM123">
        <v>161.7000000476837</v>
      </c>
      <c r="EN123">
        <v>0</v>
      </c>
      <c r="EO123">
        <v>690.0831923076925</v>
      </c>
      <c r="EP123">
        <v>-67.94129905357852</v>
      </c>
      <c r="EQ123">
        <v>-2120.420508706842</v>
      </c>
      <c r="ER123">
        <v>12434.46538461539</v>
      </c>
      <c r="ES123">
        <v>15</v>
      </c>
      <c r="ET123">
        <v>1690399920.6</v>
      </c>
      <c r="EU123" t="s">
        <v>909</v>
      </c>
      <c r="EV123">
        <v>1690399920.6</v>
      </c>
      <c r="EW123">
        <v>1690399421.1</v>
      </c>
      <c r="EX123">
        <v>70</v>
      </c>
      <c r="EY123">
        <v>-8.063000000000001</v>
      </c>
      <c r="EZ123">
        <v>-0.001</v>
      </c>
      <c r="FA123">
        <v>1.088</v>
      </c>
      <c r="FB123">
        <v>0.661</v>
      </c>
      <c r="FC123">
        <v>411</v>
      </c>
      <c r="FD123">
        <v>32</v>
      </c>
      <c r="FE123">
        <v>0.32</v>
      </c>
      <c r="FF123">
        <v>0.25</v>
      </c>
      <c r="FG123">
        <v>11.36631032853539</v>
      </c>
      <c r="FH123">
        <v>0.6730431830597587</v>
      </c>
      <c r="FI123">
        <v>0.05975505748638383</v>
      </c>
      <c r="FJ123">
        <v>1</v>
      </c>
      <c r="FK123">
        <v>-12.37276341463415</v>
      </c>
      <c r="FL123">
        <v>-0.5983777003484094</v>
      </c>
      <c r="FM123">
        <v>0.0674716444727151</v>
      </c>
      <c r="FN123">
        <v>1</v>
      </c>
      <c r="FO123">
        <v>409.9214838709677</v>
      </c>
      <c r="FP123">
        <v>0.04819354838694957</v>
      </c>
      <c r="FQ123">
        <v>0.01427578813765078</v>
      </c>
      <c r="FR123">
        <v>1</v>
      </c>
      <c r="FS123">
        <v>2.389014634146342</v>
      </c>
      <c r="FT123">
        <v>0.3924265505226501</v>
      </c>
      <c r="FU123">
        <v>0.04174828012216592</v>
      </c>
      <c r="FV123">
        <v>1</v>
      </c>
      <c r="FW123">
        <v>36.21796774193549</v>
      </c>
      <c r="FX123">
        <v>0.1987741935482599</v>
      </c>
      <c r="FY123">
        <v>0.01868087493800878</v>
      </c>
      <c r="FZ123">
        <v>1</v>
      </c>
      <c r="GA123">
        <v>5</v>
      </c>
      <c r="GB123">
        <v>5</v>
      </c>
      <c r="GC123" t="s">
        <v>420</v>
      </c>
      <c r="GD123">
        <v>3.16892</v>
      </c>
      <c r="GE123">
        <v>2.79655</v>
      </c>
      <c r="GF123">
        <v>0.101268</v>
      </c>
      <c r="GG123">
        <v>0.104345</v>
      </c>
      <c r="GH123">
        <v>0.156195</v>
      </c>
      <c r="GI123">
        <v>0.150467</v>
      </c>
      <c r="GJ123">
        <v>27658.2</v>
      </c>
      <c r="GK123">
        <v>22027.4</v>
      </c>
      <c r="GL123">
        <v>28802.2</v>
      </c>
      <c r="GM123">
        <v>24124.3</v>
      </c>
      <c r="GN123">
        <v>30922.4</v>
      </c>
      <c r="GO123">
        <v>29911.9</v>
      </c>
      <c r="GP123">
        <v>39735.5</v>
      </c>
      <c r="GQ123">
        <v>39358.4</v>
      </c>
      <c r="GR123">
        <v>2.07515</v>
      </c>
      <c r="GS123">
        <v>1.79095</v>
      </c>
      <c r="GT123">
        <v>0.116564</v>
      </c>
      <c r="GU123">
        <v>0</v>
      </c>
      <c r="GV123">
        <v>33.387</v>
      </c>
      <c r="GW123">
        <v>999.9</v>
      </c>
      <c r="GX123">
        <v>62.4</v>
      </c>
      <c r="GY123">
        <v>35.6</v>
      </c>
      <c r="GZ123">
        <v>35.9658</v>
      </c>
      <c r="HA123">
        <v>62.279</v>
      </c>
      <c r="HB123">
        <v>30.0881</v>
      </c>
      <c r="HC123">
        <v>1</v>
      </c>
      <c r="HD123">
        <v>0.622708</v>
      </c>
      <c r="HE123">
        <v>0</v>
      </c>
      <c r="HF123">
        <v>20.2765</v>
      </c>
      <c r="HG123">
        <v>5.22283</v>
      </c>
      <c r="HH123">
        <v>11.914</v>
      </c>
      <c r="HI123">
        <v>4.96355</v>
      </c>
      <c r="HJ123">
        <v>3.292</v>
      </c>
      <c r="HK123">
        <v>9999</v>
      </c>
      <c r="HL123">
        <v>9999</v>
      </c>
      <c r="HM123">
        <v>9999</v>
      </c>
      <c r="HN123">
        <v>999.9</v>
      </c>
      <c r="HO123">
        <v>4.97029</v>
      </c>
      <c r="HP123">
        <v>1.87531</v>
      </c>
      <c r="HQ123">
        <v>1.87409</v>
      </c>
      <c r="HR123">
        <v>1.87332</v>
      </c>
      <c r="HS123">
        <v>1.87471</v>
      </c>
      <c r="HT123">
        <v>1.86972</v>
      </c>
      <c r="HU123">
        <v>1.87382</v>
      </c>
      <c r="HV123">
        <v>1.87892</v>
      </c>
      <c r="HW123">
        <v>0</v>
      </c>
      <c r="HX123">
        <v>0</v>
      </c>
      <c r="HY123">
        <v>0</v>
      </c>
      <c r="HZ123">
        <v>0</v>
      </c>
      <c r="IA123" t="s">
        <v>421</v>
      </c>
      <c r="IB123" t="s">
        <v>422</v>
      </c>
      <c r="IC123" t="s">
        <v>423</v>
      </c>
      <c r="ID123" t="s">
        <v>423</v>
      </c>
      <c r="IE123" t="s">
        <v>423</v>
      </c>
      <c r="IF123" t="s">
        <v>423</v>
      </c>
      <c r="IG123">
        <v>0</v>
      </c>
      <c r="IH123">
        <v>100</v>
      </c>
      <c r="II123">
        <v>100</v>
      </c>
      <c r="IJ123">
        <v>1.088</v>
      </c>
      <c r="IK123">
        <v>0.6611</v>
      </c>
      <c r="IL123">
        <v>1.067470247597018</v>
      </c>
      <c r="IM123">
        <v>0.0007502269904989051</v>
      </c>
      <c r="IN123">
        <v>-1.907541437940456E-06</v>
      </c>
      <c r="IO123">
        <v>4.87577687351772E-10</v>
      </c>
      <c r="IP123">
        <v>0.6611450000000048</v>
      </c>
      <c r="IQ123">
        <v>0</v>
      </c>
      <c r="IR123">
        <v>0</v>
      </c>
      <c r="IS123">
        <v>0</v>
      </c>
      <c r="IT123">
        <v>1</v>
      </c>
      <c r="IU123">
        <v>1943</v>
      </c>
      <c r="IV123">
        <v>1</v>
      </c>
      <c r="IW123">
        <v>21</v>
      </c>
      <c r="IX123">
        <v>4.1</v>
      </c>
      <c r="IY123">
        <v>12.4</v>
      </c>
      <c r="IZ123">
        <v>1.11816</v>
      </c>
      <c r="JA123">
        <v>2.43774</v>
      </c>
      <c r="JB123">
        <v>1.42578</v>
      </c>
      <c r="JC123">
        <v>2.27051</v>
      </c>
      <c r="JD123">
        <v>1.54785</v>
      </c>
      <c r="JE123">
        <v>2.32178</v>
      </c>
      <c r="JF123">
        <v>39.2422</v>
      </c>
      <c r="JG123">
        <v>14.0795</v>
      </c>
      <c r="JH123">
        <v>18</v>
      </c>
      <c r="JI123">
        <v>634.4690000000001</v>
      </c>
      <c r="JJ123">
        <v>428.498</v>
      </c>
      <c r="JK123">
        <v>34.6721</v>
      </c>
      <c r="JL123">
        <v>34.979</v>
      </c>
      <c r="JM123">
        <v>29.9995</v>
      </c>
      <c r="JN123">
        <v>34.7969</v>
      </c>
      <c r="JO123">
        <v>34.7023</v>
      </c>
      <c r="JP123">
        <v>22.4022</v>
      </c>
      <c r="JQ123">
        <v>0</v>
      </c>
      <c r="JR123">
        <v>100</v>
      </c>
      <c r="JS123">
        <v>-999.9</v>
      </c>
      <c r="JT123">
        <v>422.414</v>
      </c>
      <c r="JU123">
        <v>35</v>
      </c>
      <c r="JV123">
        <v>93.85299999999999</v>
      </c>
      <c r="JW123">
        <v>100.136</v>
      </c>
    </row>
    <row r="124" spans="1:283">
      <c r="A124">
        <v>108</v>
      </c>
      <c r="B124">
        <v>1690400293.1</v>
      </c>
      <c r="C124">
        <v>21923</v>
      </c>
      <c r="D124" t="s">
        <v>918</v>
      </c>
      <c r="E124" t="s">
        <v>919</v>
      </c>
      <c r="F124">
        <v>15</v>
      </c>
      <c r="P124">
        <v>1690400285.099999</v>
      </c>
      <c r="Q124">
        <f>(R124)/1000</f>
        <v>0</v>
      </c>
      <c r="R124">
        <f>1000*DB124*AP124*(CX124-CY124)/(100*CQ124*(1000-AP124*CX124))</f>
        <v>0</v>
      </c>
      <c r="S124">
        <f>DB124*AP124*(CW124-CV124*(1000-AP124*CY124)/(1000-AP124*CX124))/(100*CQ124)</f>
        <v>0</v>
      </c>
      <c r="T124">
        <f>CV124 - IF(AP124&gt;1, S124*CQ124*100.0/(AR124*DJ124), 0)</f>
        <v>0</v>
      </c>
      <c r="U124">
        <f>((AA124-Q124/2)*T124-S124)/(AA124+Q124/2)</f>
        <v>0</v>
      </c>
      <c r="V124">
        <f>U124*(DC124+DD124)/1000.0</f>
        <v>0</v>
      </c>
      <c r="W124">
        <f>(CV124 - IF(AP124&gt;1, S124*CQ124*100.0/(AR124*DJ124), 0))*(DC124+DD124)/1000.0</f>
        <v>0</v>
      </c>
      <c r="X124">
        <f>2.0/((1/Z124-1/Y124)+SIGN(Z124)*SQRT((1/Z124-1/Y124)*(1/Z124-1/Y124) + 4*CR124/((CR124+1)*(CR124+1))*(2*1/Z124*1/Y124-1/Y124*1/Y124)))</f>
        <v>0</v>
      </c>
      <c r="Y124">
        <f>IF(LEFT(CS124,1)&lt;&gt;"0",IF(LEFT(CS124,1)="1",3.0,CT124),$D$5+$E$5*(DJ124*DC124/($K$5*1000))+$F$5*(DJ124*DC124/($K$5*1000))*MAX(MIN(CQ124,$J$5),$I$5)*MAX(MIN(CQ124,$J$5),$I$5)+$G$5*MAX(MIN(CQ124,$J$5),$I$5)*(DJ124*DC124/($K$5*1000))+$H$5*(DJ124*DC124/($K$5*1000))*(DJ124*DC124/($K$5*1000)))</f>
        <v>0</v>
      </c>
      <c r="Z124">
        <f>Q124*(1000-(1000*0.61365*exp(17.502*AD124/(240.97+AD124))/(DC124+DD124)+CX124)/2)/(1000*0.61365*exp(17.502*AD124/(240.97+AD124))/(DC124+DD124)-CX124)</f>
        <v>0</v>
      </c>
      <c r="AA124">
        <f>1/((CR124+1)/(X124/1.6)+1/(Y124/1.37)) + CR124/((CR124+1)/(X124/1.6) + CR124/(Y124/1.37))</f>
        <v>0</v>
      </c>
      <c r="AB124">
        <f>(CM124*CP124)</f>
        <v>0</v>
      </c>
      <c r="AC124">
        <f>(DE124+(AB124+2*0.95*5.67E-8*(((DE124+$B$7)+273)^4-(DE124+273)^4)-44100*Q124)/(1.84*29.3*Y124+8*0.95*5.67E-8*(DE124+273)^3))</f>
        <v>0</v>
      </c>
      <c r="AD124">
        <f>($C$7*DF124+$D$7*DG124+$E$7*AC124)</f>
        <v>0</v>
      </c>
      <c r="AE124">
        <f>0.61365*exp(17.502*AD124/(240.97+AD124))</f>
        <v>0</v>
      </c>
      <c r="AF124">
        <f>(AG124/AH124*100)</f>
        <v>0</v>
      </c>
      <c r="AG124">
        <f>CX124*(DC124+DD124)/1000</f>
        <v>0</v>
      </c>
      <c r="AH124">
        <f>0.61365*exp(17.502*DE124/(240.97+DE124))</f>
        <v>0</v>
      </c>
      <c r="AI124">
        <f>(AE124-CX124*(DC124+DD124)/1000)</f>
        <v>0</v>
      </c>
      <c r="AJ124">
        <f>(-Q124*44100)</f>
        <v>0</v>
      </c>
      <c r="AK124">
        <f>2*29.3*Y124*0.92*(DE124-AD124)</f>
        <v>0</v>
      </c>
      <c r="AL124">
        <f>2*0.95*5.67E-8*(((DE124+$B$7)+273)^4-(AD124+273)^4)</f>
        <v>0</v>
      </c>
      <c r="AM124">
        <f>AB124+AL124+AJ124+AK124</f>
        <v>0</v>
      </c>
      <c r="AN124">
        <v>0</v>
      </c>
      <c r="AO124">
        <v>0</v>
      </c>
      <c r="AP124">
        <f>IF(AN124*$H$13&gt;=AR124,1.0,(AR124/(AR124-AN124*$H$13)))</f>
        <v>0</v>
      </c>
      <c r="AQ124">
        <f>(AP124-1)*100</f>
        <v>0</v>
      </c>
      <c r="AR124">
        <f>MAX(0,($B$13+$C$13*DJ124)/(1+$D$13*DJ124)*DC124/(DE124+273)*$E$13)</f>
        <v>0</v>
      </c>
      <c r="AS124" t="s">
        <v>414</v>
      </c>
      <c r="AT124">
        <v>12558.6</v>
      </c>
      <c r="AU124">
        <v>607.068</v>
      </c>
      <c r="AV124">
        <v>2188.17</v>
      </c>
      <c r="AW124">
        <f>1-AU124/AV124</f>
        <v>0</v>
      </c>
      <c r="AX124">
        <v>-1.734461745173538</v>
      </c>
      <c r="AY124" t="s">
        <v>920</v>
      </c>
      <c r="AZ124">
        <v>12486.3</v>
      </c>
      <c r="BA124">
        <v>761.4700799999998</v>
      </c>
      <c r="BB124">
        <v>944.427</v>
      </c>
      <c r="BC124">
        <f>1-BA124/BB124</f>
        <v>0</v>
      </c>
      <c r="BD124">
        <v>0.5</v>
      </c>
      <c r="BE124">
        <f>CN124</f>
        <v>0</v>
      </c>
      <c r="BF124">
        <f>S124</f>
        <v>0</v>
      </c>
      <c r="BG124">
        <f>BC124*BD124*BE124</f>
        <v>0</v>
      </c>
      <c r="BH124">
        <f>(BF124-AX124)/BE124</f>
        <v>0</v>
      </c>
      <c r="BI124">
        <f>(AV124-BB124)/BB124</f>
        <v>0</v>
      </c>
      <c r="BJ124">
        <f>AU124/(AW124+AU124/BB124)</f>
        <v>0</v>
      </c>
      <c r="BK124" t="s">
        <v>921</v>
      </c>
      <c r="BL124">
        <v>-1711.21</v>
      </c>
      <c r="BM124">
        <f>IF(BL124&lt;&gt;0, BL124, BJ124)</f>
        <v>0</v>
      </c>
      <c r="BN124">
        <f>1-BM124/BB124</f>
        <v>0</v>
      </c>
      <c r="BO124">
        <f>(BB124-BA124)/(BB124-BM124)</f>
        <v>0</v>
      </c>
      <c r="BP124">
        <f>(AV124-BB124)/(AV124-BM124)</f>
        <v>0</v>
      </c>
      <c r="BQ124">
        <f>(BB124-BA124)/(BB124-AU124)</f>
        <v>0</v>
      </c>
      <c r="BR124">
        <f>(AV124-BB124)/(AV124-AU124)</f>
        <v>0</v>
      </c>
      <c r="BS124">
        <f>(BO124*BM124/BA124)</f>
        <v>0</v>
      </c>
      <c r="BT124">
        <f>(1-BS124)</f>
        <v>0</v>
      </c>
      <c r="BU124">
        <v>3334</v>
      </c>
      <c r="BV124">
        <v>300</v>
      </c>
      <c r="BW124">
        <v>300</v>
      </c>
      <c r="BX124">
        <v>300</v>
      </c>
      <c r="BY124">
        <v>12486.3</v>
      </c>
      <c r="BZ124">
        <v>920.9</v>
      </c>
      <c r="CA124">
        <v>-0.009043839999999999</v>
      </c>
      <c r="CB124">
        <v>5.44</v>
      </c>
      <c r="CC124" t="s">
        <v>417</v>
      </c>
      <c r="CD124" t="s">
        <v>417</v>
      </c>
      <c r="CE124" t="s">
        <v>417</v>
      </c>
      <c r="CF124" t="s">
        <v>417</v>
      </c>
      <c r="CG124" t="s">
        <v>417</v>
      </c>
      <c r="CH124" t="s">
        <v>417</v>
      </c>
      <c r="CI124" t="s">
        <v>417</v>
      </c>
      <c r="CJ124" t="s">
        <v>417</v>
      </c>
      <c r="CK124" t="s">
        <v>417</v>
      </c>
      <c r="CL124" t="s">
        <v>417</v>
      </c>
      <c r="CM124">
        <f>$B$11*DK124+$C$11*DL124+$F$11*DW124*(1-DZ124)</f>
        <v>0</v>
      </c>
      <c r="CN124">
        <f>CM124*CO124</f>
        <v>0</v>
      </c>
      <c r="CO124">
        <f>($B$11*$D$9+$C$11*$D$9+$F$11*((EJ124+EB124)/MAX(EJ124+EB124+EK124, 0.1)*$I$9+EK124/MAX(EJ124+EB124+EK124, 0.1)*$J$9))/($B$11+$C$11+$F$11)</f>
        <v>0</v>
      </c>
      <c r="CP124">
        <f>($B$11*$K$9+$C$11*$K$9+$F$11*((EJ124+EB124)/MAX(EJ124+EB124+EK124, 0.1)*$P$9+EK124/MAX(EJ124+EB124+EK124, 0.1)*$Q$9))/($B$11+$C$11+$F$11)</f>
        <v>0</v>
      </c>
      <c r="CQ124">
        <v>6</v>
      </c>
      <c r="CR124">
        <v>0.5</v>
      </c>
      <c r="CS124" t="s">
        <v>418</v>
      </c>
      <c r="CT124">
        <v>2</v>
      </c>
      <c r="CU124">
        <v>1690400285.099999</v>
      </c>
      <c r="CV124">
        <v>409.9702580645161</v>
      </c>
      <c r="CW124">
        <v>414.8348064516128</v>
      </c>
      <c r="CX124">
        <v>34.55767419354839</v>
      </c>
      <c r="CY124">
        <v>33.88081290322581</v>
      </c>
      <c r="CZ124">
        <v>408.8852580645161</v>
      </c>
      <c r="DA124">
        <v>34.07167419354839</v>
      </c>
      <c r="DB124">
        <v>600.1551290322581</v>
      </c>
      <c r="DC124">
        <v>101.296</v>
      </c>
      <c r="DD124">
        <v>0.09998845483870969</v>
      </c>
      <c r="DE124">
        <v>35.37291935483872</v>
      </c>
      <c r="DF124">
        <v>35.84629677419355</v>
      </c>
      <c r="DG124">
        <v>999.9000000000003</v>
      </c>
      <c r="DH124">
        <v>0</v>
      </c>
      <c r="DI124">
        <v>0</v>
      </c>
      <c r="DJ124">
        <v>9997.159032258065</v>
      </c>
      <c r="DK124">
        <v>0</v>
      </c>
      <c r="DL124">
        <v>994.9232258064516</v>
      </c>
      <c r="DM124">
        <v>-4.860880967741936</v>
      </c>
      <c r="DN124">
        <v>424.7258387096775</v>
      </c>
      <c r="DO124">
        <v>429.3825483870968</v>
      </c>
      <c r="DP124">
        <v>0.8520120967741935</v>
      </c>
      <c r="DQ124">
        <v>414.8348064516128</v>
      </c>
      <c r="DR124">
        <v>33.88081290322581</v>
      </c>
      <c r="DS124">
        <v>3.518296774193548</v>
      </c>
      <c r="DT124">
        <v>3.431991290322582</v>
      </c>
      <c r="DU124">
        <v>26.7083</v>
      </c>
      <c r="DV124">
        <v>26.28700967741936</v>
      </c>
      <c r="DW124">
        <v>1500.017419354839</v>
      </c>
      <c r="DX124">
        <v>0.9730038387096777</v>
      </c>
      <c r="DY124">
        <v>0.02699595483870967</v>
      </c>
      <c r="DZ124">
        <v>0</v>
      </c>
      <c r="EA124">
        <v>762.9249677419355</v>
      </c>
      <c r="EB124">
        <v>4.999310000000001</v>
      </c>
      <c r="EC124">
        <v>15198.39677419355</v>
      </c>
      <c r="ED124">
        <v>13259.40967741935</v>
      </c>
      <c r="EE124">
        <v>43.99390322580644</v>
      </c>
      <c r="EF124">
        <v>45.09045161290321</v>
      </c>
      <c r="EG124">
        <v>44.254</v>
      </c>
      <c r="EH124">
        <v>44.55799999999998</v>
      </c>
      <c r="EI124">
        <v>45.26600000000001</v>
      </c>
      <c r="EJ124">
        <v>1454.658709677419</v>
      </c>
      <c r="EK124">
        <v>40.35870967741934</v>
      </c>
      <c r="EL124">
        <v>0</v>
      </c>
      <c r="EM124">
        <v>128.5</v>
      </c>
      <c r="EN124">
        <v>0</v>
      </c>
      <c r="EO124">
        <v>761.4700799999998</v>
      </c>
      <c r="EP124">
        <v>-93.25992295168984</v>
      </c>
      <c r="EQ124">
        <v>-13116.31536191696</v>
      </c>
      <c r="ER124">
        <v>14991.004</v>
      </c>
      <c r="ES124">
        <v>15</v>
      </c>
      <c r="ET124">
        <v>1690400313.1</v>
      </c>
      <c r="EU124" t="s">
        <v>922</v>
      </c>
      <c r="EV124">
        <v>1690400313.1</v>
      </c>
      <c r="EW124">
        <v>1690400311.1</v>
      </c>
      <c r="EX124">
        <v>71</v>
      </c>
      <c r="EY124">
        <v>-0</v>
      </c>
      <c r="EZ124">
        <v>-0.175</v>
      </c>
      <c r="FA124">
        <v>1.085</v>
      </c>
      <c r="FB124">
        <v>0.486</v>
      </c>
      <c r="FC124">
        <v>415</v>
      </c>
      <c r="FD124">
        <v>34</v>
      </c>
      <c r="FE124">
        <v>0.54</v>
      </c>
      <c r="FF124">
        <v>0.12</v>
      </c>
      <c r="FG124">
        <v>4.501397914249947</v>
      </c>
      <c r="FH124">
        <v>-0.7664525934977073</v>
      </c>
      <c r="FI124">
        <v>0.06551487974238512</v>
      </c>
      <c r="FJ124">
        <v>1</v>
      </c>
      <c r="FK124">
        <v>-4.847210975609757</v>
      </c>
      <c r="FL124">
        <v>0.02401735191636573</v>
      </c>
      <c r="FM124">
        <v>0.05697851224439598</v>
      </c>
      <c r="FN124">
        <v>1</v>
      </c>
      <c r="FO124">
        <v>409.9738387096774</v>
      </c>
      <c r="FP124">
        <v>0.2937096774173229</v>
      </c>
      <c r="FQ124">
        <v>0.02789160675484816</v>
      </c>
      <c r="FR124">
        <v>1</v>
      </c>
      <c r="FS124">
        <v>0.8307910975609756</v>
      </c>
      <c r="FT124">
        <v>0.4744487038327529</v>
      </c>
      <c r="FU124">
        <v>0.04727985119080461</v>
      </c>
      <c r="FV124">
        <v>1</v>
      </c>
      <c r="FW124">
        <v>34.73282580645162</v>
      </c>
      <c r="FX124">
        <v>0.3579725806451824</v>
      </c>
      <c r="FY124">
        <v>0.02787131682875753</v>
      </c>
      <c r="FZ124">
        <v>1</v>
      </c>
      <c r="GA124">
        <v>5</v>
      </c>
      <c r="GB124">
        <v>5</v>
      </c>
      <c r="GC124" t="s">
        <v>420</v>
      </c>
      <c r="GD124">
        <v>3.16886</v>
      </c>
      <c r="GE124">
        <v>2.79653</v>
      </c>
      <c r="GF124">
        <v>0.101273</v>
      </c>
      <c r="GG124">
        <v>0.102923</v>
      </c>
      <c r="GH124">
        <v>0.151867</v>
      </c>
      <c r="GI124">
        <v>0.150698</v>
      </c>
      <c r="GJ124">
        <v>27661.2</v>
      </c>
      <c r="GK124">
        <v>22066.2</v>
      </c>
      <c r="GL124">
        <v>28804.9</v>
      </c>
      <c r="GM124">
        <v>24128.1</v>
      </c>
      <c r="GN124">
        <v>31083.2</v>
      </c>
      <c r="GO124">
        <v>29908.8</v>
      </c>
      <c r="GP124">
        <v>39738.7</v>
      </c>
      <c r="GQ124">
        <v>39365.9</v>
      </c>
      <c r="GR124">
        <v>2.07457</v>
      </c>
      <c r="GS124">
        <v>1.81505</v>
      </c>
      <c r="GT124">
        <v>0.127032</v>
      </c>
      <c r="GU124">
        <v>0</v>
      </c>
      <c r="GV124">
        <v>33.803</v>
      </c>
      <c r="GW124">
        <v>999.9</v>
      </c>
      <c r="GX124">
        <v>62.2</v>
      </c>
      <c r="GY124">
        <v>35.7</v>
      </c>
      <c r="GZ124">
        <v>36.0483</v>
      </c>
      <c r="HA124">
        <v>62.279</v>
      </c>
      <c r="HB124">
        <v>29.6835</v>
      </c>
      <c r="HC124">
        <v>1</v>
      </c>
      <c r="HD124">
        <v>0.613465</v>
      </c>
      <c r="HE124">
        <v>0</v>
      </c>
      <c r="HF124">
        <v>20.2769</v>
      </c>
      <c r="HG124">
        <v>5.22223</v>
      </c>
      <c r="HH124">
        <v>11.9138</v>
      </c>
      <c r="HI124">
        <v>4.96335</v>
      </c>
      <c r="HJ124">
        <v>3.292</v>
      </c>
      <c r="HK124">
        <v>9999</v>
      </c>
      <c r="HL124">
        <v>9999</v>
      </c>
      <c r="HM124">
        <v>9999</v>
      </c>
      <c r="HN124">
        <v>999.9</v>
      </c>
      <c r="HO124">
        <v>4.97029</v>
      </c>
      <c r="HP124">
        <v>1.87531</v>
      </c>
      <c r="HQ124">
        <v>1.87408</v>
      </c>
      <c r="HR124">
        <v>1.87332</v>
      </c>
      <c r="HS124">
        <v>1.87469</v>
      </c>
      <c r="HT124">
        <v>1.86967</v>
      </c>
      <c r="HU124">
        <v>1.87379</v>
      </c>
      <c r="HV124">
        <v>1.8789</v>
      </c>
      <c r="HW124">
        <v>0</v>
      </c>
      <c r="HX124">
        <v>0</v>
      </c>
      <c r="HY124">
        <v>0</v>
      </c>
      <c r="HZ124">
        <v>0</v>
      </c>
      <c r="IA124" t="s">
        <v>421</v>
      </c>
      <c r="IB124" t="s">
        <v>422</v>
      </c>
      <c r="IC124" t="s">
        <v>423</v>
      </c>
      <c r="ID124" t="s">
        <v>423</v>
      </c>
      <c r="IE124" t="s">
        <v>423</v>
      </c>
      <c r="IF124" t="s">
        <v>423</v>
      </c>
      <c r="IG124">
        <v>0</v>
      </c>
      <c r="IH124">
        <v>100</v>
      </c>
      <c r="II124">
        <v>100</v>
      </c>
      <c r="IJ124">
        <v>1.085</v>
      </c>
      <c r="IK124">
        <v>0.486</v>
      </c>
      <c r="IL124">
        <v>1.067470247597018</v>
      </c>
      <c r="IM124">
        <v>0.0007502269904989051</v>
      </c>
      <c r="IN124">
        <v>-1.907541437940456E-06</v>
      </c>
      <c r="IO124">
        <v>4.87577687351772E-10</v>
      </c>
      <c r="IP124">
        <v>0.6611450000000048</v>
      </c>
      <c r="IQ124">
        <v>0</v>
      </c>
      <c r="IR124">
        <v>0</v>
      </c>
      <c r="IS124">
        <v>0</v>
      </c>
      <c r="IT124">
        <v>1</v>
      </c>
      <c r="IU124">
        <v>1943</v>
      </c>
      <c r="IV124">
        <v>1</v>
      </c>
      <c r="IW124">
        <v>21</v>
      </c>
      <c r="IX124">
        <v>6.2</v>
      </c>
      <c r="IY124">
        <v>14.5</v>
      </c>
      <c r="IZ124">
        <v>1.10229</v>
      </c>
      <c r="JA124">
        <v>2.44263</v>
      </c>
      <c r="JB124">
        <v>1.42578</v>
      </c>
      <c r="JC124">
        <v>2.27051</v>
      </c>
      <c r="JD124">
        <v>1.54785</v>
      </c>
      <c r="JE124">
        <v>2.38525</v>
      </c>
      <c r="JF124">
        <v>39.2671</v>
      </c>
      <c r="JG124">
        <v>14.062</v>
      </c>
      <c r="JH124">
        <v>18</v>
      </c>
      <c r="JI124">
        <v>633.389</v>
      </c>
      <c r="JJ124">
        <v>442.632</v>
      </c>
      <c r="JK124">
        <v>34.5527</v>
      </c>
      <c r="JL124">
        <v>34.8785</v>
      </c>
      <c r="JM124">
        <v>30</v>
      </c>
      <c r="JN124">
        <v>34.7297</v>
      </c>
      <c r="JO124">
        <v>34.6455</v>
      </c>
      <c r="JP124">
        <v>22.0898</v>
      </c>
      <c r="JQ124">
        <v>0</v>
      </c>
      <c r="JR124">
        <v>100</v>
      </c>
      <c r="JS124">
        <v>-999.9</v>
      </c>
      <c r="JT124">
        <v>414.776</v>
      </c>
      <c r="JU124">
        <v>35</v>
      </c>
      <c r="JV124">
        <v>93.8612</v>
      </c>
      <c r="JW124">
        <v>100.154</v>
      </c>
    </row>
    <row r="125" spans="1:283">
      <c r="A125">
        <v>109</v>
      </c>
      <c r="B125">
        <v>1690400438.5</v>
      </c>
      <c r="C125">
        <v>22068.40000009537</v>
      </c>
      <c r="D125" t="s">
        <v>923</v>
      </c>
      <c r="E125" t="s">
        <v>924</v>
      </c>
      <c r="F125">
        <v>15</v>
      </c>
      <c r="P125">
        <v>1690400430.75</v>
      </c>
      <c r="Q125">
        <f>(R125)/1000</f>
        <v>0</v>
      </c>
      <c r="R125">
        <f>1000*DB125*AP125*(CX125-CY125)/(100*CQ125*(1000-AP125*CX125))</f>
        <v>0</v>
      </c>
      <c r="S125">
        <f>DB125*AP125*(CW125-CV125*(1000-AP125*CY125)/(1000-AP125*CX125))/(100*CQ125)</f>
        <v>0</v>
      </c>
      <c r="T125">
        <f>CV125 - IF(AP125&gt;1, S125*CQ125*100.0/(AR125*DJ125), 0)</f>
        <v>0</v>
      </c>
      <c r="U125">
        <f>((AA125-Q125/2)*T125-S125)/(AA125+Q125/2)</f>
        <v>0</v>
      </c>
      <c r="V125">
        <f>U125*(DC125+DD125)/1000.0</f>
        <v>0</v>
      </c>
      <c r="W125">
        <f>(CV125 - IF(AP125&gt;1, S125*CQ125*100.0/(AR125*DJ125), 0))*(DC125+DD125)/1000.0</f>
        <v>0</v>
      </c>
      <c r="X125">
        <f>2.0/((1/Z125-1/Y125)+SIGN(Z125)*SQRT((1/Z125-1/Y125)*(1/Z125-1/Y125) + 4*CR125/((CR125+1)*(CR125+1))*(2*1/Z125*1/Y125-1/Y125*1/Y125)))</f>
        <v>0</v>
      </c>
      <c r="Y125">
        <f>IF(LEFT(CS125,1)&lt;&gt;"0",IF(LEFT(CS125,1)="1",3.0,CT125),$D$5+$E$5*(DJ125*DC125/($K$5*1000))+$F$5*(DJ125*DC125/($K$5*1000))*MAX(MIN(CQ125,$J$5),$I$5)*MAX(MIN(CQ125,$J$5),$I$5)+$G$5*MAX(MIN(CQ125,$J$5),$I$5)*(DJ125*DC125/($K$5*1000))+$H$5*(DJ125*DC125/($K$5*1000))*(DJ125*DC125/($K$5*1000)))</f>
        <v>0</v>
      </c>
      <c r="Z125">
        <f>Q125*(1000-(1000*0.61365*exp(17.502*AD125/(240.97+AD125))/(DC125+DD125)+CX125)/2)/(1000*0.61365*exp(17.502*AD125/(240.97+AD125))/(DC125+DD125)-CX125)</f>
        <v>0</v>
      </c>
      <c r="AA125">
        <f>1/((CR125+1)/(X125/1.6)+1/(Y125/1.37)) + CR125/((CR125+1)/(X125/1.6) + CR125/(Y125/1.37))</f>
        <v>0</v>
      </c>
      <c r="AB125">
        <f>(CM125*CP125)</f>
        <v>0</v>
      </c>
      <c r="AC125">
        <f>(DE125+(AB125+2*0.95*5.67E-8*(((DE125+$B$7)+273)^4-(DE125+273)^4)-44100*Q125)/(1.84*29.3*Y125+8*0.95*5.67E-8*(DE125+273)^3))</f>
        <v>0</v>
      </c>
      <c r="AD125">
        <f>($C$7*DF125+$D$7*DG125+$E$7*AC125)</f>
        <v>0</v>
      </c>
      <c r="AE125">
        <f>0.61365*exp(17.502*AD125/(240.97+AD125))</f>
        <v>0</v>
      </c>
      <c r="AF125">
        <f>(AG125/AH125*100)</f>
        <v>0</v>
      </c>
      <c r="AG125">
        <f>CX125*(DC125+DD125)/1000</f>
        <v>0</v>
      </c>
      <c r="AH125">
        <f>0.61365*exp(17.502*DE125/(240.97+DE125))</f>
        <v>0</v>
      </c>
      <c r="AI125">
        <f>(AE125-CX125*(DC125+DD125)/1000)</f>
        <v>0</v>
      </c>
      <c r="AJ125">
        <f>(-Q125*44100)</f>
        <v>0</v>
      </c>
      <c r="AK125">
        <f>2*29.3*Y125*0.92*(DE125-AD125)</f>
        <v>0</v>
      </c>
      <c r="AL125">
        <f>2*0.95*5.67E-8*(((DE125+$B$7)+273)^4-(AD125+273)^4)</f>
        <v>0</v>
      </c>
      <c r="AM125">
        <f>AB125+AL125+AJ125+AK125</f>
        <v>0</v>
      </c>
      <c r="AN125">
        <v>0</v>
      </c>
      <c r="AO125">
        <v>0</v>
      </c>
      <c r="AP125">
        <f>IF(AN125*$H$13&gt;=AR125,1.0,(AR125/(AR125-AN125*$H$13)))</f>
        <v>0</v>
      </c>
      <c r="AQ125">
        <f>(AP125-1)*100</f>
        <v>0</v>
      </c>
      <c r="AR125">
        <f>MAX(0,($B$13+$C$13*DJ125)/(1+$D$13*DJ125)*DC125/(DE125+273)*$E$13)</f>
        <v>0</v>
      </c>
      <c r="AS125" t="s">
        <v>414</v>
      </c>
      <c r="AT125">
        <v>12558.6</v>
      </c>
      <c r="AU125">
        <v>607.068</v>
      </c>
      <c r="AV125">
        <v>2188.17</v>
      </c>
      <c r="AW125">
        <f>1-AU125/AV125</f>
        <v>0</v>
      </c>
      <c r="AX125">
        <v>-1.734461745173538</v>
      </c>
      <c r="AY125" t="s">
        <v>925</v>
      </c>
      <c r="AZ125">
        <v>12503.5</v>
      </c>
      <c r="BA125">
        <v>655.5694230769229</v>
      </c>
      <c r="BB125">
        <v>858.384</v>
      </c>
      <c r="BC125">
        <f>1-BA125/BB125</f>
        <v>0</v>
      </c>
      <c r="BD125">
        <v>0.5</v>
      </c>
      <c r="BE125">
        <f>CN125</f>
        <v>0</v>
      </c>
      <c r="BF125">
        <f>S125</f>
        <v>0</v>
      </c>
      <c r="BG125">
        <f>BC125*BD125*BE125</f>
        <v>0</v>
      </c>
      <c r="BH125">
        <f>(BF125-AX125)/BE125</f>
        <v>0</v>
      </c>
      <c r="BI125">
        <f>(AV125-BB125)/BB125</f>
        <v>0</v>
      </c>
      <c r="BJ125">
        <f>AU125/(AW125+AU125/BB125)</f>
        <v>0</v>
      </c>
      <c r="BK125" t="s">
        <v>926</v>
      </c>
      <c r="BL125">
        <v>559.08</v>
      </c>
      <c r="BM125">
        <f>IF(BL125&lt;&gt;0, BL125, BJ125)</f>
        <v>0</v>
      </c>
      <c r="BN125">
        <f>1-BM125/BB125</f>
        <v>0</v>
      </c>
      <c r="BO125">
        <f>(BB125-BA125)/(BB125-BM125)</f>
        <v>0</v>
      </c>
      <c r="BP125">
        <f>(AV125-BB125)/(AV125-BM125)</f>
        <v>0</v>
      </c>
      <c r="BQ125">
        <f>(BB125-BA125)/(BB125-AU125)</f>
        <v>0</v>
      </c>
      <c r="BR125">
        <f>(AV125-BB125)/(AV125-AU125)</f>
        <v>0</v>
      </c>
      <c r="BS125">
        <f>(BO125*BM125/BA125)</f>
        <v>0</v>
      </c>
      <c r="BT125">
        <f>(1-BS125)</f>
        <v>0</v>
      </c>
      <c r="BU125">
        <v>3336</v>
      </c>
      <c r="BV125">
        <v>300</v>
      </c>
      <c r="BW125">
        <v>300</v>
      </c>
      <c r="BX125">
        <v>300</v>
      </c>
      <c r="BY125">
        <v>12503.5</v>
      </c>
      <c r="BZ125">
        <v>818.13</v>
      </c>
      <c r="CA125">
        <v>-0.009056109999999999</v>
      </c>
      <c r="CB125">
        <v>-4.18</v>
      </c>
      <c r="CC125" t="s">
        <v>417</v>
      </c>
      <c r="CD125" t="s">
        <v>417</v>
      </c>
      <c r="CE125" t="s">
        <v>417</v>
      </c>
      <c r="CF125" t="s">
        <v>417</v>
      </c>
      <c r="CG125" t="s">
        <v>417</v>
      </c>
      <c r="CH125" t="s">
        <v>417</v>
      </c>
      <c r="CI125" t="s">
        <v>417</v>
      </c>
      <c r="CJ125" t="s">
        <v>417</v>
      </c>
      <c r="CK125" t="s">
        <v>417</v>
      </c>
      <c r="CL125" t="s">
        <v>417</v>
      </c>
      <c r="CM125">
        <f>$B$11*DK125+$C$11*DL125+$F$11*DW125*(1-DZ125)</f>
        <v>0</v>
      </c>
      <c r="CN125">
        <f>CM125*CO125</f>
        <v>0</v>
      </c>
      <c r="CO125">
        <f>($B$11*$D$9+$C$11*$D$9+$F$11*((EJ125+EB125)/MAX(EJ125+EB125+EK125, 0.1)*$I$9+EK125/MAX(EJ125+EB125+EK125, 0.1)*$J$9))/($B$11+$C$11+$F$11)</f>
        <v>0</v>
      </c>
      <c r="CP125">
        <f>($B$11*$K$9+$C$11*$K$9+$F$11*((EJ125+EB125)/MAX(EJ125+EB125+EK125, 0.1)*$P$9+EK125/MAX(EJ125+EB125+EK125, 0.1)*$Q$9))/($B$11+$C$11+$F$11)</f>
        <v>0</v>
      </c>
      <c r="CQ125">
        <v>6</v>
      </c>
      <c r="CR125">
        <v>0.5</v>
      </c>
      <c r="CS125" t="s">
        <v>418</v>
      </c>
      <c r="CT125">
        <v>2</v>
      </c>
      <c r="CU125">
        <v>1690400430.75</v>
      </c>
      <c r="CV125">
        <v>410.0475333333333</v>
      </c>
      <c r="CW125">
        <v>417.4001333333333</v>
      </c>
      <c r="CX125">
        <v>35.06679</v>
      </c>
      <c r="CY125">
        <v>34.02233</v>
      </c>
      <c r="CZ125">
        <v>408.8565333333333</v>
      </c>
      <c r="DA125">
        <v>34.58043666666666</v>
      </c>
      <c r="DB125">
        <v>600.1235</v>
      </c>
      <c r="DC125">
        <v>101.2958</v>
      </c>
      <c r="DD125">
        <v>0.09989147999999999</v>
      </c>
      <c r="DE125">
        <v>35.38133333333334</v>
      </c>
      <c r="DF125">
        <v>35.731</v>
      </c>
      <c r="DG125">
        <v>999.9000000000002</v>
      </c>
      <c r="DH125">
        <v>0</v>
      </c>
      <c r="DI125">
        <v>0</v>
      </c>
      <c r="DJ125">
        <v>9992.419333333333</v>
      </c>
      <c r="DK125">
        <v>0</v>
      </c>
      <c r="DL125">
        <v>1890.933</v>
      </c>
      <c r="DM125">
        <v>-7.455501000000001</v>
      </c>
      <c r="DN125">
        <v>424.8426666666667</v>
      </c>
      <c r="DO125">
        <v>432.1013333333333</v>
      </c>
      <c r="DP125">
        <v>1.0444525</v>
      </c>
      <c r="DQ125">
        <v>417.4001333333333</v>
      </c>
      <c r="DR125">
        <v>34.02233</v>
      </c>
      <c r="DS125">
        <v>3.552120333333333</v>
      </c>
      <c r="DT125">
        <v>3.446321333333333</v>
      </c>
      <c r="DU125">
        <v>26.87093333333333</v>
      </c>
      <c r="DV125">
        <v>26.35759333333333</v>
      </c>
      <c r="DW125">
        <v>1500.013666666667</v>
      </c>
      <c r="DX125">
        <v>0.9729974999999997</v>
      </c>
      <c r="DY125">
        <v>0.0270023</v>
      </c>
      <c r="DZ125">
        <v>0</v>
      </c>
      <c r="EA125">
        <v>655.5609999999999</v>
      </c>
      <c r="EB125">
        <v>4.99931</v>
      </c>
      <c r="EC125">
        <v>11710.27333333333</v>
      </c>
      <c r="ED125">
        <v>13259.35666666667</v>
      </c>
      <c r="EE125">
        <v>43.75620000000001</v>
      </c>
      <c r="EF125">
        <v>44.93699999999998</v>
      </c>
      <c r="EG125">
        <v>44</v>
      </c>
      <c r="EH125">
        <v>44.31199999999998</v>
      </c>
      <c r="EI125">
        <v>45.11659999999999</v>
      </c>
      <c r="EJ125">
        <v>1454.644</v>
      </c>
      <c r="EK125">
        <v>40.37033333333331</v>
      </c>
      <c r="EL125">
        <v>0</v>
      </c>
      <c r="EM125">
        <v>144.7999999523163</v>
      </c>
      <c r="EN125">
        <v>0</v>
      </c>
      <c r="EO125">
        <v>655.5694230769229</v>
      </c>
      <c r="EP125">
        <v>-104.8792136931691</v>
      </c>
      <c r="EQ125">
        <v>-1887.165812372441</v>
      </c>
      <c r="ER125">
        <v>11706.53846153846</v>
      </c>
      <c r="ES125">
        <v>15</v>
      </c>
      <c r="ET125">
        <v>1690400460</v>
      </c>
      <c r="EU125" t="s">
        <v>927</v>
      </c>
      <c r="EV125">
        <v>1690400460</v>
      </c>
      <c r="EW125">
        <v>1690400311.1</v>
      </c>
      <c r="EX125">
        <v>72</v>
      </c>
      <c r="EY125">
        <v>0.107</v>
      </c>
      <c r="EZ125">
        <v>-0.175</v>
      </c>
      <c r="FA125">
        <v>1.191</v>
      </c>
      <c r="FB125">
        <v>0.486</v>
      </c>
      <c r="FC125">
        <v>417</v>
      </c>
      <c r="FD125">
        <v>34</v>
      </c>
      <c r="FE125">
        <v>0.37</v>
      </c>
      <c r="FF125">
        <v>0.12</v>
      </c>
      <c r="FG125">
        <v>7.018811724666282</v>
      </c>
      <c r="FH125">
        <v>-0.337980956783144</v>
      </c>
      <c r="FI125">
        <v>0.04315898073064497</v>
      </c>
      <c r="FJ125">
        <v>1</v>
      </c>
      <c r="FK125">
        <v>-7.451052</v>
      </c>
      <c r="FL125">
        <v>-0.04978536585365972</v>
      </c>
      <c r="FM125">
        <v>0.04241429524346718</v>
      </c>
      <c r="FN125">
        <v>1</v>
      </c>
      <c r="FO125">
        <v>409.9448333333333</v>
      </c>
      <c r="FP125">
        <v>0.3878175750830583</v>
      </c>
      <c r="FQ125">
        <v>0.03311302194337706</v>
      </c>
      <c r="FR125">
        <v>1</v>
      </c>
      <c r="FS125">
        <v>1.027495</v>
      </c>
      <c r="FT125">
        <v>0.4092807579737333</v>
      </c>
      <c r="FU125">
        <v>0.03943846932754872</v>
      </c>
      <c r="FV125">
        <v>1</v>
      </c>
      <c r="FW125">
        <v>35.06679</v>
      </c>
      <c r="FX125">
        <v>0.5706313681867903</v>
      </c>
      <c r="FY125">
        <v>0.04139550982091297</v>
      </c>
      <c r="FZ125">
        <v>1</v>
      </c>
      <c r="GA125">
        <v>5</v>
      </c>
      <c r="GB125">
        <v>5</v>
      </c>
      <c r="GC125" t="s">
        <v>420</v>
      </c>
      <c r="GD125">
        <v>3.16917</v>
      </c>
      <c r="GE125">
        <v>2.7961</v>
      </c>
      <c r="GF125">
        <v>0.101288</v>
      </c>
      <c r="GG125">
        <v>0.103428</v>
      </c>
      <c r="GH125">
        <v>0.153509</v>
      </c>
      <c r="GI125">
        <v>0.151215</v>
      </c>
      <c r="GJ125">
        <v>27660.7</v>
      </c>
      <c r="GK125">
        <v>22053.3</v>
      </c>
      <c r="GL125">
        <v>28804.8</v>
      </c>
      <c r="GM125">
        <v>24127.4</v>
      </c>
      <c r="GN125">
        <v>31022.5</v>
      </c>
      <c r="GO125">
        <v>29888.3</v>
      </c>
      <c r="GP125">
        <v>39738.7</v>
      </c>
      <c r="GQ125">
        <v>39363.1</v>
      </c>
      <c r="GR125">
        <v>2.0774</v>
      </c>
      <c r="GS125">
        <v>1.77503</v>
      </c>
      <c r="GT125">
        <v>0.118203</v>
      </c>
      <c r="GU125">
        <v>0</v>
      </c>
      <c r="GV125">
        <v>33.8651</v>
      </c>
      <c r="GW125">
        <v>999.9</v>
      </c>
      <c r="GX125">
        <v>62.2</v>
      </c>
      <c r="GY125">
        <v>35.7</v>
      </c>
      <c r="GZ125">
        <v>36.05</v>
      </c>
      <c r="HA125">
        <v>61.489</v>
      </c>
      <c r="HB125">
        <v>30.1963</v>
      </c>
      <c r="HC125">
        <v>1</v>
      </c>
      <c r="HD125">
        <v>0.611059</v>
      </c>
      <c r="HE125">
        <v>0</v>
      </c>
      <c r="HF125">
        <v>20.2766</v>
      </c>
      <c r="HG125">
        <v>5.22283</v>
      </c>
      <c r="HH125">
        <v>11.9137</v>
      </c>
      <c r="HI125">
        <v>4.96355</v>
      </c>
      <c r="HJ125">
        <v>3.292</v>
      </c>
      <c r="HK125">
        <v>9999</v>
      </c>
      <c r="HL125">
        <v>9999</v>
      </c>
      <c r="HM125">
        <v>9999</v>
      </c>
      <c r="HN125">
        <v>999.9</v>
      </c>
      <c r="HO125">
        <v>4.9703</v>
      </c>
      <c r="HP125">
        <v>1.87531</v>
      </c>
      <c r="HQ125">
        <v>1.87408</v>
      </c>
      <c r="HR125">
        <v>1.87331</v>
      </c>
      <c r="HS125">
        <v>1.87469</v>
      </c>
      <c r="HT125">
        <v>1.86966</v>
      </c>
      <c r="HU125">
        <v>1.87384</v>
      </c>
      <c r="HV125">
        <v>1.87893</v>
      </c>
      <c r="HW125">
        <v>0</v>
      </c>
      <c r="HX125">
        <v>0</v>
      </c>
      <c r="HY125">
        <v>0</v>
      </c>
      <c r="HZ125">
        <v>0</v>
      </c>
      <c r="IA125" t="s">
        <v>421</v>
      </c>
      <c r="IB125" t="s">
        <v>422</v>
      </c>
      <c r="IC125" t="s">
        <v>423</v>
      </c>
      <c r="ID125" t="s">
        <v>423</v>
      </c>
      <c r="IE125" t="s">
        <v>423</v>
      </c>
      <c r="IF125" t="s">
        <v>423</v>
      </c>
      <c r="IG125">
        <v>0</v>
      </c>
      <c r="IH125">
        <v>100</v>
      </c>
      <c r="II125">
        <v>100</v>
      </c>
      <c r="IJ125">
        <v>1.191</v>
      </c>
      <c r="IK125">
        <v>0.4864</v>
      </c>
      <c r="IL125">
        <v>1.066980211588572</v>
      </c>
      <c r="IM125">
        <v>0.0007502269904989051</v>
      </c>
      <c r="IN125">
        <v>-1.907541437940456E-06</v>
      </c>
      <c r="IO125">
        <v>4.87577687351772E-10</v>
      </c>
      <c r="IP125">
        <v>0.4863599999999977</v>
      </c>
      <c r="IQ125">
        <v>0</v>
      </c>
      <c r="IR125">
        <v>0</v>
      </c>
      <c r="IS125">
        <v>0</v>
      </c>
      <c r="IT125">
        <v>1</v>
      </c>
      <c r="IU125">
        <v>1943</v>
      </c>
      <c r="IV125">
        <v>1</v>
      </c>
      <c r="IW125">
        <v>21</v>
      </c>
      <c r="IX125">
        <v>2.1</v>
      </c>
      <c r="IY125">
        <v>2.1</v>
      </c>
      <c r="IZ125">
        <v>1.1084</v>
      </c>
      <c r="JA125">
        <v>2.44873</v>
      </c>
      <c r="JB125">
        <v>1.42578</v>
      </c>
      <c r="JC125">
        <v>2.27051</v>
      </c>
      <c r="JD125">
        <v>1.54785</v>
      </c>
      <c r="JE125">
        <v>2.31567</v>
      </c>
      <c r="JF125">
        <v>39.292</v>
      </c>
      <c r="JG125">
        <v>14.0357</v>
      </c>
      <c r="JH125">
        <v>18</v>
      </c>
      <c r="JI125">
        <v>635.237</v>
      </c>
      <c r="JJ125">
        <v>418.542</v>
      </c>
      <c r="JK125">
        <v>34.4559</v>
      </c>
      <c r="JL125">
        <v>34.8404</v>
      </c>
      <c r="JM125">
        <v>30</v>
      </c>
      <c r="JN125">
        <v>34.695</v>
      </c>
      <c r="JO125">
        <v>34.6143</v>
      </c>
      <c r="JP125">
        <v>22.2017</v>
      </c>
      <c r="JQ125">
        <v>0</v>
      </c>
      <c r="JR125">
        <v>100</v>
      </c>
      <c r="JS125">
        <v>-999.9</v>
      </c>
      <c r="JT125">
        <v>417.38</v>
      </c>
      <c r="JU125">
        <v>35</v>
      </c>
      <c r="JV125">
        <v>93.8609</v>
      </c>
      <c r="JW125">
        <v>100.148</v>
      </c>
    </row>
    <row r="126" spans="1:283">
      <c r="A126">
        <v>110</v>
      </c>
      <c r="B126">
        <v>1690400569</v>
      </c>
      <c r="C126">
        <v>22198.90000009537</v>
      </c>
      <c r="D126" t="s">
        <v>928</v>
      </c>
      <c r="E126" t="s">
        <v>929</v>
      </c>
      <c r="F126">
        <v>15</v>
      </c>
      <c r="P126">
        <v>1690400561</v>
      </c>
      <c r="Q126">
        <f>(R126)/1000</f>
        <v>0</v>
      </c>
      <c r="R126">
        <f>1000*DB126*AP126*(CX126-CY126)/(100*CQ126*(1000-AP126*CX126))</f>
        <v>0</v>
      </c>
      <c r="S126">
        <f>DB126*AP126*(CW126-CV126*(1000-AP126*CY126)/(1000-AP126*CX126))/(100*CQ126)</f>
        <v>0</v>
      </c>
      <c r="T126">
        <f>CV126 - IF(AP126&gt;1, S126*CQ126*100.0/(AR126*DJ126), 0)</f>
        <v>0</v>
      </c>
      <c r="U126">
        <f>((AA126-Q126/2)*T126-S126)/(AA126+Q126/2)</f>
        <v>0</v>
      </c>
      <c r="V126">
        <f>U126*(DC126+DD126)/1000.0</f>
        <v>0</v>
      </c>
      <c r="W126">
        <f>(CV126 - IF(AP126&gt;1, S126*CQ126*100.0/(AR126*DJ126), 0))*(DC126+DD126)/1000.0</f>
        <v>0</v>
      </c>
      <c r="X126">
        <f>2.0/((1/Z126-1/Y126)+SIGN(Z126)*SQRT((1/Z126-1/Y126)*(1/Z126-1/Y126) + 4*CR126/((CR126+1)*(CR126+1))*(2*1/Z126*1/Y126-1/Y126*1/Y126)))</f>
        <v>0</v>
      </c>
      <c r="Y126">
        <f>IF(LEFT(CS126,1)&lt;&gt;"0",IF(LEFT(CS126,1)="1",3.0,CT126),$D$5+$E$5*(DJ126*DC126/($K$5*1000))+$F$5*(DJ126*DC126/($K$5*1000))*MAX(MIN(CQ126,$J$5),$I$5)*MAX(MIN(CQ126,$J$5),$I$5)+$G$5*MAX(MIN(CQ126,$J$5),$I$5)*(DJ126*DC126/($K$5*1000))+$H$5*(DJ126*DC126/($K$5*1000))*(DJ126*DC126/($K$5*1000)))</f>
        <v>0</v>
      </c>
      <c r="Z126">
        <f>Q126*(1000-(1000*0.61365*exp(17.502*AD126/(240.97+AD126))/(DC126+DD126)+CX126)/2)/(1000*0.61365*exp(17.502*AD126/(240.97+AD126))/(DC126+DD126)-CX126)</f>
        <v>0</v>
      </c>
      <c r="AA126">
        <f>1/((CR126+1)/(X126/1.6)+1/(Y126/1.37)) + CR126/((CR126+1)/(X126/1.6) + CR126/(Y126/1.37))</f>
        <v>0</v>
      </c>
      <c r="AB126">
        <f>(CM126*CP126)</f>
        <v>0</v>
      </c>
      <c r="AC126">
        <f>(DE126+(AB126+2*0.95*5.67E-8*(((DE126+$B$7)+273)^4-(DE126+273)^4)-44100*Q126)/(1.84*29.3*Y126+8*0.95*5.67E-8*(DE126+273)^3))</f>
        <v>0</v>
      </c>
      <c r="AD126">
        <f>($C$7*DF126+$D$7*DG126+$E$7*AC126)</f>
        <v>0</v>
      </c>
      <c r="AE126">
        <f>0.61365*exp(17.502*AD126/(240.97+AD126))</f>
        <v>0</v>
      </c>
      <c r="AF126">
        <f>(AG126/AH126*100)</f>
        <v>0</v>
      </c>
      <c r="AG126">
        <f>CX126*(DC126+DD126)/1000</f>
        <v>0</v>
      </c>
      <c r="AH126">
        <f>0.61365*exp(17.502*DE126/(240.97+DE126))</f>
        <v>0</v>
      </c>
      <c r="AI126">
        <f>(AE126-CX126*(DC126+DD126)/1000)</f>
        <v>0</v>
      </c>
      <c r="AJ126">
        <f>(-Q126*44100)</f>
        <v>0</v>
      </c>
      <c r="AK126">
        <f>2*29.3*Y126*0.92*(DE126-AD126)</f>
        <v>0</v>
      </c>
      <c r="AL126">
        <f>2*0.95*5.67E-8*(((DE126+$B$7)+273)^4-(AD126+273)^4)</f>
        <v>0</v>
      </c>
      <c r="AM126">
        <f>AB126+AL126+AJ126+AK126</f>
        <v>0</v>
      </c>
      <c r="AN126">
        <v>0</v>
      </c>
      <c r="AO126">
        <v>0</v>
      </c>
      <c r="AP126">
        <f>IF(AN126*$H$13&gt;=AR126,1.0,(AR126/(AR126-AN126*$H$13)))</f>
        <v>0</v>
      </c>
      <c r="AQ126">
        <f>(AP126-1)*100</f>
        <v>0</v>
      </c>
      <c r="AR126">
        <f>MAX(0,($B$13+$C$13*DJ126)/(1+$D$13*DJ126)*DC126/(DE126+273)*$E$13)</f>
        <v>0</v>
      </c>
      <c r="AS126" t="s">
        <v>414</v>
      </c>
      <c r="AT126">
        <v>12558.6</v>
      </c>
      <c r="AU126">
        <v>607.068</v>
      </c>
      <c r="AV126">
        <v>2188.17</v>
      </c>
      <c r="AW126">
        <f>1-AU126/AV126</f>
        <v>0</v>
      </c>
      <c r="AX126">
        <v>-1.734461745173538</v>
      </c>
      <c r="AY126" t="s">
        <v>930</v>
      </c>
      <c r="AZ126">
        <v>12484</v>
      </c>
      <c r="BA126">
        <v>624.7812692307692</v>
      </c>
      <c r="BB126">
        <v>940.374</v>
      </c>
      <c r="BC126">
        <f>1-BA126/BB126</f>
        <v>0</v>
      </c>
      <c r="BD126">
        <v>0.5</v>
      </c>
      <c r="BE126">
        <f>CN126</f>
        <v>0</v>
      </c>
      <c r="BF126">
        <f>S126</f>
        <v>0</v>
      </c>
      <c r="BG126">
        <f>BC126*BD126*BE126</f>
        <v>0</v>
      </c>
      <c r="BH126">
        <f>(BF126-AX126)/BE126</f>
        <v>0</v>
      </c>
      <c r="BI126">
        <f>(AV126-BB126)/BB126</f>
        <v>0</v>
      </c>
      <c r="BJ126">
        <f>AU126/(AW126+AU126/BB126)</f>
        <v>0</v>
      </c>
      <c r="BK126" t="s">
        <v>931</v>
      </c>
      <c r="BL126">
        <v>-370.11</v>
      </c>
      <c r="BM126">
        <f>IF(BL126&lt;&gt;0, BL126, BJ126)</f>
        <v>0</v>
      </c>
      <c r="BN126">
        <f>1-BM126/BB126</f>
        <v>0</v>
      </c>
      <c r="BO126">
        <f>(BB126-BA126)/(BB126-BM126)</f>
        <v>0</v>
      </c>
      <c r="BP126">
        <f>(AV126-BB126)/(AV126-BM126)</f>
        <v>0</v>
      </c>
      <c r="BQ126">
        <f>(BB126-BA126)/(BB126-AU126)</f>
        <v>0</v>
      </c>
      <c r="BR126">
        <f>(AV126-BB126)/(AV126-AU126)</f>
        <v>0</v>
      </c>
      <c r="BS126">
        <f>(BO126*BM126/BA126)</f>
        <v>0</v>
      </c>
      <c r="BT126">
        <f>(1-BS126)</f>
        <v>0</v>
      </c>
      <c r="BU126">
        <v>3338</v>
      </c>
      <c r="BV126">
        <v>300</v>
      </c>
      <c r="BW126">
        <v>300</v>
      </c>
      <c r="BX126">
        <v>300</v>
      </c>
      <c r="BY126">
        <v>12484</v>
      </c>
      <c r="BZ126">
        <v>853.77</v>
      </c>
      <c r="CA126">
        <v>-0.00904407</v>
      </c>
      <c r="CB126">
        <v>-13.28</v>
      </c>
      <c r="CC126" t="s">
        <v>417</v>
      </c>
      <c r="CD126" t="s">
        <v>417</v>
      </c>
      <c r="CE126" t="s">
        <v>417</v>
      </c>
      <c r="CF126" t="s">
        <v>417</v>
      </c>
      <c r="CG126" t="s">
        <v>417</v>
      </c>
      <c r="CH126" t="s">
        <v>417</v>
      </c>
      <c r="CI126" t="s">
        <v>417</v>
      </c>
      <c r="CJ126" t="s">
        <v>417</v>
      </c>
      <c r="CK126" t="s">
        <v>417</v>
      </c>
      <c r="CL126" t="s">
        <v>417</v>
      </c>
      <c r="CM126">
        <f>$B$11*DK126+$C$11*DL126+$F$11*DW126*(1-DZ126)</f>
        <v>0</v>
      </c>
      <c r="CN126">
        <f>CM126*CO126</f>
        <v>0</v>
      </c>
      <c r="CO126">
        <f>($B$11*$D$9+$C$11*$D$9+$F$11*((EJ126+EB126)/MAX(EJ126+EB126+EK126, 0.1)*$I$9+EK126/MAX(EJ126+EB126+EK126, 0.1)*$J$9))/($B$11+$C$11+$F$11)</f>
        <v>0</v>
      </c>
      <c r="CP126">
        <f>($B$11*$K$9+$C$11*$K$9+$F$11*((EJ126+EB126)/MAX(EJ126+EB126+EK126, 0.1)*$P$9+EK126/MAX(EJ126+EB126+EK126, 0.1)*$Q$9))/($B$11+$C$11+$F$11)</f>
        <v>0</v>
      </c>
      <c r="CQ126">
        <v>6</v>
      </c>
      <c r="CR126">
        <v>0.5</v>
      </c>
      <c r="CS126" t="s">
        <v>418</v>
      </c>
      <c r="CT126">
        <v>2</v>
      </c>
      <c r="CU126">
        <v>1690400561</v>
      </c>
      <c r="CV126">
        <v>409.9054193548386</v>
      </c>
      <c r="CW126">
        <v>423.1010000000001</v>
      </c>
      <c r="CX126">
        <v>36.26492903225807</v>
      </c>
      <c r="CY126">
        <v>34.16395483870968</v>
      </c>
      <c r="CZ126">
        <v>408.7097419354838</v>
      </c>
      <c r="DA126">
        <v>35.77856451612904</v>
      </c>
      <c r="DB126">
        <v>600.1631290322581</v>
      </c>
      <c r="DC126">
        <v>101.2903548387097</v>
      </c>
      <c r="DD126">
        <v>0.1001350677419355</v>
      </c>
      <c r="DE126">
        <v>35.42189032258064</v>
      </c>
      <c r="DF126">
        <v>35.46315806451614</v>
      </c>
      <c r="DG126">
        <v>999.9000000000003</v>
      </c>
      <c r="DH126">
        <v>0</v>
      </c>
      <c r="DI126">
        <v>0</v>
      </c>
      <c r="DJ126">
        <v>9999.53677419355</v>
      </c>
      <c r="DK126">
        <v>0</v>
      </c>
      <c r="DL126">
        <v>1858.290967741935</v>
      </c>
      <c r="DM126">
        <v>-13.19566774193549</v>
      </c>
      <c r="DN126">
        <v>425.3299354838709</v>
      </c>
      <c r="DO126">
        <v>438.0671935483871</v>
      </c>
      <c r="DP126">
        <v>2.100966451612903</v>
      </c>
      <c r="DQ126">
        <v>423.1010000000001</v>
      </c>
      <c r="DR126">
        <v>34.16395483870968</v>
      </c>
      <c r="DS126">
        <v>3.673283870967742</v>
      </c>
      <c r="DT126">
        <v>3.460476774193548</v>
      </c>
      <c r="DU126">
        <v>27.44269032258064</v>
      </c>
      <c r="DV126">
        <v>26.42706774193548</v>
      </c>
      <c r="DW126">
        <v>1500.018709677419</v>
      </c>
      <c r="DX126">
        <v>0.973000193548387</v>
      </c>
      <c r="DY126">
        <v>0.02699962258064515</v>
      </c>
      <c r="DZ126">
        <v>0</v>
      </c>
      <c r="EA126">
        <v>624.8190000000001</v>
      </c>
      <c r="EB126">
        <v>4.999310000000001</v>
      </c>
      <c r="EC126">
        <v>11240.44516129032</v>
      </c>
      <c r="ED126">
        <v>13259.39677419355</v>
      </c>
      <c r="EE126">
        <v>43.75</v>
      </c>
      <c r="EF126">
        <v>45.18699999999997</v>
      </c>
      <c r="EG126">
        <v>44</v>
      </c>
      <c r="EH126">
        <v>44.4878064516129</v>
      </c>
      <c r="EI126">
        <v>45.11687096774194</v>
      </c>
      <c r="EJ126">
        <v>1454.657419354838</v>
      </c>
      <c r="EK126">
        <v>40.36129032258062</v>
      </c>
      <c r="EL126">
        <v>0</v>
      </c>
      <c r="EM126">
        <v>130</v>
      </c>
      <c r="EN126">
        <v>0</v>
      </c>
      <c r="EO126">
        <v>624.7812692307692</v>
      </c>
      <c r="EP126">
        <v>-5.264512811036137</v>
      </c>
      <c r="EQ126">
        <v>11.12478745210204</v>
      </c>
      <c r="ER126">
        <v>11245.27692307692</v>
      </c>
      <c r="ES126">
        <v>15</v>
      </c>
      <c r="ET126">
        <v>1690400460</v>
      </c>
      <c r="EU126" t="s">
        <v>927</v>
      </c>
      <c r="EV126">
        <v>1690400460</v>
      </c>
      <c r="EW126">
        <v>1690400311.1</v>
      </c>
      <c r="EX126">
        <v>72</v>
      </c>
      <c r="EY126">
        <v>0.107</v>
      </c>
      <c r="EZ126">
        <v>-0.175</v>
      </c>
      <c r="FA126">
        <v>1.191</v>
      </c>
      <c r="FB126">
        <v>0.486</v>
      </c>
      <c r="FC126">
        <v>417</v>
      </c>
      <c r="FD126">
        <v>34</v>
      </c>
      <c r="FE126">
        <v>0.37</v>
      </c>
      <c r="FF126">
        <v>0.12</v>
      </c>
      <c r="FG126">
        <v>12.31634614832702</v>
      </c>
      <c r="FH126">
        <v>-0.1783354716867344</v>
      </c>
      <c r="FI126">
        <v>0.046121945602241</v>
      </c>
      <c r="FJ126">
        <v>1</v>
      </c>
      <c r="FK126">
        <v>-13.19350975609756</v>
      </c>
      <c r="FL126">
        <v>-0.04276724738674975</v>
      </c>
      <c r="FM126">
        <v>0.04343943810487595</v>
      </c>
      <c r="FN126">
        <v>1</v>
      </c>
      <c r="FO126">
        <v>409.8977419354838</v>
      </c>
      <c r="FP126">
        <v>0.4338870967730051</v>
      </c>
      <c r="FQ126">
        <v>0.0356361249675887</v>
      </c>
      <c r="FR126">
        <v>1</v>
      </c>
      <c r="FS126">
        <v>2.074661463414634</v>
      </c>
      <c r="FT126">
        <v>0.4272974216027846</v>
      </c>
      <c r="FU126">
        <v>0.04280014779784009</v>
      </c>
      <c r="FV126">
        <v>1</v>
      </c>
      <c r="FW126">
        <v>36.25738064516129</v>
      </c>
      <c r="FX126">
        <v>0.4341580645161132</v>
      </c>
      <c r="FY126">
        <v>0.03278230659044945</v>
      </c>
      <c r="FZ126">
        <v>1</v>
      </c>
      <c r="GA126">
        <v>5</v>
      </c>
      <c r="GB126">
        <v>5</v>
      </c>
      <c r="GC126" t="s">
        <v>420</v>
      </c>
      <c r="GD126">
        <v>3.1694</v>
      </c>
      <c r="GE126">
        <v>2.79654</v>
      </c>
      <c r="GF126">
        <v>0.101271</v>
      </c>
      <c r="GG126">
        <v>0.104481</v>
      </c>
      <c r="GH126">
        <v>0.157029</v>
      </c>
      <c r="GI126">
        <v>0.151593</v>
      </c>
      <c r="GJ126">
        <v>27660.6</v>
      </c>
      <c r="GK126">
        <v>22030.5</v>
      </c>
      <c r="GL126">
        <v>28804.1</v>
      </c>
      <c r="GM126">
        <v>24130.9</v>
      </c>
      <c r="GN126">
        <v>30891.5</v>
      </c>
      <c r="GO126">
        <v>29879.9</v>
      </c>
      <c r="GP126">
        <v>39736.5</v>
      </c>
      <c r="GQ126">
        <v>39369.4</v>
      </c>
      <c r="GR126">
        <v>2.07555</v>
      </c>
      <c r="GS126">
        <v>1.79212</v>
      </c>
      <c r="GT126">
        <v>0.0947416</v>
      </c>
      <c r="GU126">
        <v>0</v>
      </c>
      <c r="GV126">
        <v>33.9385</v>
      </c>
      <c r="GW126">
        <v>999.9</v>
      </c>
      <c r="GX126">
        <v>62.1</v>
      </c>
      <c r="GY126">
        <v>35.8</v>
      </c>
      <c r="GZ126">
        <v>36.1931</v>
      </c>
      <c r="HA126">
        <v>62.069</v>
      </c>
      <c r="HB126">
        <v>30.2204</v>
      </c>
      <c r="HC126">
        <v>1</v>
      </c>
      <c r="HD126">
        <v>0.608445</v>
      </c>
      <c r="HE126">
        <v>0</v>
      </c>
      <c r="HF126">
        <v>20.2764</v>
      </c>
      <c r="HG126">
        <v>5.22298</v>
      </c>
      <c r="HH126">
        <v>11.9141</v>
      </c>
      <c r="HI126">
        <v>4.96345</v>
      </c>
      <c r="HJ126">
        <v>3.292</v>
      </c>
      <c r="HK126">
        <v>9999</v>
      </c>
      <c r="HL126">
        <v>9999</v>
      </c>
      <c r="HM126">
        <v>9999</v>
      </c>
      <c r="HN126">
        <v>999.9</v>
      </c>
      <c r="HO126">
        <v>4.97027</v>
      </c>
      <c r="HP126">
        <v>1.87531</v>
      </c>
      <c r="HQ126">
        <v>1.87408</v>
      </c>
      <c r="HR126">
        <v>1.8733</v>
      </c>
      <c r="HS126">
        <v>1.87469</v>
      </c>
      <c r="HT126">
        <v>1.86966</v>
      </c>
      <c r="HU126">
        <v>1.87381</v>
      </c>
      <c r="HV126">
        <v>1.87888</v>
      </c>
      <c r="HW126">
        <v>0</v>
      </c>
      <c r="HX126">
        <v>0</v>
      </c>
      <c r="HY126">
        <v>0</v>
      </c>
      <c r="HZ126">
        <v>0</v>
      </c>
      <c r="IA126" t="s">
        <v>421</v>
      </c>
      <c r="IB126" t="s">
        <v>422</v>
      </c>
      <c r="IC126" t="s">
        <v>423</v>
      </c>
      <c r="ID126" t="s">
        <v>423</v>
      </c>
      <c r="IE126" t="s">
        <v>423</v>
      </c>
      <c r="IF126" t="s">
        <v>423</v>
      </c>
      <c r="IG126">
        <v>0</v>
      </c>
      <c r="IH126">
        <v>100</v>
      </c>
      <c r="II126">
        <v>100</v>
      </c>
      <c r="IJ126">
        <v>1.195</v>
      </c>
      <c r="IK126">
        <v>0.4864</v>
      </c>
      <c r="IL126">
        <v>1.174319194424613</v>
      </c>
      <c r="IM126">
        <v>0.0007502269904989051</v>
      </c>
      <c r="IN126">
        <v>-1.907541437940456E-06</v>
      </c>
      <c r="IO126">
        <v>4.87577687351772E-10</v>
      </c>
      <c r="IP126">
        <v>0.4863599999999977</v>
      </c>
      <c r="IQ126">
        <v>0</v>
      </c>
      <c r="IR126">
        <v>0</v>
      </c>
      <c r="IS126">
        <v>0</v>
      </c>
      <c r="IT126">
        <v>1</v>
      </c>
      <c r="IU126">
        <v>1943</v>
      </c>
      <c r="IV126">
        <v>1</v>
      </c>
      <c r="IW126">
        <v>21</v>
      </c>
      <c r="IX126">
        <v>1.8</v>
      </c>
      <c r="IY126">
        <v>4.3</v>
      </c>
      <c r="IZ126">
        <v>1.12061</v>
      </c>
      <c r="JA126">
        <v>2.4292</v>
      </c>
      <c r="JB126">
        <v>1.42578</v>
      </c>
      <c r="JC126">
        <v>2.27051</v>
      </c>
      <c r="JD126">
        <v>1.54785</v>
      </c>
      <c r="JE126">
        <v>2.41943</v>
      </c>
      <c r="JF126">
        <v>39.3667</v>
      </c>
      <c r="JG126">
        <v>14.027</v>
      </c>
      <c r="JH126">
        <v>18</v>
      </c>
      <c r="JI126">
        <v>633.795</v>
      </c>
      <c r="JJ126">
        <v>428.622</v>
      </c>
      <c r="JK126">
        <v>34.5794</v>
      </c>
      <c r="JL126">
        <v>34.8498</v>
      </c>
      <c r="JM126">
        <v>30</v>
      </c>
      <c r="JN126">
        <v>34.6932</v>
      </c>
      <c r="JO126">
        <v>34.6143</v>
      </c>
      <c r="JP126">
        <v>22.4613</v>
      </c>
      <c r="JQ126">
        <v>0</v>
      </c>
      <c r="JR126">
        <v>100</v>
      </c>
      <c r="JS126">
        <v>-999.9</v>
      </c>
      <c r="JT126">
        <v>423.173</v>
      </c>
      <c r="JU126">
        <v>35</v>
      </c>
      <c r="JV126">
        <v>93.857</v>
      </c>
      <c r="JW126">
        <v>100.164</v>
      </c>
    </row>
    <row r="127" spans="1:283">
      <c r="A127">
        <v>111</v>
      </c>
      <c r="B127">
        <v>1690400691.5</v>
      </c>
      <c r="C127">
        <v>22321.40000009537</v>
      </c>
      <c r="D127" t="s">
        <v>932</v>
      </c>
      <c r="E127" t="s">
        <v>933</v>
      </c>
      <c r="F127">
        <v>15</v>
      </c>
      <c r="P127">
        <v>1690400683.75</v>
      </c>
      <c r="Q127">
        <f>(R127)/1000</f>
        <v>0</v>
      </c>
      <c r="R127">
        <f>1000*DB127*AP127*(CX127-CY127)/(100*CQ127*(1000-AP127*CX127))</f>
        <v>0</v>
      </c>
      <c r="S127">
        <f>DB127*AP127*(CW127-CV127*(1000-AP127*CY127)/(1000-AP127*CX127))/(100*CQ127)</f>
        <v>0</v>
      </c>
      <c r="T127">
        <f>CV127 - IF(AP127&gt;1, S127*CQ127*100.0/(AR127*DJ127), 0)</f>
        <v>0</v>
      </c>
      <c r="U127">
        <f>((AA127-Q127/2)*T127-S127)/(AA127+Q127/2)</f>
        <v>0</v>
      </c>
      <c r="V127">
        <f>U127*(DC127+DD127)/1000.0</f>
        <v>0</v>
      </c>
      <c r="W127">
        <f>(CV127 - IF(AP127&gt;1, S127*CQ127*100.0/(AR127*DJ127), 0))*(DC127+DD127)/1000.0</f>
        <v>0</v>
      </c>
      <c r="X127">
        <f>2.0/((1/Z127-1/Y127)+SIGN(Z127)*SQRT((1/Z127-1/Y127)*(1/Z127-1/Y127) + 4*CR127/((CR127+1)*(CR127+1))*(2*1/Z127*1/Y127-1/Y127*1/Y127)))</f>
        <v>0</v>
      </c>
      <c r="Y127">
        <f>IF(LEFT(CS127,1)&lt;&gt;"0",IF(LEFT(CS127,1)="1",3.0,CT127),$D$5+$E$5*(DJ127*DC127/($K$5*1000))+$F$5*(DJ127*DC127/($K$5*1000))*MAX(MIN(CQ127,$J$5),$I$5)*MAX(MIN(CQ127,$J$5),$I$5)+$G$5*MAX(MIN(CQ127,$J$5),$I$5)*(DJ127*DC127/($K$5*1000))+$H$5*(DJ127*DC127/($K$5*1000))*(DJ127*DC127/($K$5*1000)))</f>
        <v>0</v>
      </c>
      <c r="Z127">
        <f>Q127*(1000-(1000*0.61365*exp(17.502*AD127/(240.97+AD127))/(DC127+DD127)+CX127)/2)/(1000*0.61365*exp(17.502*AD127/(240.97+AD127))/(DC127+DD127)-CX127)</f>
        <v>0</v>
      </c>
      <c r="AA127">
        <f>1/((CR127+1)/(X127/1.6)+1/(Y127/1.37)) + CR127/((CR127+1)/(X127/1.6) + CR127/(Y127/1.37))</f>
        <v>0</v>
      </c>
      <c r="AB127">
        <f>(CM127*CP127)</f>
        <v>0</v>
      </c>
      <c r="AC127">
        <f>(DE127+(AB127+2*0.95*5.67E-8*(((DE127+$B$7)+273)^4-(DE127+273)^4)-44100*Q127)/(1.84*29.3*Y127+8*0.95*5.67E-8*(DE127+273)^3))</f>
        <v>0</v>
      </c>
      <c r="AD127">
        <f>($C$7*DF127+$D$7*DG127+$E$7*AC127)</f>
        <v>0</v>
      </c>
      <c r="AE127">
        <f>0.61365*exp(17.502*AD127/(240.97+AD127))</f>
        <v>0</v>
      </c>
      <c r="AF127">
        <f>(AG127/AH127*100)</f>
        <v>0</v>
      </c>
      <c r="AG127">
        <f>CX127*(DC127+DD127)/1000</f>
        <v>0</v>
      </c>
      <c r="AH127">
        <f>0.61365*exp(17.502*DE127/(240.97+DE127))</f>
        <v>0</v>
      </c>
      <c r="AI127">
        <f>(AE127-CX127*(DC127+DD127)/1000)</f>
        <v>0</v>
      </c>
      <c r="AJ127">
        <f>(-Q127*44100)</f>
        <v>0</v>
      </c>
      <c r="AK127">
        <f>2*29.3*Y127*0.92*(DE127-AD127)</f>
        <v>0</v>
      </c>
      <c r="AL127">
        <f>2*0.95*5.67E-8*(((DE127+$B$7)+273)^4-(AD127+273)^4)</f>
        <v>0</v>
      </c>
      <c r="AM127">
        <f>AB127+AL127+AJ127+AK127</f>
        <v>0</v>
      </c>
      <c r="AN127">
        <v>0</v>
      </c>
      <c r="AO127">
        <v>0</v>
      </c>
      <c r="AP127">
        <f>IF(AN127*$H$13&gt;=AR127,1.0,(AR127/(AR127-AN127*$H$13)))</f>
        <v>0</v>
      </c>
      <c r="AQ127">
        <f>(AP127-1)*100</f>
        <v>0</v>
      </c>
      <c r="AR127">
        <f>MAX(0,($B$13+$C$13*DJ127)/(1+$D$13*DJ127)*DC127/(DE127+273)*$E$13)</f>
        <v>0</v>
      </c>
      <c r="AS127" t="s">
        <v>414</v>
      </c>
      <c r="AT127">
        <v>12558.6</v>
      </c>
      <c r="AU127">
        <v>607.068</v>
      </c>
      <c r="AV127">
        <v>2188.17</v>
      </c>
      <c r="AW127">
        <f>1-AU127/AV127</f>
        <v>0</v>
      </c>
      <c r="AX127">
        <v>-1.734461745173538</v>
      </c>
      <c r="AY127" t="s">
        <v>934</v>
      </c>
      <c r="AZ127">
        <v>12582.9</v>
      </c>
      <c r="BA127">
        <v>502.1715</v>
      </c>
      <c r="BB127">
        <v>591.51</v>
      </c>
      <c r="BC127">
        <f>1-BA127/BB127</f>
        <v>0</v>
      </c>
      <c r="BD127">
        <v>0.5</v>
      </c>
      <c r="BE127">
        <f>CN127</f>
        <v>0</v>
      </c>
      <c r="BF127">
        <f>S127</f>
        <v>0</v>
      </c>
      <c r="BG127">
        <f>BC127*BD127*BE127</f>
        <v>0</v>
      </c>
      <c r="BH127">
        <f>(BF127-AX127)/BE127</f>
        <v>0</v>
      </c>
      <c r="BI127">
        <f>(AV127-BB127)/BB127</f>
        <v>0</v>
      </c>
      <c r="BJ127">
        <f>AU127/(AW127+AU127/BB127)</f>
        <v>0</v>
      </c>
      <c r="BK127" t="s">
        <v>935</v>
      </c>
      <c r="BL127">
        <v>-1314.51</v>
      </c>
      <c r="BM127">
        <f>IF(BL127&lt;&gt;0, BL127, BJ127)</f>
        <v>0</v>
      </c>
      <c r="BN127">
        <f>1-BM127/BB127</f>
        <v>0</v>
      </c>
      <c r="BO127">
        <f>(BB127-BA127)/(BB127-BM127)</f>
        <v>0</v>
      </c>
      <c r="BP127">
        <f>(AV127-BB127)/(AV127-BM127)</f>
        <v>0</v>
      </c>
      <c r="BQ127">
        <f>(BB127-BA127)/(BB127-AU127)</f>
        <v>0</v>
      </c>
      <c r="BR127">
        <f>(AV127-BB127)/(AV127-AU127)</f>
        <v>0</v>
      </c>
      <c r="BS127">
        <f>(BO127*BM127/BA127)</f>
        <v>0</v>
      </c>
      <c r="BT127">
        <f>(1-BS127)</f>
        <v>0</v>
      </c>
      <c r="BU127">
        <v>3340</v>
      </c>
      <c r="BV127">
        <v>300</v>
      </c>
      <c r="BW127">
        <v>300</v>
      </c>
      <c r="BX127">
        <v>300</v>
      </c>
      <c r="BY127">
        <v>12582.9</v>
      </c>
      <c r="BZ127">
        <v>580.9400000000001</v>
      </c>
      <c r="CA127">
        <v>-0.009113420000000001</v>
      </c>
      <c r="CB127">
        <v>1.7</v>
      </c>
      <c r="CC127" t="s">
        <v>417</v>
      </c>
      <c r="CD127" t="s">
        <v>417</v>
      </c>
      <c r="CE127" t="s">
        <v>417</v>
      </c>
      <c r="CF127" t="s">
        <v>417</v>
      </c>
      <c r="CG127" t="s">
        <v>417</v>
      </c>
      <c r="CH127" t="s">
        <v>417</v>
      </c>
      <c r="CI127" t="s">
        <v>417</v>
      </c>
      <c r="CJ127" t="s">
        <v>417</v>
      </c>
      <c r="CK127" t="s">
        <v>417</v>
      </c>
      <c r="CL127" t="s">
        <v>417</v>
      </c>
      <c r="CM127">
        <f>$B$11*DK127+$C$11*DL127+$F$11*DW127*(1-DZ127)</f>
        <v>0</v>
      </c>
      <c r="CN127">
        <f>CM127*CO127</f>
        <v>0</v>
      </c>
      <c r="CO127">
        <f>($B$11*$D$9+$C$11*$D$9+$F$11*((EJ127+EB127)/MAX(EJ127+EB127+EK127, 0.1)*$I$9+EK127/MAX(EJ127+EB127+EK127, 0.1)*$J$9))/($B$11+$C$11+$F$11)</f>
        <v>0</v>
      </c>
      <c r="CP127">
        <f>($B$11*$K$9+$C$11*$K$9+$F$11*((EJ127+EB127)/MAX(EJ127+EB127+EK127, 0.1)*$P$9+EK127/MAX(EJ127+EB127+EK127, 0.1)*$Q$9))/($B$11+$C$11+$F$11)</f>
        <v>0</v>
      </c>
      <c r="CQ127">
        <v>6</v>
      </c>
      <c r="CR127">
        <v>0.5</v>
      </c>
      <c r="CS127" t="s">
        <v>418</v>
      </c>
      <c r="CT127">
        <v>2</v>
      </c>
      <c r="CU127">
        <v>1690400683.75</v>
      </c>
      <c r="CV127">
        <v>410.0408666666666</v>
      </c>
      <c r="CW127">
        <v>411.0396333333334</v>
      </c>
      <c r="CX127">
        <v>34.30137333333333</v>
      </c>
      <c r="CY127">
        <v>34.22352</v>
      </c>
      <c r="CZ127">
        <v>408.9378666666666</v>
      </c>
      <c r="DA127">
        <v>33.80437333333333</v>
      </c>
      <c r="DB127">
        <v>600.1138999999999</v>
      </c>
      <c r="DC127">
        <v>101.2814666666667</v>
      </c>
      <c r="DD127">
        <v>0.1000670366666667</v>
      </c>
      <c r="DE127">
        <v>35.48618666666667</v>
      </c>
      <c r="DF127">
        <v>36.19114</v>
      </c>
      <c r="DG127">
        <v>999.9000000000002</v>
      </c>
      <c r="DH127">
        <v>0</v>
      </c>
      <c r="DI127">
        <v>0</v>
      </c>
      <c r="DJ127">
        <v>9999.805666666663</v>
      </c>
      <c r="DK127">
        <v>0</v>
      </c>
      <c r="DL127">
        <v>1315.547333333333</v>
      </c>
      <c r="DM127">
        <v>-0.9062245666666667</v>
      </c>
      <c r="DN127">
        <v>424.6964333333334</v>
      </c>
      <c r="DO127">
        <v>425.6053</v>
      </c>
      <c r="DP127">
        <v>0.06721105333333334</v>
      </c>
      <c r="DQ127">
        <v>411.0396333333334</v>
      </c>
      <c r="DR127">
        <v>34.22352</v>
      </c>
      <c r="DS127">
        <v>3.473014</v>
      </c>
      <c r="DT127">
        <v>3.466206666666666</v>
      </c>
      <c r="DU127">
        <v>26.48839333333333</v>
      </c>
      <c r="DV127">
        <v>26.45511666666666</v>
      </c>
      <c r="DW127">
        <v>1500.096</v>
      </c>
      <c r="DX127">
        <v>0.9729997666666665</v>
      </c>
      <c r="DY127">
        <v>0.02700020000000001</v>
      </c>
      <c r="DZ127">
        <v>0</v>
      </c>
      <c r="EA127">
        <v>502.2808333333333</v>
      </c>
      <c r="EB127">
        <v>4.99931</v>
      </c>
      <c r="EC127">
        <v>9958.889000000001</v>
      </c>
      <c r="ED127">
        <v>13260.07666666667</v>
      </c>
      <c r="EE127">
        <v>43.9727</v>
      </c>
      <c r="EF127">
        <v>45.37913333333334</v>
      </c>
      <c r="EG127">
        <v>44.20169999999998</v>
      </c>
      <c r="EH127">
        <v>44.90186666666666</v>
      </c>
      <c r="EI127">
        <v>45.30786666666664</v>
      </c>
      <c r="EJ127">
        <v>1454.727333333333</v>
      </c>
      <c r="EK127">
        <v>40.36866666666666</v>
      </c>
      <c r="EL127">
        <v>0</v>
      </c>
      <c r="EM127">
        <v>122</v>
      </c>
      <c r="EN127">
        <v>0</v>
      </c>
      <c r="EO127">
        <v>502.1715</v>
      </c>
      <c r="EP127">
        <v>-42.282153875337</v>
      </c>
      <c r="EQ127">
        <v>-743.5370957846338</v>
      </c>
      <c r="ER127">
        <v>9959.91153846154</v>
      </c>
      <c r="ES127">
        <v>15</v>
      </c>
      <c r="ET127">
        <v>1690400708.5</v>
      </c>
      <c r="EU127" t="s">
        <v>936</v>
      </c>
      <c r="EV127">
        <v>1690400708.5</v>
      </c>
      <c r="EW127">
        <v>1690400708.5</v>
      </c>
      <c r="EX127">
        <v>73</v>
      </c>
      <c r="EY127">
        <v>-0.092</v>
      </c>
      <c r="EZ127">
        <v>0.011</v>
      </c>
      <c r="FA127">
        <v>1.103</v>
      </c>
      <c r="FB127">
        <v>0.497</v>
      </c>
      <c r="FC127">
        <v>411</v>
      </c>
      <c r="FD127">
        <v>34</v>
      </c>
      <c r="FE127">
        <v>0.38</v>
      </c>
      <c r="FF127">
        <v>0.21</v>
      </c>
      <c r="FG127">
        <v>0.8633205702221286</v>
      </c>
      <c r="FH127">
        <v>0.4161660465195782</v>
      </c>
      <c r="FI127">
        <v>0.03597738516053354</v>
      </c>
      <c r="FJ127">
        <v>1</v>
      </c>
      <c r="FK127">
        <v>-0.8790908749999999</v>
      </c>
      <c r="FL127">
        <v>-0.4670613996247659</v>
      </c>
      <c r="FM127">
        <v>0.04985004113648629</v>
      </c>
      <c r="FN127">
        <v>1</v>
      </c>
      <c r="FO127">
        <v>410.1442</v>
      </c>
      <c r="FP127">
        <v>-0.776062291434113</v>
      </c>
      <c r="FQ127">
        <v>0.06065113354258238</v>
      </c>
      <c r="FR127">
        <v>1</v>
      </c>
      <c r="FS127">
        <v>0.042402651</v>
      </c>
      <c r="FT127">
        <v>0.4155413009380864</v>
      </c>
      <c r="FU127">
        <v>0.04055477880494485</v>
      </c>
      <c r="FV127">
        <v>1</v>
      </c>
      <c r="FW127">
        <v>34.28474666666667</v>
      </c>
      <c r="FX127">
        <v>0.355098553948712</v>
      </c>
      <c r="FY127">
        <v>0.02580716610211628</v>
      </c>
      <c r="FZ127">
        <v>1</v>
      </c>
      <c r="GA127">
        <v>5</v>
      </c>
      <c r="GB127">
        <v>5</v>
      </c>
      <c r="GC127" t="s">
        <v>420</v>
      </c>
      <c r="GD127">
        <v>3.16903</v>
      </c>
      <c r="GE127">
        <v>2.79694</v>
      </c>
      <c r="GF127">
        <v>0.101236</v>
      </c>
      <c r="GG127">
        <v>0.102177</v>
      </c>
      <c r="GH127">
        <v>0.151043</v>
      </c>
      <c r="GI127">
        <v>0.151701</v>
      </c>
      <c r="GJ127">
        <v>27655.9</v>
      </c>
      <c r="GK127">
        <v>22080.8</v>
      </c>
      <c r="GL127">
        <v>28798.8</v>
      </c>
      <c r="GM127">
        <v>24124.4</v>
      </c>
      <c r="GN127">
        <v>31107.2</v>
      </c>
      <c r="GO127">
        <v>29869.7</v>
      </c>
      <c r="GP127">
        <v>39729.9</v>
      </c>
      <c r="GQ127">
        <v>39360.3</v>
      </c>
      <c r="GR127">
        <v>2.07115</v>
      </c>
      <c r="GS127">
        <v>1.7981</v>
      </c>
      <c r="GT127">
        <v>0.144891</v>
      </c>
      <c r="GU127">
        <v>0</v>
      </c>
      <c r="GV127">
        <v>33.8473</v>
      </c>
      <c r="GW127">
        <v>999.9</v>
      </c>
      <c r="GX127">
        <v>62.1</v>
      </c>
      <c r="GY127">
        <v>35.9</v>
      </c>
      <c r="GZ127">
        <v>36.3975</v>
      </c>
      <c r="HA127">
        <v>62.289</v>
      </c>
      <c r="HB127">
        <v>29.7476</v>
      </c>
      <c r="HC127">
        <v>1</v>
      </c>
      <c r="HD127">
        <v>0.621977</v>
      </c>
      <c r="HE127">
        <v>0</v>
      </c>
      <c r="HF127">
        <v>20.2764</v>
      </c>
      <c r="HG127">
        <v>5.22268</v>
      </c>
      <c r="HH127">
        <v>11.9141</v>
      </c>
      <c r="HI127">
        <v>4.96355</v>
      </c>
      <c r="HJ127">
        <v>3.292</v>
      </c>
      <c r="HK127">
        <v>9999</v>
      </c>
      <c r="HL127">
        <v>9999</v>
      </c>
      <c r="HM127">
        <v>9999</v>
      </c>
      <c r="HN127">
        <v>999.9</v>
      </c>
      <c r="HO127">
        <v>4.97031</v>
      </c>
      <c r="HP127">
        <v>1.87531</v>
      </c>
      <c r="HQ127">
        <v>1.87408</v>
      </c>
      <c r="HR127">
        <v>1.87331</v>
      </c>
      <c r="HS127">
        <v>1.87471</v>
      </c>
      <c r="HT127">
        <v>1.86968</v>
      </c>
      <c r="HU127">
        <v>1.87382</v>
      </c>
      <c r="HV127">
        <v>1.87884</v>
      </c>
      <c r="HW127">
        <v>0</v>
      </c>
      <c r="HX127">
        <v>0</v>
      </c>
      <c r="HY127">
        <v>0</v>
      </c>
      <c r="HZ127">
        <v>0</v>
      </c>
      <c r="IA127" t="s">
        <v>421</v>
      </c>
      <c r="IB127" t="s">
        <v>422</v>
      </c>
      <c r="IC127" t="s">
        <v>423</v>
      </c>
      <c r="ID127" t="s">
        <v>423</v>
      </c>
      <c r="IE127" t="s">
        <v>423</v>
      </c>
      <c r="IF127" t="s">
        <v>423</v>
      </c>
      <c r="IG127">
        <v>0</v>
      </c>
      <c r="IH127">
        <v>100</v>
      </c>
      <c r="II127">
        <v>100</v>
      </c>
      <c r="IJ127">
        <v>1.103</v>
      </c>
      <c r="IK127">
        <v>0.497</v>
      </c>
      <c r="IL127">
        <v>1.174319194424613</v>
      </c>
      <c r="IM127">
        <v>0.0007502269904989051</v>
      </c>
      <c r="IN127">
        <v>-1.907541437940456E-06</v>
      </c>
      <c r="IO127">
        <v>4.87577687351772E-10</v>
      </c>
      <c r="IP127">
        <v>0.4863599999999977</v>
      </c>
      <c r="IQ127">
        <v>0</v>
      </c>
      <c r="IR127">
        <v>0</v>
      </c>
      <c r="IS127">
        <v>0</v>
      </c>
      <c r="IT127">
        <v>1</v>
      </c>
      <c r="IU127">
        <v>1943</v>
      </c>
      <c r="IV127">
        <v>1</v>
      </c>
      <c r="IW127">
        <v>21</v>
      </c>
      <c r="IX127">
        <v>3.9</v>
      </c>
      <c r="IY127">
        <v>6.3</v>
      </c>
      <c r="IZ127">
        <v>1.09497</v>
      </c>
      <c r="JA127">
        <v>2.44385</v>
      </c>
      <c r="JB127">
        <v>1.42578</v>
      </c>
      <c r="JC127">
        <v>2.26929</v>
      </c>
      <c r="JD127">
        <v>1.54785</v>
      </c>
      <c r="JE127">
        <v>2.35962</v>
      </c>
      <c r="JF127">
        <v>39.5166</v>
      </c>
      <c r="JG127">
        <v>14.0007</v>
      </c>
      <c r="JH127">
        <v>18</v>
      </c>
      <c r="JI127">
        <v>631.422</v>
      </c>
      <c r="JJ127">
        <v>432.94</v>
      </c>
      <c r="JK127">
        <v>34.7008</v>
      </c>
      <c r="JL127">
        <v>34.9849</v>
      </c>
      <c r="JM127">
        <v>30.0007</v>
      </c>
      <c r="JN127">
        <v>34.8001</v>
      </c>
      <c r="JO127">
        <v>34.7287</v>
      </c>
      <c r="JP127">
        <v>21.9454</v>
      </c>
      <c r="JQ127">
        <v>0</v>
      </c>
      <c r="JR127">
        <v>100</v>
      </c>
      <c r="JS127">
        <v>-999.9</v>
      </c>
      <c r="JT127">
        <v>411.084</v>
      </c>
      <c r="JU127">
        <v>35</v>
      </c>
      <c r="JV127">
        <v>93.84059999999999</v>
      </c>
      <c r="JW127">
        <v>100.139</v>
      </c>
    </row>
    <row r="128" spans="1:283">
      <c r="A128">
        <v>112</v>
      </c>
      <c r="B128">
        <v>1690400818.5</v>
      </c>
      <c r="C128">
        <v>22448.40000009537</v>
      </c>
      <c r="D128" t="s">
        <v>937</v>
      </c>
      <c r="E128" t="s">
        <v>938</v>
      </c>
      <c r="F128">
        <v>15</v>
      </c>
      <c r="P128">
        <v>1690400810.5</v>
      </c>
      <c r="Q128">
        <f>(R128)/1000</f>
        <v>0</v>
      </c>
      <c r="R128">
        <f>1000*DB128*AP128*(CX128-CY128)/(100*CQ128*(1000-AP128*CX128))</f>
        <v>0</v>
      </c>
      <c r="S128">
        <f>DB128*AP128*(CW128-CV128*(1000-AP128*CY128)/(1000-AP128*CX128))/(100*CQ128)</f>
        <v>0</v>
      </c>
      <c r="T128">
        <f>CV128 - IF(AP128&gt;1, S128*CQ128*100.0/(AR128*DJ128), 0)</f>
        <v>0</v>
      </c>
      <c r="U128">
        <f>((AA128-Q128/2)*T128-S128)/(AA128+Q128/2)</f>
        <v>0</v>
      </c>
      <c r="V128">
        <f>U128*(DC128+DD128)/1000.0</f>
        <v>0</v>
      </c>
      <c r="W128">
        <f>(CV128 - IF(AP128&gt;1, S128*CQ128*100.0/(AR128*DJ128), 0))*(DC128+DD128)/1000.0</f>
        <v>0</v>
      </c>
      <c r="X128">
        <f>2.0/((1/Z128-1/Y128)+SIGN(Z128)*SQRT((1/Z128-1/Y128)*(1/Z128-1/Y128) + 4*CR128/((CR128+1)*(CR128+1))*(2*1/Z128*1/Y128-1/Y128*1/Y128)))</f>
        <v>0</v>
      </c>
      <c r="Y128">
        <f>IF(LEFT(CS128,1)&lt;&gt;"0",IF(LEFT(CS128,1)="1",3.0,CT128),$D$5+$E$5*(DJ128*DC128/($K$5*1000))+$F$5*(DJ128*DC128/($K$5*1000))*MAX(MIN(CQ128,$J$5),$I$5)*MAX(MIN(CQ128,$J$5),$I$5)+$G$5*MAX(MIN(CQ128,$J$5),$I$5)*(DJ128*DC128/($K$5*1000))+$H$5*(DJ128*DC128/($K$5*1000))*(DJ128*DC128/($K$5*1000)))</f>
        <v>0</v>
      </c>
      <c r="Z128">
        <f>Q128*(1000-(1000*0.61365*exp(17.502*AD128/(240.97+AD128))/(DC128+DD128)+CX128)/2)/(1000*0.61365*exp(17.502*AD128/(240.97+AD128))/(DC128+DD128)-CX128)</f>
        <v>0</v>
      </c>
      <c r="AA128">
        <f>1/((CR128+1)/(X128/1.6)+1/(Y128/1.37)) + CR128/((CR128+1)/(X128/1.6) + CR128/(Y128/1.37))</f>
        <v>0</v>
      </c>
      <c r="AB128">
        <f>(CM128*CP128)</f>
        <v>0</v>
      </c>
      <c r="AC128">
        <f>(DE128+(AB128+2*0.95*5.67E-8*(((DE128+$B$7)+273)^4-(DE128+273)^4)-44100*Q128)/(1.84*29.3*Y128+8*0.95*5.67E-8*(DE128+273)^3))</f>
        <v>0</v>
      </c>
      <c r="AD128">
        <f>($C$7*DF128+$D$7*DG128+$E$7*AC128)</f>
        <v>0</v>
      </c>
      <c r="AE128">
        <f>0.61365*exp(17.502*AD128/(240.97+AD128))</f>
        <v>0</v>
      </c>
      <c r="AF128">
        <f>(AG128/AH128*100)</f>
        <v>0</v>
      </c>
      <c r="AG128">
        <f>CX128*(DC128+DD128)/1000</f>
        <v>0</v>
      </c>
      <c r="AH128">
        <f>0.61365*exp(17.502*DE128/(240.97+DE128))</f>
        <v>0</v>
      </c>
      <c r="AI128">
        <f>(AE128-CX128*(DC128+DD128)/1000)</f>
        <v>0</v>
      </c>
      <c r="AJ128">
        <f>(-Q128*44100)</f>
        <v>0</v>
      </c>
      <c r="AK128">
        <f>2*29.3*Y128*0.92*(DE128-AD128)</f>
        <v>0</v>
      </c>
      <c r="AL128">
        <f>2*0.95*5.67E-8*(((DE128+$B$7)+273)^4-(AD128+273)^4)</f>
        <v>0</v>
      </c>
      <c r="AM128">
        <f>AB128+AL128+AJ128+AK128</f>
        <v>0</v>
      </c>
      <c r="AN128">
        <v>0</v>
      </c>
      <c r="AO128">
        <v>0</v>
      </c>
      <c r="AP128">
        <f>IF(AN128*$H$13&gt;=AR128,1.0,(AR128/(AR128-AN128*$H$13)))</f>
        <v>0</v>
      </c>
      <c r="AQ128">
        <f>(AP128-1)*100</f>
        <v>0</v>
      </c>
      <c r="AR128">
        <f>MAX(0,($B$13+$C$13*DJ128)/(1+$D$13*DJ128)*DC128/(DE128+273)*$E$13)</f>
        <v>0</v>
      </c>
      <c r="AS128" t="s">
        <v>414</v>
      </c>
      <c r="AT128">
        <v>12558.6</v>
      </c>
      <c r="AU128">
        <v>607.068</v>
      </c>
      <c r="AV128">
        <v>2188.17</v>
      </c>
      <c r="AW128">
        <f>1-AU128/AV128</f>
        <v>0</v>
      </c>
      <c r="AX128">
        <v>-1.734461745173538</v>
      </c>
      <c r="AY128" t="s">
        <v>939</v>
      </c>
      <c r="AZ128">
        <v>12585.4</v>
      </c>
      <c r="BA128">
        <v>464.69184</v>
      </c>
      <c r="BB128">
        <v>512.6</v>
      </c>
      <c r="BC128">
        <f>1-BA128/BB128</f>
        <v>0</v>
      </c>
      <c r="BD128">
        <v>0.5</v>
      </c>
      <c r="BE128">
        <f>CN128</f>
        <v>0</v>
      </c>
      <c r="BF128">
        <f>S128</f>
        <v>0</v>
      </c>
      <c r="BG128">
        <f>BC128*BD128*BE128</f>
        <v>0</v>
      </c>
      <c r="BH128">
        <f>(BF128-AX128)/BE128</f>
        <v>0</v>
      </c>
      <c r="BI128">
        <f>(AV128-BB128)/BB128</f>
        <v>0</v>
      </c>
      <c r="BJ128">
        <f>AU128/(AW128+AU128/BB128)</f>
        <v>0</v>
      </c>
      <c r="BK128" t="s">
        <v>940</v>
      </c>
      <c r="BL128">
        <v>-336.7</v>
      </c>
      <c r="BM128">
        <f>IF(BL128&lt;&gt;0, BL128, BJ128)</f>
        <v>0</v>
      </c>
      <c r="BN128">
        <f>1-BM128/BB128</f>
        <v>0</v>
      </c>
      <c r="BO128">
        <f>(BB128-BA128)/(BB128-BM128)</f>
        <v>0</v>
      </c>
      <c r="BP128">
        <f>(AV128-BB128)/(AV128-BM128)</f>
        <v>0</v>
      </c>
      <c r="BQ128">
        <f>(BB128-BA128)/(BB128-AU128)</f>
        <v>0</v>
      </c>
      <c r="BR128">
        <f>(AV128-BB128)/(AV128-AU128)</f>
        <v>0</v>
      </c>
      <c r="BS128">
        <f>(BO128*BM128/BA128)</f>
        <v>0</v>
      </c>
      <c r="BT128">
        <f>(1-BS128)</f>
        <v>0</v>
      </c>
      <c r="BU128">
        <v>3342</v>
      </c>
      <c r="BV128">
        <v>300</v>
      </c>
      <c r="BW128">
        <v>300</v>
      </c>
      <c r="BX128">
        <v>300</v>
      </c>
      <c r="BY128">
        <v>12585.4</v>
      </c>
      <c r="BZ128">
        <v>507.22</v>
      </c>
      <c r="CA128">
        <v>-0.00911415</v>
      </c>
      <c r="CB128">
        <v>1.38</v>
      </c>
      <c r="CC128" t="s">
        <v>417</v>
      </c>
      <c r="CD128" t="s">
        <v>417</v>
      </c>
      <c r="CE128" t="s">
        <v>417</v>
      </c>
      <c r="CF128" t="s">
        <v>417</v>
      </c>
      <c r="CG128" t="s">
        <v>417</v>
      </c>
      <c r="CH128" t="s">
        <v>417</v>
      </c>
      <c r="CI128" t="s">
        <v>417</v>
      </c>
      <c r="CJ128" t="s">
        <v>417</v>
      </c>
      <c r="CK128" t="s">
        <v>417</v>
      </c>
      <c r="CL128" t="s">
        <v>417</v>
      </c>
      <c r="CM128">
        <f>$B$11*DK128+$C$11*DL128+$F$11*DW128*(1-DZ128)</f>
        <v>0</v>
      </c>
      <c r="CN128">
        <f>CM128*CO128</f>
        <v>0</v>
      </c>
      <c r="CO128">
        <f>($B$11*$D$9+$C$11*$D$9+$F$11*((EJ128+EB128)/MAX(EJ128+EB128+EK128, 0.1)*$I$9+EK128/MAX(EJ128+EB128+EK128, 0.1)*$J$9))/($B$11+$C$11+$F$11)</f>
        <v>0</v>
      </c>
      <c r="CP128">
        <f>($B$11*$K$9+$C$11*$K$9+$F$11*((EJ128+EB128)/MAX(EJ128+EB128+EK128, 0.1)*$P$9+EK128/MAX(EJ128+EB128+EK128, 0.1)*$Q$9))/($B$11+$C$11+$F$11)</f>
        <v>0</v>
      </c>
      <c r="CQ128">
        <v>6</v>
      </c>
      <c r="CR128">
        <v>0.5</v>
      </c>
      <c r="CS128" t="s">
        <v>418</v>
      </c>
      <c r="CT128">
        <v>2</v>
      </c>
      <c r="CU128">
        <v>1690400810.5</v>
      </c>
      <c r="CV128">
        <v>409.9258064516129</v>
      </c>
      <c r="CW128">
        <v>410.668870967742</v>
      </c>
      <c r="CX128">
        <v>34.07538709677419</v>
      </c>
      <c r="CY128">
        <v>34.13582258064517</v>
      </c>
      <c r="CZ128">
        <v>408.8178064516129</v>
      </c>
      <c r="DA128">
        <v>33.58438709677419</v>
      </c>
      <c r="DB128">
        <v>600.1852903225807</v>
      </c>
      <c r="DC128">
        <v>101.2815161290323</v>
      </c>
      <c r="DD128">
        <v>0.09970080322580645</v>
      </c>
      <c r="DE128">
        <v>35.0052064516129</v>
      </c>
      <c r="DF128">
        <v>35.62520645161291</v>
      </c>
      <c r="DG128">
        <v>999.9000000000003</v>
      </c>
      <c r="DH128">
        <v>0</v>
      </c>
      <c r="DI128">
        <v>0</v>
      </c>
      <c r="DJ128">
        <v>10004.71741935484</v>
      </c>
      <c r="DK128">
        <v>0</v>
      </c>
      <c r="DL128">
        <v>1792.900322580645</v>
      </c>
      <c r="DM128">
        <v>-0.7479090322580645</v>
      </c>
      <c r="DN128">
        <v>424.3847096774193</v>
      </c>
      <c r="DO128">
        <v>425.1828709677418</v>
      </c>
      <c r="DP128">
        <v>-0.05454031290322581</v>
      </c>
      <c r="DQ128">
        <v>410.668870967742</v>
      </c>
      <c r="DR128">
        <v>34.13582258064517</v>
      </c>
      <c r="DS128">
        <v>3.451802580645161</v>
      </c>
      <c r="DT128">
        <v>3.457326129032259</v>
      </c>
      <c r="DU128">
        <v>26.38451290322581</v>
      </c>
      <c r="DV128">
        <v>26.41161935483872</v>
      </c>
      <c r="DW128">
        <v>1499.901290322581</v>
      </c>
      <c r="DX128">
        <v>0.9730015161290324</v>
      </c>
      <c r="DY128">
        <v>0.02699881935483872</v>
      </c>
      <c r="DZ128">
        <v>0</v>
      </c>
      <c r="EA128">
        <v>464.7327741935484</v>
      </c>
      <c r="EB128">
        <v>4.999310000000001</v>
      </c>
      <c r="EC128">
        <v>8515.615161290323</v>
      </c>
      <c r="ED128">
        <v>13258.36129032258</v>
      </c>
      <c r="EE128">
        <v>43.87093548387096</v>
      </c>
      <c r="EF128">
        <v>45.137</v>
      </c>
      <c r="EG128">
        <v>44.028</v>
      </c>
      <c r="EH128">
        <v>44.73577419354837</v>
      </c>
      <c r="EI128">
        <v>45.18699999999997</v>
      </c>
      <c r="EJ128">
        <v>1454.541935483871</v>
      </c>
      <c r="EK128">
        <v>40.36032258064515</v>
      </c>
      <c r="EL128">
        <v>0</v>
      </c>
      <c r="EM128">
        <v>126.2000000476837</v>
      </c>
      <c r="EN128">
        <v>0</v>
      </c>
      <c r="EO128">
        <v>464.69184</v>
      </c>
      <c r="EP128">
        <v>-8.577538438378092</v>
      </c>
      <c r="EQ128">
        <v>-1366.939226638417</v>
      </c>
      <c r="ER128">
        <v>8506.5792</v>
      </c>
      <c r="ES128">
        <v>15</v>
      </c>
      <c r="ET128">
        <v>1690400841.5</v>
      </c>
      <c r="EU128" t="s">
        <v>941</v>
      </c>
      <c r="EV128">
        <v>1690400841.5</v>
      </c>
      <c r="EW128">
        <v>1690400836</v>
      </c>
      <c r="EX128">
        <v>74</v>
      </c>
      <c r="EY128">
        <v>0.005</v>
      </c>
      <c r="EZ128">
        <v>-0.006</v>
      </c>
      <c r="FA128">
        <v>1.108</v>
      </c>
      <c r="FB128">
        <v>0.491</v>
      </c>
      <c r="FC128">
        <v>411</v>
      </c>
      <c r="FD128">
        <v>34</v>
      </c>
      <c r="FE128">
        <v>0.41</v>
      </c>
      <c r="FF128">
        <v>0.5</v>
      </c>
      <c r="FG128">
        <v>0.7709470779221926</v>
      </c>
      <c r="FH128">
        <v>0.1933267108376566</v>
      </c>
      <c r="FI128">
        <v>0.07220146753242988</v>
      </c>
      <c r="FJ128">
        <v>1</v>
      </c>
      <c r="FK128">
        <v>-0.696173075</v>
      </c>
      <c r="FL128">
        <v>-0.8008758461538454</v>
      </c>
      <c r="FM128">
        <v>0.1171869427932113</v>
      </c>
      <c r="FN128">
        <v>1</v>
      </c>
      <c r="FO128">
        <v>409.9219666666667</v>
      </c>
      <c r="FP128">
        <v>1.132484983314555</v>
      </c>
      <c r="FQ128">
        <v>0.08671658177970493</v>
      </c>
      <c r="FR128">
        <v>1</v>
      </c>
      <c r="FS128">
        <v>-0.07123926750000001</v>
      </c>
      <c r="FT128">
        <v>0.4185047718574108</v>
      </c>
      <c r="FU128">
        <v>0.04053240452163175</v>
      </c>
      <c r="FV128">
        <v>1</v>
      </c>
      <c r="FW128">
        <v>34.08295666666666</v>
      </c>
      <c r="FX128">
        <v>0.3516200222470315</v>
      </c>
      <c r="FY128">
        <v>0.02589529794297692</v>
      </c>
      <c r="FZ128">
        <v>1</v>
      </c>
      <c r="GA128">
        <v>5</v>
      </c>
      <c r="GB128">
        <v>5</v>
      </c>
      <c r="GC128" t="s">
        <v>420</v>
      </c>
      <c r="GD128">
        <v>3.16862</v>
      </c>
      <c r="GE128">
        <v>2.79639</v>
      </c>
      <c r="GF128">
        <v>0.101221</v>
      </c>
      <c r="GG128">
        <v>0.102081</v>
      </c>
      <c r="GH128">
        <v>0.150328</v>
      </c>
      <c r="GI128">
        <v>0.151393</v>
      </c>
      <c r="GJ128">
        <v>27656.6</v>
      </c>
      <c r="GK128">
        <v>22079.3</v>
      </c>
      <c r="GL128">
        <v>28799.5</v>
      </c>
      <c r="GM128">
        <v>24120.5</v>
      </c>
      <c r="GN128">
        <v>31134.7</v>
      </c>
      <c r="GO128">
        <v>29877.1</v>
      </c>
      <c r="GP128">
        <v>39730.6</v>
      </c>
      <c r="GQ128">
        <v>39355.1</v>
      </c>
      <c r="GR128">
        <v>2.0714</v>
      </c>
      <c r="GS128">
        <v>1.78985</v>
      </c>
      <c r="GT128">
        <v>0.156038</v>
      </c>
      <c r="GU128">
        <v>0</v>
      </c>
      <c r="GV128">
        <v>33.0725</v>
      </c>
      <c r="GW128">
        <v>999.9</v>
      </c>
      <c r="GX128">
        <v>61.7</v>
      </c>
      <c r="GY128">
        <v>36</v>
      </c>
      <c r="GZ128">
        <v>36.3624</v>
      </c>
      <c r="HA128">
        <v>62.549</v>
      </c>
      <c r="HB128">
        <v>30.2965</v>
      </c>
      <c r="HC128">
        <v>1</v>
      </c>
      <c r="HD128">
        <v>0.629339</v>
      </c>
      <c r="HE128">
        <v>0</v>
      </c>
      <c r="HF128">
        <v>20.2763</v>
      </c>
      <c r="HG128">
        <v>5.22313</v>
      </c>
      <c r="HH128">
        <v>11.914</v>
      </c>
      <c r="HI128">
        <v>4.9633</v>
      </c>
      <c r="HJ128">
        <v>3.292</v>
      </c>
      <c r="HK128">
        <v>9999</v>
      </c>
      <c r="HL128">
        <v>9999</v>
      </c>
      <c r="HM128">
        <v>9999</v>
      </c>
      <c r="HN128">
        <v>999.9</v>
      </c>
      <c r="HO128">
        <v>4.97028</v>
      </c>
      <c r="HP128">
        <v>1.87531</v>
      </c>
      <c r="HQ128">
        <v>1.87408</v>
      </c>
      <c r="HR128">
        <v>1.87332</v>
      </c>
      <c r="HS128">
        <v>1.87473</v>
      </c>
      <c r="HT128">
        <v>1.86971</v>
      </c>
      <c r="HU128">
        <v>1.87381</v>
      </c>
      <c r="HV128">
        <v>1.87891</v>
      </c>
      <c r="HW128">
        <v>0</v>
      </c>
      <c r="HX128">
        <v>0</v>
      </c>
      <c r="HY128">
        <v>0</v>
      </c>
      <c r="HZ128">
        <v>0</v>
      </c>
      <c r="IA128" t="s">
        <v>421</v>
      </c>
      <c r="IB128" t="s">
        <v>422</v>
      </c>
      <c r="IC128" t="s">
        <v>423</v>
      </c>
      <c r="ID128" t="s">
        <v>423</v>
      </c>
      <c r="IE128" t="s">
        <v>423</v>
      </c>
      <c r="IF128" t="s">
        <v>423</v>
      </c>
      <c r="IG128">
        <v>0</v>
      </c>
      <c r="IH128">
        <v>100</v>
      </c>
      <c r="II128">
        <v>100</v>
      </c>
      <c r="IJ128">
        <v>1.108</v>
      </c>
      <c r="IK128">
        <v>0.491</v>
      </c>
      <c r="IL128">
        <v>1.082112267685816</v>
      </c>
      <c r="IM128">
        <v>0.0007502269904989051</v>
      </c>
      <c r="IN128">
        <v>-1.907541437940456E-06</v>
      </c>
      <c r="IO128">
        <v>4.87577687351772E-10</v>
      </c>
      <c r="IP128">
        <v>0.4968900000000005</v>
      </c>
      <c r="IQ128">
        <v>0</v>
      </c>
      <c r="IR128">
        <v>0</v>
      </c>
      <c r="IS128">
        <v>0</v>
      </c>
      <c r="IT128">
        <v>1</v>
      </c>
      <c r="IU128">
        <v>1943</v>
      </c>
      <c r="IV128">
        <v>1</v>
      </c>
      <c r="IW128">
        <v>21</v>
      </c>
      <c r="IX128">
        <v>1.8</v>
      </c>
      <c r="IY128">
        <v>1.8</v>
      </c>
      <c r="IZ128">
        <v>1.09497</v>
      </c>
      <c r="JA128">
        <v>2.44019</v>
      </c>
      <c r="JB128">
        <v>1.42578</v>
      </c>
      <c r="JC128">
        <v>2.27051</v>
      </c>
      <c r="JD128">
        <v>1.54785</v>
      </c>
      <c r="JE128">
        <v>2.45117</v>
      </c>
      <c r="JF128">
        <v>39.5416</v>
      </c>
      <c r="JG128">
        <v>13.9832</v>
      </c>
      <c r="JH128">
        <v>18</v>
      </c>
      <c r="JI128">
        <v>632.5890000000001</v>
      </c>
      <c r="JJ128">
        <v>428.641</v>
      </c>
      <c r="JK128">
        <v>34.6031</v>
      </c>
      <c r="JL128">
        <v>35.0771</v>
      </c>
      <c r="JM128">
        <v>30</v>
      </c>
      <c r="JN128">
        <v>34.9038</v>
      </c>
      <c r="JO128">
        <v>34.8248</v>
      </c>
      <c r="JP128">
        <v>21.9297</v>
      </c>
      <c r="JQ128">
        <v>0</v>
      </c>
      <c r="JR128">
        <v>100</v>
      </c>
      <c r="JS128">
        <v>-999.9</v>
      </c>
      <c r="JT128">
        <v>410.594</v>
      </c>
      <c r="JU128">
        <v>35</v>
      </c>
      <c r="JV128">
        <v>93.8426</v>
      </c>
      <c r="JW128">
        <v>100.125</v>
      </c>
    </row>
    <row r="129" spans="1:283">
      <c r="A129">
        <v>113</v>
      </c>
      <c r="B129">
        <v>1690400964</v>
      </c>
      <c r="C129">
        <v>22593.90000009537</v>
      </c>
      <c r="D129" t="s">
        <v>942</v>
      </c>
      <c r="E129" t="s">
        <v>943</v>
      </c>
      <c r="F129">
        <v>15</v>
      </c>
      <c r="P129">
        <v>1690400956.25</v>
      </c>
      <c r="Q129">
        <f>(R129)/1000</f>
        <v>0</v>
      </c>
      <c r="R129">
        <f>1000*DB129*AP129*(CX129-CY129)/(100*CQ129*(1000-AP129*CX129))</f>
        <v>0</v>
      </c>
      <c r="S129">
        <f>DB129*AP129*(CW129-CV129*(1000-AP129*CY129)/(1000-AP129*CX129))/(100*CQ129)</f>
        <v>0</v>
      </c>
      <c r="T129">
        <f>CV129 - IF(AP129&gt;1, S129*CQ129*100.0/(AR129*DJ129), 0)</f>
        <v>0</v>
      </c>
      <c r="U129">
        <f>((AA129-Q129/2)*T129-S129)/(AA129+Q129/2)</f>
        <v>0</v>
      </c>
      <c r="V129">
        <f>U129*(DC129+DD129)/1000.0</f>
        <v>0</v>
      </c>
      <c r="W129">
        <f>(CV129 - IF(AP129&gt;1, S129*CQ129*100.0/(AR129*DJ129), 0))*(DC129+DD129)/1000.0</f>
        <v>0</v>
      </c>
      <c r="X129">
        <f>2.0/((1/Z129-1/Y129)+SIGN(Z129)*SQRT((1/Z129-1/Y129)*(1/Z129-1/Y129) + 4*CR129/((CR129+1)*(CR129+1))*(2*1/Z129*1/Y129-1/Y129*1/Y129)))</f>
        <v>0</v>
      </c>
      <c r="Y129">
        <f>IF(LEFT(CS129,1)&lt;&gt;"0",IF(LEFT(CS129,1)="1",3.0,CT129),$D$5+$E$5*(DJ129*DC129/($K$5*1000))+$F$5*(DJ129*DC129/($K$5*1000))*MAX(MIN(CQ129,$J$5),$I$5)*MAX(MIN(CQ129,$J$5),$I$5)+$G$5*MAX(MIN(CQ129,$J$5),$I$5)*(DJ129*DC129/($K$5*1000))+$H$5*(DJ129*DC129/($K$5*1000))*(DJ129*DC129/($K$5*1000)))</f>
        <v>0</v>
      </c>
      <c r="Z129">
        <f>Q129*(1000-(1000*0.61365*exp(17.502*AD129/(240.97+AD129))/(DC129+DD129)+CX129)/2)/(1000*0.61365*exp(17.502*AD129/(240.97+AD129))/(DC129+DD129)-CX129)</f>
        <v>0</v>
      </c>
      <c r="AA129">
        <f>1/((CR129+1)/(X129/1.6)+1/(Y129/1.37)) + CR129/((CR129+1)/(X129/1.6) + CR129/(Y129/1.37))</f>
        <v>0</v>
      </c>
      <c r="AB129">
        <f>(CM129*CP129)</f>
        <v>0</v>
      </c>
      <c r="AC129">
        <f>(DE129+(AB129+2*0.95*5.67E-8*(((DE129+$B$7)+273)^4-(DE129+273)^4)-44100*Q129)/(1.84*29.3*Y129+8*0.95*5.67E-8*(DE129+273)^3))</f>
        <v>0</v>
      </c>
      <c r="AD129">
        <f>($C$7*DF129+$D$7*DG129+$E$7*AC129)</f>
        <v>0</v>
      </c>
      <c r="AE129">
        <f>0.61365*exp(17.502*AD129/(240.97+AD129))</f>
        <v>0</v>
      </c>
      <c r="AF129">
        <f>(AG129/AH129*100)</f>
        <v>0</v>
      </c>
      <c r="AG129">
        <f>CX129*(DC129+DD129)/1000</f>
        <v>0</v>
      </c>
      <c r="AH129">
        <f>0.61365*exp(17.502*DE129/(240.97+DE129))</f>
        <v>0</v>
      </c>
      <c r="AI129">
        <f>(AE129-CX129*(DC129+DD129)/1000)</f>
        <v>0</v>
      </c>
      <c r="AJ129">
        <f>(-Q129*44100)</f>
        <v>0</v>
      </c>
      <c r="AK129">
        <f>2*29.3*Y129*0.92*(DE129-AD129)</f>
        <v>0</v>
      </c>
      <c r="AL129">
        <f>2*0.95*5.67E-8*(((DE129+$B$7)+273)^4-(AD129+273)^4)</f>
        <v>0</v>
      </c>
      <c r="AM129">
        <f>AB129+AL129+AJ129+AK129</f>
        <v>0</v>
      </c>
      <c r="AN129">
        <v>0</v>
      </c>
      <c r="AO129">
        <v>0</v>
      </c>
      <c r="AP129">
        <f>IF(AN129*$H$13&gt;=AR129,1.0,(AR129/(AR129-AN129*$H$13)))</f>
        <v>0</v>
      </c>
      <c r="AQ129">
        <f>(AP129-1)*100</f>
        <v>0</v>
      </c>
      <c r="AR129">
        <f>MAX(0,($B$13+$C$13*DJ129)/(1+$D$13*DJ129)*DC129/(DE129+273)*$E$13)</f>
        <v>0</v>
      </c>
      <c r="AS129" t="s">
        <v>414</v>
      </c>
      <c r="AT129">
        <v>12558.6</v>
      </c>
      <c r="AU129">
        <v>607.068</v>
      </c>
      <c r="AV129">
        <v>2188.17</v>
      </c>
      <c r="AW129">
        <f>1-AU129/AV129</f>
        <v>0</v>
      </c>
      <c r="AX129">
        <v>-1.734461745173538</v>
      </c>
      <c r="AY129" t="s">
        <v>944</v>
      </c>
      <c r="AZ129">
        <v>12513.4</v>
      </c>
      <c r="BA129">
        <v>670.9768</v>
      </c>
      <c r="BB129">
        <v>830.753</v>
      </c>
      <c r="BC129">
        <f>1-BA129/BB129</f>
        <v>0</v>
      </c>
      <c r="BD129">
        <v>0.5</v>
      </c>
      <c r="BE129">
        <f>CN129</f>
        <v>0</v>
      </c>
      <c r="BF129">
        <f>S129</f>
        <v>0</v>
      </c>
      <c r="BG129">
        <f>BC129*BD129*BE129</f>
        <v>0</v>
      </c>
      <c r="BH129">
        <f>(BF129-AX129)/BE129</f>
        <v>0</v>
      </c>
      <c r="BI129">
        <f>(AV129-BB129)/BB129</f>
        <v>0</v>
      </c>
      <c r="BJ129">
        <f>AU129/(AW129+AU129/BB129)</f>
        <v>0</v>
      </c>
      <c r="BK129" t="s">
        <v>945</v>
      </c>
      <c r="BL129">
        <v>499.8</v>
      </c>
      <c r="BM129">
        <f>IF(BL129&lt;&gt;0, BL129, BJ129)</f>
        <v>0</v>
      </c>
      <c r="BN129">
        <f>1-BM129/BB129</f>
        <v>0</v>
      </c>
      <c r="BO129">
        <f>(BB129-BA129)/(BB129-BM129)</f>
        <v>0</v>
      </c>
      <c r="BP129">
        <f>(AV129-BB129)/(AV129-BM129)</f>
        <v>0</v>
      </c>
      <c r="BQ129">
        <f>(BB129-BA129)/(BB129-AU129)</f>
        <v>0</v>
      </c>
      <c r="BR129">
        <f>(AV129-BB129)/(AV129-AU129)</f>
        <v>0</v>
      </c>
      <c r="BS129">
        <f>(BO129*BM129/BA129)</f>
        <v>0</v>
      </c>
      <c r="BT129">
        <f>(1-BS129)</f>
        <v>0</v>
      </c>
      <c r="BU129">
        <v>3344</v>
      </c>
      <c r="BV129">
        <v>300</v>
      </c>
      <c r="BW129">
        <v>300</v>
      </c>
      <c r="BX129">
        <v>300</v>
      </c>
      <c r="BY129">
        <v>12513.4</v>
      </c>
      <c r="BZ129">
        <v>805.28</v>
      </c>
      <c r="CA129">
        <v>-0.009063430000000001</v>
      </c>
      <c r="CB129">
        <v>-1.29</v>
      </c>
      <c r="CC129" t="s">
        <v>417</v>
      </c>
      <c r="CD129" t="s">
        <v>417</v>
      </c>
      <c r="CE129" t="s">
        <v>417</v>
      </c>
      <c r="CF129" t="s">
        <v>417</v>
      </c>
      <c r="CG129" t="s">
        <v>417</v>
      </c>
      <c r="CH129" t="s">
        <v>417</v>
      </c>
      <c r="CI129" t="s">
        <v>417</v>
      </c>
      <c r="CJ129" t="s">
        <v>417</v>
      </c>
      <c r="CK129" t="s">
        <v>417</v>
      </c>
      <c r="CL129" t="s">
        <v>417</v>
      </c>
      <c r="CM129">
        <f>$B$11*DK129+$C$11*DL129+$F$11*DW129*(1-DZ129)</f>
        <v>0</v>
      </c>
      <c r="CN129">
        <f>CM129*CO129</f>
        <v>0</v>
      </c>
      <c r="CO129">
        <f>($B$11*$D$9+$C$11*$D$9+$F$11*((EJ129+EB129)/MAX(EJ129+EB129+EK129, 0.1)*$I$9+EK129/MAX(EJ129+EB129+EK129, 0.1)*$J$9))/($B$11+$C$11+$F$11)</f>
        <v>0</v>
      </c>
      <c r="CP129">
        <f>($B$11*$K$9+$C$11*$K$9+$F$11*((EJ129+EB129)/MAX(EJ129+EB129+EK129, 0.1)*$P$9+EK129/MAX(EJ129+EB129+EK129, 0.1)*$Q$9))/($B$11+$C$11+$F$11)</f>
        <v>0</v>
      </c>
      <c r="CQ129">
        <v>6</v>
      </c>
      <c r="CR129">
        <v>0.5</v>
      </c>
      <c r="CS129" t="s">
        <v>418</v>
      </c>
      <c r="CT129">
        <v>2</v>
      </c>
      <c r="CU129">
        <v>1690400956.25</v>
      </c>
      <c r="CV129">
        <v>409.8594333333333</v>
      </c>
      <c r="CW129">
        <v>414.8976333333333</v>
      </c>
      <c r="CX129">
        <v>34.68619</v>
      </c>
      <c r="CY129">
        <v>34.03296666666667</v>
      </c>
      <c r="CZ129">
        <v>408.8014333333333</v>
      </c>
      <c r="DA129">
        <v>34.19919</v>
      </c>
      <c r="DB129">
        <v>600.1367666666666</v>
      </c>
      <c r="DC129">
        <v>101.2892666666667</v>
      </c>
      <c r="DD129">
        <v>0.09997617333333332</v>
      </c>
      <c r="DE129">
        <v>34.93535333333333</v>
      </c>
      <c r="DF129">
        <v>35.73625666666666</v>
      </c>
      <c r="DG129">
        <v>999.9000000000002</v>
      </c>
      <c r="DH129">
        <v>0</v>
      </c>
      <c r="DI129">
        <v>0</v>
      </c>
      <c r="DJ129">
        <v>9998.699333333332</v>
      </c>
      <c r="DK129">
        <v>0</v>
      </c>
      <c r="DL129">
        <v>1811.012333333333</v>
      </c>
      <c r="DM129">
        <v>-4.987568</v>
      </c>
      <c r="DN129">
        <v>424.6410333333333</v>
      </c>
      <c r="DO129">
        <v>429.5154</v>
      </c>
      <c r="DP129">
        <v>0.6574412999999999</v>
      </c>
      <c r="DQ129">
        <v>414.8976333333333</v>
      </c>
      <c r="DR129">
        <v>34.03296666666667</v>
      </c>
      <c r="DS129">
        <v>3.513766</v>
      </c>
      <c r="DT129">
        <v>3.447173333333334</v>
      </c>
      <c r="DU129">
        <v>26.6864</v>
      </c>
      <c r="DV129">
        <v>26.36177333333334</v>
      </c>
      <c r="DW129">
        <v>1499.989333333334</v>
      </c>
      <c r="DX129">
        <v>0.9729911666666669</v>
      </c>
      <c r="DY129">
        <v>0.02700873</v>
      </c>
      <c r="DZ129">
        <v>0</v>
      </c>
      <c r="EA129">
        <v>671.6499333333335</v>
      </c>
      <c r="EB129">
        <v>4.99931</v>
      </c>
      <c r="EC129">
        <v>12968.82</v>
      </c>
      <c r="ED129">
        <v>13259.1</v>
      </c>
      <c r="EE129">
        <v>43.55786666666665</v>
      </c>
      <c r="EF129">
        <v>44.81199999999998</v>
      </c>
      <c r="EG129">
        <v>43.78926666666666</v>
      </c>
      <c r="EH129">
        <v>44.15599999999999</v>
      </c>
      <c r="EI129">
        <v>44.875</v>
      </c>
      <c r="EJ129">
        <v>1454.609333333333</v>
      </c>
      <c r="EK129">
        <v>40.38000000000002</v>
      </c>
      <c r="EL129">
        <v>0</v>
      </c>
      <c r="EM129">
        <v>145</v>
      </c>
      <c r="EN129">
        <v>0</v>
      </c>
      <c r="EO129">
        <v>670.9768</v>
      </c>
      <c r="EP129">
        <v>-76.97076932971426</v>
      </c>
      <c r="EQ129">
        <v>-977.8230781800273</v>
      </c>
      <c r="ER129">
        <v>12958.472</v>
      </c>
      <c r="ES129">
        <v>15</v>
      </c>
      <c r="ET129">
        <v>1690400986</v>
      </c>
      <c r="EU129" t="s">
        <v>946</v>
      </c>
      <c r="EV129">
        <v>1690400986</v>
      </c>
      <c r="EW129">
        <v>1690400983.5</v>
      </c>
      <c r="EX129">
        <v>75</v>
      </c>
      <c r="EY129">
        <v>-0.048</v>
      </c>
      <c r="EZ129">
        <v>-0.004</v>
      </c>
      <c r="FA129">
        <v>1.058</v>
      </c>
      <c r="FB129">
        <v>0.487</v>
      </c>
      <c r="FC129">
        <v>415</v>
      </c>
      <c r="FD129">
        <v>34</v>
      </c>
      <c r="FE129">
        <v>0.39</v>
      </c>
      <c r="FF129">
        <v>0.24</v>
      </c>
      <c r="FG129">
        <v>4.711595717205457</v>
      </c>
      <c r="FH129">
        <v>-0.3372625368635916</v>
      </c>
      <c r="FI129">
        <v>0.03523646592129039</v>
      </c>
      <c r="FJ129">
        <v>1</v>
      </c>
      <c r="FK129">
        <v>-4.96987780487805</v>
      </c>
      <c r="FL129">
        <v>-0.1364960278745604</v>
      </c>
      <c r="FM129">
        <v>0.04401103002059974</v>
      </c>
      <c r="FN129">
        <v>1</v>
      </c>
      <c r="FO129">
        <v>409.908</v>
      </c>
      <c r="FP129">
        <v>0.6523064516126017</v>
      </c>
      <c r="FQ129">
        <v>0.05393185664605673</v>
      </c>
      <c r="FR129">
        <v>1</v>
      </c>
      <c r="FS129">
        <v>0.6407923658536586</v>
      </c>
      <c r="FT129">
        <v>0.3451384599303136</v>
      </c>
      <c r="FU129">
        <v>0.03423942618746172</v>
      </c>
      <c r="FV129">
        <v>1</v>
      </c>
      <c r="FW129">
        <v>34.68892903225807</v>
      </c>
      <c r="FX129">
        <v>0.3122177419354196</v>
      </c>
      <c r="FY129">
        <v>0.02365031805758154</v>
      </c>
      <c r="FZ129">
        <v>1</v>
      </c>
      <c r="GA129">
        <v>5</v>
      </c>
      <c r="GB129">
        <v>5</v>
      </c>
      <c r="GC129" t="s">
        <v>420</v>
      </c>
      <c r="GD129">
        <v>3.16936</v>
      </c>
      <c r="GE129">
        <v>2.79713</v>
      </c>
      <c r="GF129">
        <v>0.101237</v>
      </c>
      <c r="GG129">
        <v>0.102908</v>
      </c>
      <c r="GH129">
        <v>0.152223</v>
      </c>
      <c r="GI129">
        <v>0.15112</v>
      </c>
      <c r="GJ129">
        <v>27659.9</v>
      </c>
      <c r="GK129">
        <v>22063.9</v>
      </c>
      <c r="GL129">
        <v>28802.6</v>
      </c>
      <c r="GM129">
        <v>24125.4</v>
      </c>
      <c r="GN129">
        <v>31068.3</v>
      </c>
      <c r="GO129">
        <v>29889.9</v>
      </c>
      <c r="GP129">
        <v>39735.9</v>
      </c>
      <c r="GQ129">
        <v>39360.2</v>
      </c>
      <c r="GR129">
        <v>2.07675</v>
      </c>
      <c r="GS129">
        <v>0.663725</v>
      </c>
      <c r="GT129">
        <v>0.170112</v>
      </c>
      <c r="GU129">
        <v>0</v>
      </c>
      <c r="GV129">
        <v>33.0198</v>
      </c>
      <c r="GW129">
        <v>999.9</v>
      </c>
      <c r="GX129">
        <v>61.5</v>
      </c>
      <c r="GY129">
        <v>36</v>
      </c>
      <c r="GZ129">
        <v>36.2406</v>
      </c>
      <c r="HA129">
        <v>61.989</v>
      </c>
      <c r="HB129">
        <v>30.1482</v>
      </c>
      <c r="HC129">
        <v>1</v>
      </c>
      <c r="HD129">
        <v>0.618107</v>
      </c>
      <c r="HE129">
        <v>0</v>
      </c>
      <c r="HF129">
        <v>20.2766</v>
      </c>
      <c r="HG129">
        <v>5.22253</v>
      </c>
      <c r="HH129">
        <v>11.9141</v>
      </c>
      <c r="HI129">
        <v>4.96355</v>
      </c>
      <c r="HJ129">
        <v>3.29203</v>
      </c>
      <c r="HK129">
        <v>9999</v>
      </c>
      <c r="HL129">
        <v>9999</v>
      </c>
      <c r="HM129">
        <v>9999</v>
      </c>
      <c r="HN129">
        <v>999.9</v>
      </c>
      <c r="HO129">
        <v>4.97029</v>
      </c>
      <c r="HP129">
        <v>1.87531</v>
      </c>
      <c r="HQ129">
        <v>1.87408</v>
      </c>
      <c r="HR129">
        <v>1.87331</v>
      </c>
      <c r="HS129">
        <v>1.87471</v>
      </c>
      <c r="HT129">
        <v>1.86969</v>
      </c>
      <c r="HU129">
        <v>1.87383</v>
      </c>
      <c r="HV129">
        <v>1.87891</v>
      </c>
      <c r="HW129">
        <v>0</v>
      </c>
      <c r="HX129">
        <v>0</v>
      </c>
      <c r="HY129">
        <v>0</v>
      </c>
      <c r="HZ129">
        <v>0</v>
      </c>
      <c r="IA129" t="s">
        <v>421</v>
      </c>
      <c r="IB129" t="s">
        <v>422</v>
      </c>
      <c r="IC129" t="s">
        <v>423</v>
      </c>
      <c r="ID129" t="s">
        <v>423</v>
      </c>
      <c r="IE129" t="s">
        <v>423</v>
      </c>
      <c r="IF129" t="s">
        <v>423</v>
      </c>
      <c r="IG129">
        <v>0</v>
      </c>
      <c r="IH129">
        <v>100</v>
      </c>
      <c r="II129">
        <v>100</v>
      </c>
      <c r="IJ129">
        <v>1.058</v>
      </c>
      <c r="IK129">
        <v>0.487</v>
      </c>
      <c r="IL129">
        <v>1.087422348407293</v>
      </c>
      <c r="IM129">
        <v>0.0007502269904989051</v>
      </c>
      <c r="IN129">
        <v>-1.907541437940456E-06</v>
      </c>
      <c r="IO129">
        <v>4.87577687351772E-10</v>
      </c>
      <c r="IP129">
        <v>0.4912095238095233</v>
      </c>
      <c r="IQ129">
        <v>0</v>
      </c>
      <c r="IR129">
        <v>0</v>
      </c>
      <c r="IS129">
        <v>0</v>
      </c>
      <c r="IT129">
        <v>1</v>
      </c>
      <c r="IU129">
        <v>1943</v>
      </c>
      <c r="IV129">
        <v>1</v>
      </c>
      <c r="IW129">
        <v>21</v>
      </c>
      <c r="IX129">
        <v>2</v>
      </c>
      <c r="IY129">
        <v>2.1</v>
      </c>
      <c r="IZ129">
        <v>1.10352</v>
      </c>
      <c r="JA129">
        <v>2.44751</v>
      </c>
      <c r="JB129">
        <v>1.42578</v>
      </c>
      <c r="JC129">
        <v>2.27051</v>
      </c>
      <c r="JD129">
        <v>1.54785</v>
      </c>
      <c r="JE129">
        <v>2.33765</v>
      </c>
      <c r="JF129">
        <v>39.4166</v>
      </c>
      <c r="JG129">
        <v>13.9569</v>
      </c>
      <c r="JH129">
        <v>18</v>
      </c>
      <c r="JI129">
        <v>635.89</v>
      </c>
      <c r="JJ129">
        <v>46.6829</v>
      </c>
      <c r="JK129">
        <v>34.3515</v>
      </c>
      <c r="JL129">
        <v>34.926</v>
      </c>
      <c r="JM129">
        <v>29.9995</v>
      </c>
      <c r="JN129">
        <v>34.8166</v>
      </c>
      <c r="JO129">
        <v>34.7322</v>
      </c>
      <c r="JP129">
        <v>22.1167</v>
      </c>
      <c r="JQ129">
        <v>0</v>
      </c>
      <c r="JR129">
        <v>100</v>
      </c>
      <c r="JS129">
        <v>-999.9</v>
      </c>
      <c r="JT129">
        <v>414.71</v>
      </c>
      <c r="JU129">
        <v>35</v>
      </c>
      <c r="JV129">
        <v>93.85420000000001</v>
      </c>
      <c r="JW129">
        <v>100.141</v>
      </c>
    </row>
    <row r="130" spans="1:283">
      <c r="A130">
        <v>114</v>
      </c>
      <c r="B130">
        <v>1690401142.5</v>
      </c>
      <c r="C130">
        <v>22772.40000009537</v>
      </c>
      <c r="D130" t="s">
        <v>947</v>
      </c>
      <c r="E130" t="s">
        <v>948</v>
      </c>
      <c r="F130">
        <v>15</v>
      </c>
      <c r="P130">
        <v>1690401134.5</v>
      </c>
      <c r="Q130">
        <f>(R130)/1000</f>
        <v>0</v>
      </c>
      <c r="R130">
        <f>1000*DB130*AP130*(CX130-CY130)/(100*CQ130*(1000-AP130*CX130))</f>
        <v>0</v>
      </c>
      <c r="S130">
        <f>DB130*AP130*(CW130-CV130*(1000-AP130*CY130)/(1000-AP130*CX130))/(100*CQ130)</f>
        <v>0</v>
      </c>
      <c r="T130">
        <f>CV130 - IF(AP130&gt;1, S130*CQ130*100.0/(AR130*DJ130), 0)</f>
        <v>0</v>
      </c>
      <c r="U130">
        <f>((AA130-Q130/2)*T130-S130)/(AA130+Q130/2)</f>
        <v>0</v>
      </c>
      <c r="V130">
        <f>U130*(DC130+DD130)/1000.0</f>
        <v>0</v>
      </c>
      <c r="W130">
        <f>(CV130 - IF(AP130&gt;1, S130*CQ130*100.0/(AR130*DJ130), 0))*(DC130+DD130)/1000.0</f>
        <v>0</v>
      </c>
      <c r="X130">
        <f>2.0/((1/Z130-1/Y130)+SIGN(Z130)*SQRT((1/Z130-1/Y130)*(1/Z130-1/Y130) + 4*CR130/((CR130+1)*(CR130+1))*(2*1/Z130*1/Y130-1/Y130*1/Y130)))</f>
        <v>0</v>
      </c>
      <c r="Y130">
        <f>IF(LEFT(CS130,1)&lt;&gt;"0",IF(LEFT(CS130,1)="1",3.0,CT130),$D$5+$E$5*(DJ130*DC130/($K$5*1000))+$F$5*(DJ130*DC130/($K$5*1000))*MAX(MIN(CQ130,$J$5),$I$5)*MAX(MIN(CQ130,$J$5),$I$5)+$G$5*MAX(MIN(CQ130,$J$5),$I$5)*(DJ130*DC130/($K$5*1000))+$H$5*(DJ130*DC130/($K$5*1000))*(DJ130*DC130/($K$5*1000)))</f>
        <v>0</v>
      </c>
      <c r="Z130">
        <f>Q130*(1000-(1000*0.61365*exp(17.502*AD130/(240.97+AD130))/(DC130+DD130)+CX130)/2)/(1000*0.61365*exp(17.502*AD130/(240.97+AD130))/(DC130+DD130)-CX130)</f>
        <v>0</v>
      </c>
      <c r="AA130">
        <f>1/((CR130+1)/(X130/1.6)+1/(Y130/1.37)) + CR130/((CR130+1)/(X130/1.6) + CR130/(Y130/1.37))</f>
        <v>0</v>
      </c>
      <c r="AB130">
        <f>(CM130*CP130)</f>
        <v>0</v>
      </c>
      <c r="AC130">
        <f>(DE130+(AB130+2*0.95*5.67E-8*(((DE130+$B$7)+273)^4-(DE130+273)^4)-44100*Q130)/(1.84*29.3*Y130+8*0.95*5.67E-8*(DE130+273)^3))</f>
        <v>0</v>
      </c>
      <c r="AD130">
        <f>($C$7*DF130+$D$7*DG130+$E$7*AC130)</f>
        <v>0</v>
      </c>
      <c r="AE130">
        <f>0.61365*exp(17.502*AD130/(240.97+AD130))</f>
        <v>0</v>
      </c>
      <c r="AF130">
        <f>(AG130/AH130*100)</f>
        <v>0</v>
      </c>
      <c r="AG130">
        <f>CX130*(DC130+DD130)/1000</f>
        <v>0</v>
      </c>
      <c r="AH130">
        <f>0.61365*exp(17.502*DE130/(240.97+DE130))</f>
        <v>0</v>
      </c>
      <c r="AI130">
        <f>(AE130-CX130*(DC130+DD130)/1000)</f>
        <v>0</v>
      </c>
      <c r="AJ130">
        <f>(-Q130*44100)</f>
        <v>0</v>
      </c>
      <c r="AK130">
        <f>2*29.3*Y130*0.92*(DE130-AD130)</f>
        <v>0</v>
      </c>
      <c r="AL130">
        <f>2*0.95*5.67E-8*(((DE130+$B$7)+273)^4-(AD130+273)^4)</f>
        <v>0</v>
      </c>
      <c r="AM130">
        <f>AB130+AL130+AJ130+AK130</f>
        <v>0</v>
      </c>
      <c r="AN130">
        <v>0</v>
      </c>
      <c r="AO130">
        <v>0</v>
      </c>
      <c r="AP130">
        <f>IF(AN130*$H$13&gt;=AR130,1.0,(AR130/(AR130-AN130*$H$13)))</f>
        <v>0</v>
      </c>
      <c r="AQ130">
        <f>(AP130-1)*100</f>
        <v>0</v>
      </c>
      <c r="AR130">
        <f>MAX(0,($B$13+$C$13*DJ130)/(1+$D$13*DJ130)*DC130/(DE130+273)*$E$13)</f>
        <v>0</v>
      </c>
      <c r="AS130" t="s">
        <v>414</v>
      </c>
      <c r="AT130">
        <v>12558.6</v>
      </c>
      <c r="AU130">
        <v>607.068</v>
      </c>
      <c r="AV130">
        <v>2188.17</v>
      </c>
      <c r="AW130">
        <f>1-AU130/AV130</f>
        <v>0</v>
      </c>
      <c r="AX130">
        <v>-1.734461745173538</v>
      </c>
      <c r="AY130" t="s">
        <v>949</v>
      </c>
      <c r="AZ130">
        <v>12502.8</v>
      </c>
      <c r="BA130">
        <v>632.3925599999999</v>
      </c>
      <c r="BB130">
        <v>784.522</v>
      </c>
      <c r="BC130">
        <f>1-BA130/BB130</f>
        <v>0</v>
      </c>
      <c r="BD130">
        <v>0.5</v>
      </c>
      <c r="BE130">
        <f>CN130</f>
        <v>0</v>
      </c>
      <c r="BF130">
        <f>S130</f>
        <v>0</v>
      </c>
      <c r="BG130">
        <f>BC130*BD130*BE130</f>
        <v>0</v>
      </c>
      <c r="BH130">
        <f>(BF130-AX130)/BE130</f>
        <v>0</v>
      </c>
      <c r="BI130">
        <f>(AV130-BB130)/BB130</f>
        <v>0</v>
      </c>
      <c r="BJ130">
        <f>AU130/(AW130+AU130/BB130)</f>
        <v>0</v>
      </c>
      <c r="BK130" t="s">
        <v>950</v>
      </c>
      <c r="BL130">
        <v>-1119.78</v>
      </c>
      <c r="BM130">
        <f>IF(BL130&lt;&gt;0, BL130, BJ130)</f>
        <v>0</v>
      </c>
      <c r="BN130">
        <f>1-BM130/BB130</f>
        <v>0</v>
      </c>
      <c r="BO130">
        <f>(BB130-BA130)/(BB130-BM130)</f>
        <v>0</v>
      </c>
      <c r="BP130">
        <f>(AV130-BB130)/(AV130-BM130)</f>
        <v>0</v>
      </c>
      <c r="BQ130">
        <f>(BB130-BA130)/(BB130-AU130)</f>
        <v>0</v>
      </c>
      <c r="BR130">
        <f>(AV130-BB130)/(AV130-AU130)</f>
        <v>0</v>
      </c>
      <c r="BS130">
        <f>(BO130*BM130/BA130)</f>
        <v>0</v>
      </c>
      <c r="BT130">
        <f>(1-BS130)</f>
        <v>0</v>
      </c>
      <c r="BU130">
        <v>3346</v>
      </c>
      <c r="BV130">
        <v>300</v>
      </c>
      <c r="BW130">
        <v>300</v>
      </c>
      <c r="BX130">
        <v>300</v>
      </c>
      <c r="BY130">
        <v>12502.8</v>
      </c>
      <c r="BZ130">
        <v>757.48</v>
      </c>
      <c r="CA130">
        <v>-0.009055789999999999</v>
      </c>
      <c r="CB130">
        <v>-2.01</v>
      </c>
      <c r="CC130" t="s">
        <v>417</v>
      </c>
      <c r="CD130" t="s">
        <v>417</v>
      </c>
      <c r="CE130" t="s">
        <v>417</v>
      </c>
      <c r="CF130" t="s">
        <v>417</v>
      </c>
      <c r="CG130" t="s">
        <v>417</v>
      </c>
      <c r="CH130" t="s">
        <v>417</v>
      </c>
      <c r="CI130" t="s">
        <v>417</v>
      </c>
      <c r="CJ130" t="s">
        <v>417</v>
      </c>
      <c r="CK130" t="s">
        <v>417</v>
      </c>
      <c r="CL130" t="s">
        <v>417</v>
      </c>
      <c r="CM130">
        <f>$B$11*DK130+$C$11*DL130+$F$11*DW130*(1-DZ130)</f>
        <v>0</v>
      </c>
      <c r="CN130">
        <f>CM130*CO130</f>
        <v>0</v>
      </c>
      <c r="CO130">
        <f>($B$11*$D$9+$C$11*$D$9+$F$11*((EJ130+EB130)/MAX(EJ130+EB130+EK130, 0.1)*$I$9+EK130/MAX(EJ130+EB130+EK130, 0.1)*$J$9))/($B$11+$C$11+$F$11)</f>
        <v>0</v>
      </c>
      <c r="CP130">
        <f>($B$11*$K$9+$C$11*$K$9+$F$11*((EJ130+EB130)/MAX(EJ130+EB130+EK130, 0.1)*$P$9+EK130/MAX(EJ130+EB130+EK130, 0.1)*$Q$9))/($B$11+$C$11+$F$11)</f>
        <v>0</v>
      </c>
      <c r="CQ130">
        <v>6</v>
      </c>
      <c r="CR130">
        <v>0.5</v>
      </c>
      <c r="CS130" t="s">
        <v>418</v>
      </c>
      <c r="CT130">
        <v>2</v>
      </c>
      <c r="CU130">
        <v>1690401134.5</v>
      </c>
      <c r="CV130">
        <v>409.8459032258065</v>
      </c>
      <c r="CW130">
        <v>414.5769354838709</v>
      </c>
      <c r="CX130">
        <v>34.66225483870969</v>
      </c>
      <c r="CY130">
        <v>34.03222903225807</v>
      </c>
      <c r="CZ130">
        <v>408.7849032258065</v>
      </c>
      <c r="DA130">
        <v>34.16525483870969</v>
      </c>
      <c r="DB130">
        <v>600.1380967741935</v>
      </c>
      <c r="DC130">
        <v>101.2847096774194</v>
      </c>
      <c r="DD130">
        <v>0.09983553548387096</v>
      </c>
      <c r="DE130">
        <v>35.00344193548386</v>
      </c>
      <c r="DF130">
        <v>36.47739677419354</v>
      </c>
      <c r="DG130">
        <v>999.9000000000003</v>
      </c>
      <c r="DH130">
        <v>0</v>
      </c>
      <c r="DI130">
        <v>0</v>
      </c>
      <c r="DJ130">
        <v>9997.518064516127</v>
      </c>
      <c r="DK130">
        <v>0</v>
      </c>
      <c r="DL130">
        <v>1686.313548387097</v>
      </c>
      <c r="DM130">
        <v>-4.744542258064516</v>
      </c>
      <c r="DN130">
        <v>424.5489677419355</v>
      </c>
      <c r="DO130">
        <v>429.1828064516129</v>
      </c>
      <c r="DP130">
        <v>0.6318872580645162</v>
      </c>
      <c r="DQ130">
        <v>414.5769354838709</v>
      </c>
      <c r="DR130">
        <v>34.03222903225807</v>
      </c>
      <c r="DS130">
        <v>3.510945161290322</v>
      </c>
      <c r="DT130">
        <v>3.446943548387096</v>
      </c>
      <c r="DU130">
        <v>26.67275806451612</v>
      </c>
      <c r="DV130">
        <v>26.36065806451614</v>
      </c>
      <c r="DW130">
        <v>1500.012903225806</v>
      </c>
      <c r="DX130">
        <v>0.9729951935483866</v>
      </c>
      <c r="DY130">
        <v>0.02700462258064517</v>
      </c>
      <c r="DZ130">
        <v>0</v>
      </c>
      <c r="EA130">
        <v>632.7495483870969</v>
      </c>
      <c r="EB130">
        <v>4.999310000000001</v>
      </c>
      <c r="EC130">
        <v>11541.84193548387</v>
      </c>
      <c r="ED130">
        <v>13259.32258064516</v>
      </c>
      <c r="EE130">
        <v>43.625</v>
      </c>
      <c r="EF130">
        <v>44.90699999999999</v>
      </c>
      <c r="EG130">
        <v>43.875</v>
      </c>
      <c r="EH130">
        <v>44.125</v>
      </c>
      <c r="EI130">
        <v>44.883</v>
      </c>
      <c r="EJ130">
        <v>1454.642580645161</v>
      </c>
      <c r="EK130">
        <v>40.37032258064514</v>
      </c>
      <c r="EL130">
        <v>0</v>
      </c>
      <c r="EM130">
        <v>177.7999999523163</v>
      </c>
      <c r="EN130">
        <v>0</v>
      </c>
      <c r="EO130">
        <v>632.3925599999999</v>
      </c>
      <c r="EP130">
        <v>-38.26923080518801</v>
      </c>
      <c r="EQ130">
        <v>-2068.076925436903</v>
      </c>
      <c r="ER130">
        <v>11513.06</v>
      </c>
      <c r="ES130">
        <v>15</v>
      </c>
      <c r="ET130">
        <v>1690401165.5</v>
      </c>
      <c r="EU130" t="s">
        <v>951</v>
      </c>
      <c r="EV130">
        <v>1690401164</v>
      </c>
      <c r="EW130">
        <v>1690401165.5</v>
      </c>
      <c r="EX130">
        <v>77</v>
      </c>
      <c r="EY130">
        <v>0.016</v>
      </c>
      <c r="EZ130">
        <v>-0.002</v>
      </c>
      <c r="FA130">
        <v>1.061</v>
      </c>
      <c r="FB130">
        <v>0.497</v>
      </c>
      <c r="FC130">
        <v>415</v>
      </c>
      <c r="FD130">
        <v>34</v>
      </c>
      <c r="FE130">
        <v>0.49</v>
      </c>
      <c r="FF130">
        <v>0.25</v>
      </c>
      <c r="FG130">
        <v>4.481700110750625</v>
      </c>
      <c r="FH130">
        <v>-0.3469201399017449</v>
      </c>
      <c r="FI130">
        <v>0.06893924142629304</v>
      </c>
      <c r="FJ130">
        <v>1</v>
      </c>
      <c r="FK130">
        <v>-4.77381525</v>
      </c>
      <c r="FL130">
        <v>0.486196210131335</v>
      </c>
      <c r="FM130">
        <v>0.07683161914171477</v>
      </c>
      <c r="FN130">
        <v>1</v>
      </c>
      <c r="FO130">
        <v>409.8347000000001</v>
      </c>
      <c r="FP130">
        <v>0.3369877641811396</v>
      </c>
      <c r="FQ130">
        <v>0.02756465127658937</v>
      </c>
      <c r="FR130">
        <v>1</v>
      </c>
      <c r="FS130">
        <v>0.6206224499999999</v>
      </c>
      <c r="FT130">
        <v>0.2470180187617248</v>
      </c>
      <c r="FU130">
        <v>0.02490495158793729</v>
      </c>
      <c r="FV130">
        <v>1</v>
      </c>
      <c r="FW130">
        <v>34.66531333333333</v>
      </c>
      <c r="FX130">
        <v>0.1852298109009393</v>
      </c>
      <c r="FY130">
        <v>0.01432226083953101</v>
      </c>
      <c r="FZ130">
        <v>1</v>
      </c>
      <c r="GA130">
        <v>5</v>
      </c>
      <c r="GB130">
        <v>5</v>
      </c>
      <c r="GC130" t="s">
        <v>420</v>
      </c>
      <c r="GD130">
        <v>3.16894</v>
      </c>
      <c r="GE130">
        <v>2.79687</v>
      </c>
      <c r="GF130">
        <v>0.101266</v>
      </c>
      <c r="GG130">
        <v>0.102891</v>
      </c>
      <c r="GH130">
        <v>0.152108</v>
      </c>
      <c r="GI130">
        <v>0.15118</v>
      </c>
      <c r="GJ130">
        <v>27664.7</v>
      </c>
      <c r="GK130">
        <v>22067.8</v>
      </c>
      <c r="GL130">
        <v>28807.8</v>
      </c>
      <c r="GM130">
        <v>24128.4</v>
      </c>
      <c r="GN130">
        <v>31076.9</v>
      </c>
      <c r="GO130">
        <v>29890.9</v>
      </c>
      <c r="GP130">
        <v>39743</v>
      </c>
      <c r="GQ130">
        <v>39365.4</v>
      </c>
      <c r="GR130">
        <v>2.07673</v>
      </c>
      <c r="GS130">
        <v>1.8152</v>
      </c>
      <c r="GT130">
        <v>0.184268</v>
      </c>
      <c r="GU130">
        <v>0</v>
      </c>
      <c r="GV130">
        <v>33.4778</v>
      </c>
      <c r="GW130">
        <v>999.9</v>
      </c>
      <c r="GX130">
        <v>61.6</v>
      </c>
      <c r="GY130">
        <v>35.9</v>
      </c>
      <c r="GZ130">
        <v>36.104</v>
      </c>
      <c r="HA130">
        <v>61.769</v>
      </c>
      <c r="HB130">
        <v>31.1859</v>
      </c>
      <c r="HC130">
        <v>1</v>
      </c>
      <c r="HD130">
        <v>0.606042</v>
      </c>
      <c r="HE130">
        <v>0</v>
      </c>
      <c r="HF130">
        <v>20.2768</v>
      </c>
      <c r="HG130">
        <v>5.22298</v>
      </c>
      <c r="HH130">
        <v>11.9141</v>
      </c>
      <c r="HI130">
        <v>4.9637</v>
      </c>
      <c r="HJ130">
        <v>3.292</v>
      </c>
      <c r="HK130">
        <v>9999</v>
      </c>
      <c r="HL130">
        <v>9999</v>
      </c>
      <c r="HM130">
        <v>9999</v>
      </c>
      <c r="HN130">
        <v>999.9</v>
      </c>
      <c r="HO130">
        <v>4.9703</v>
      </c>
      <c r="HP130">
        <v>1.87531</v>
      </c>
      <c r="HQ130">
        <v>1.8741</v>
      </c>
      <c r="HR130">
        <v>1.87332</v>
      </c>
      <c r="HS130">
        <v>1.8747</v>
      </c>
      <c r="HT130">
        <v>1.86967</v>
      </c>
      <c r="HU130">
        <v>1.87379</v>
      </c>
      <c r="HV130">
        <v>1.87892</v>
      </c>
      <c r="HW130">
        <v>0</v>
      </c>
      <c r="HX130">
        <v>0</v>
      </c>
      <c r="HY130">
        <v>0</v>
      </c>
      <c r="HZ130">
        <v>0</v>
      </c>
      <c r="IA130" t="s">
        <v>421</v>
      </c>
      <c r="IB130" t="s">
        <v>422</v>
      </c>
      <c r="IC130" t="s">
        <v>423</v>
      </c>
      <c r="ID130" t="s">
        <v>423</v>
      </c>
      <c r="IE130" t="s">
        <v>423</v>
      </c>
      <c r="IF130" t="s">
        <v>423</v>
      </c>
      <c r="IG130">
        <v>0</v>
      </c>
      <c r="IH130">
        <v>100</v>
      </c>
      <c r="II130">
        <v>100</v>
      </c>
      <c r="IJ130">
        <v>1.061</v>
      </c>
      <c r="IK130">
        <v>0.497</v>
      </c>
      <c r="IL130">
        <v>1.026121569798362</v>
      </c>
      <c r="IM130">
        <v>0.0007502269904989051</v>
      </c>
      <c r="IN130">
        <v>-1.907541437940456E-06</v>
      </c>
      <c r="IO130">
        <v>4.87577687351772E-10</v>
      </c>
      <c r="IP130">
        <v>0.4988650000000021</v>
      </c>
      <c r="IQ130">
        <v>0</v>
      </c>
      <c r="IR130">
        <v>0</v>
      </c>
      <c r="IS130">
        <v>0</v>
      </c>
      <c r="IT130">
        <v>1</v>
      </c>
      <c r="IU130">
        <v>1943</v>
      </c>
      <c r="IV130">
        <v>1</v>
      </c>
      <c r="IW130">
        <v>21</v>
      </c>
      <c r="IX130">
        <v>2.1</v>
      </c>
      <c r="IY130">
        <v>2</v>
      </c>
      <c r="IZ130">
        <v>1.10352</v>
      </c>
      <c r="JA130">
        <v>2.43042</v>
      </c>
      <c r="JB130">
        <v>1.42578</v>
      </c>
      <c r="JC130">
        <v>2.26929</v>
      </c>
      <c r="JD130">
        <v>1.54785</v>
      </c>
      <c r="JE130">
        <v>2.50488</v>
      </c>
      <c r="JF130">
        <v>39.3169</v>
      </c>
      <c r="JG130">
        <v>13.9482</v>
      </c>
      <c r="JH130">
        <v>18</v>
      </c>
      <c r="JI130">
        <v>634.479</v>
      </c>
      <c r="JJ130">
        <v>442.365</v>
      </c>
      <c r="JK130">
        <v>34.2222</v>
      </c>
      <c r="JL130">
        <v>34.7643</v>
      </c>
      <c r="JM130">
        <v>30</v>
      </c>
      <c r="JN130">
        <v>34.6698</v>
      </c>
      <c r="JO130">
        <v>34.5923</v>
      </c>
      <c r="JP130">
        <v>22.113</v>
      </c>
      <c r="JQ130">
        <v>0</v>
      </c>
      <c r="JR130">
        <v>100</v>
      </c>
      <c r="JS130">
        <v>-999.9</v>
      </c>
      <c r="JT130">
        <v>414.637</v>
      </c>
      <c r="JU130">
        <v>35</v>
      </c>
      <c r="JV130">
        <v>93.8711</v>
      </c>
      <c r="JW130">
        <v>100.154</v>
      </c>
    </row>
    <row r="131" spans="1:283">
      <c r="A131">
        <v>115</v>
      </c>
      <c r="B131">
        <v>1690401261.5</v>
      </c>
      <c r="C131">
        <v>22891.40000009537</v>
      </c>
      <c r="D131" t="s">
        <v>952</v>
      </c>
      <c r="E131" t="s">
        <v>953</v>
      </c>
      <c r="F131">
        <v>15</v>
      </c>
      <c r="P131">
        <v>1690401253.5</v>
      </c>
      <c r="Q131">
        <f>(R131)/1000</f>
        <v>0</v>
      </c>
      <c r="R131">
        <f>1000*DB131*AP131*(CX131-CY131)/(100*CQ131*(1000-AP131*CX131))</f>
        <v>0</v>
      </c>
      <c r="S131">
        <f>DB131*AP131*(CW131-CV131*(1000-AP131*CY131)/(1000-AP131*CX131))/(100*CQ131)</f>
        <v>0</v>
      </c>
      <c r="T131">
        <f>CV131 - IF(AP131&gt;1, S131*CQ131*100.0/(AR131*DJ131), 0)</f>
        <v>0</v>
      </c>
      <c r="U131">
        <f>((AA131-Q131/2)*T131-S131)/(AA131+Q131/2)</f>
        <v>0</v>
      </c>
      <c r="V131">
        <f>U131*(DC131+DD131)/1000.0</f>
        <v>0</v>
      </c>
      <c r="W131">
        <f>(CV131 - IF(AP131&gt;1, S131*CQ131*100.0/(AR131*DJ131), 0))*(DC131+DD131)/1000.0</f>
        <v>0</v>
      </c>
      <c r="X131">
        <f>2.0/((1/Z131-1/Y131)+SIGN(Z131)*SQRT((1/Z131-1/Y131)*(1/Z131-1/Y131) + 4*CR131/((CR131+1)*(CR131+1))*(2*1/Z131*1/Y131-1/Y131*1/Y131)))</f>
        <v>0</v>
      </c>
      <c r="Y131">
        <f>IF(LEFT(CS131,1)&lt;&gt;"0",IF(LEFT(CS131,1)="1",3.0,CT131),$D$5+$E$5*(DJ131*DC131/($K$5*1000))+$F$5*(DJ131*DC131/($K$5*1000))*MAX(MIN(CQ131,$J$5),$I$5)*MAX(MIN(CQ131,$J$5),$I$5)+$G$5*MAX(MIN(CQ131,$J$5),$I$5)*(DJ131*DC131/($K$5*1000))+$H$5*(DJ131*DC131/($K$5*1000))*(DJ131*DC131/($K$5*1000)))</f>
        <v>0</v>
      </c>
      <c r="Z131">
        <f>Q131*(1000-(1000*0.61365*exp(17.502*AD131/(240.97+AD131))/(DC131+DD131)+CX131)/2)/(1000*0.61365*exp(17.502*AD131/(240.97+AD131))/(DC131+DD131)-CX131)</f>
        <v>0</v>
      </c>
      <c r="AA131">
        <f>1/((CR131+1)/(X131/1.6)+1/(Y131/1.37)) + CR131/((CR131+1)/(X131/1.6) + CR131/(Y131/1.37))</f>
        <v>0</v>
      </c>
      <c r="AB131">
        <f>(CM131*CP131)</f>
        <v>0</v>
      </c>
      <c r="AC131">
        <f>(DE131+(AB131+2*0.95*5.67E-8*(((DE131+$B$7)+273)^4-(DE131+273)^4)-44100*Q131)/(1.84*29.3*Y131+8*0.95*5.67E-8*(DE131+273)^3))</f>
        <v>0</v>
      </c>
      <c r="AD131">
        <f>($C$7*DF131+$D$7*DG131+$E$7*AC131)</f>
        <v>0</v>
      </c>
      <c r="AE131">
        <f>0.61365*exp(17.502*AD131/(240.97+AD131))</f>
        <v>0</v>
      </c>
      <c r="AF131">
        <f>(AG131/AH131*100)</f>
        <v>0</v>
      </c>
      <c r="AG131">
        <f>CX131*(DC131+DD131)/1000</f>
        <v>0</v>
      </c>
      <c r="AH131">
        <f>0.61365*exp(17.502*DE131/(240.97+DE131))</f>
        <v>0</v>
      </c>
      <c r="AI131">
        <f>(AE131-CX131*(DC131+DD131)/1000)</f>
        <v>0</v>
      </c>
      <c r="AJ131">
        <f>(-Q131*44100)</f>
        <v>0</v>
      </c>
      <c r="AK131">
        <f>2*29.3*Y131*0.92*(DE131-AD131)</f>
        <v>0</v>
      </c>
      <c r="AL131">
        <f>2*0.95*5.67E-8*(((DE131+$B$7)+273)^4-(AD131+273)^4)</f>
        <v>0</v>
      </c>
      <c r="AM131">
        <f>AB131+AL131+AJ131+AK131</f>
        <v>0</v>
      </c>
      <c r="AN131">
        <v>0</v>
      </c>
      <c r="AO131">
        <v>0</v>
      </c>
      <c r="AP131">
        <f>IF(AN131*$H$13&gt;=AR131,1.0,(AR131/(AR131-AN131*$H$13)))</f>
        <v>0</v>
      </c>
      <c r="AQ131">
        <f>(AP131-1)*100</f>
        <v>0</v>
      </c>
      <c r="AR131">
        <f>MAX(0,($B$13+$C$13*DJ131)/(1+$D$13*DJ131)*DC131/(DE131+273)*$E$13)</f>
        <v>0</v>
      </c>
      <c r="AS131" t="s">
        <v>414</v>
      </c>
      <c r="AT131">
        <v>12558.6</v>
      </c>
      <c r="AU131">
        <v>607.068</v>
      </c>
      <c r="AV131">
        <v>2188.17</v>
      </c>
      <c r="AW131">
        <f>1-AU131/AV131</f>
        <v>0</v>
      </c>
      <c r="AX131">
        <v>-1.734461745173538</v>
      </c>
      <c r="AY131" t="s">
        <v>954</v>
      </c>
      <c r="AZ131">
        <v>12566.2</v>
      </c>
      <c r="BA131">
        <v>506.3079599999999</v>
      </c>
      <c r="BB131">
        <v>581.1950000000001</v>
      </c>
      <c r="BC131">
        <f>1-BA131/BB131</f>
        <v>0</v>
      </c>
      <c r="BD131">
        <v>0.5</v>
      </c>
      <c r="BE131">
        <f>CN131</f>
        <v>0</v>
      </c>
      <c r="BF131">
        <f>S131</f>
        <v>0</v>
      </c>
      <c r="BG131">
        <f>BC131*BD131*BE131</f>
        <v>0</v>
      </c>
      <c r="BH131">
        <f>(BF131-AX131)/BE131</f>
        <v>0</v>
      </c>
      <c r="BI131">
        <f>(AV131-BB131)/BB131</f>
        <v>0</v>
      </c>
      <c r="BJ131">
        <f>AU131/(AW131+AU131/BB131)</f>
        <v>0</v>
      </c>
      <c r="BK131" t="s">
        <v>955</v>
      </c>
      <c r="BL131">
        <v>-436.85</v>
      </c>
      <c r="BM131">
        <f>IF(BL131&lt;&gt;0, BL131, BJ131)</f>
        <v>0</v>
      </c>
      <c r="BN131">
        <f>1-BM131/BB131</f>
        <v>0</v>
      </c>
      <c r="BO131">
        <f>(BB131-BA131)/(BB131-BM131)</f>
        <v>0</v>
      </c>
      <c r="BP131">
        <f>(AV131-BB131)/(AV131-BM131)</f>
        <v>0</v>
      </c>
      <c r="BQ131">
        <f>(BB131-BA131)/(BB131-AU131)</f>
        <v>0</v>
      </c>
      <c r="BR131">
        <f>(AV131-BB131)/(AV131-AU131)</f>
        <v>0</v>
      </c>
      <c r="BS131">
        <f>(BO131*BM131/BA131)</f>
        <v>0</v>
      </c>
      <c r="BT131">
        <f>(1-BS131)</f>
        <v>0</v>
      </c>
      <c r="BU131">
        <v>3348</v>
      </c>
      <c r="BV131">
        <v>300</v>
      </c>
      <c r="BW131">
        <v>300</v>
      </c>
      <c r="BX131">
        <v>300</v>
      </c>
      <c r="BY131">
        <v>12566.2</v>
      </c>
      <c r="BZ131">
        <v>570.46</v>
      </c>
      <c r="CA131">
        <v>-0.0091024</v>
      </c>
      <c r="CB131">
        <v>0.64</v>
      </c>
      <c r="CC131" t="s">
        <v>417</v>
      </c>
      <c r="CD131" t="s">
        <v>417</v>
      </c>
      <c r="CE131" t="s">
        <v>417</v>
      </c>
      <c r="CF131" t="s">
        <v>417</v>
      </c>
      <c r="CG131" t="s">
        <v>417</v>
      </c>
      <c r="CH131" t="s">
        <v>417</v>
      </c>
      <c r="CI131" t="s">
        <v>417</v>
      </c>
      <c r="CJ131" t="s">
        <v>417</v>
      </c>
      <c r="CK131" t="s">
        <v>417</v>
      </c>
      <c r="CL131" t="s">
        <v>417</v>
      </c>
      <c r="CM131">
        <f>$B$11*DK131+$C$11*DL131+$F$11*DW131*(1-DZ131)</f>
        <v>0</v>
      </c>
      <c r="CN131">
        <f>CM131*CO131</f>
        <v>0</v>
      </c>
      <c r="CO131">
        <f>($B$11*$D$9+$C$11*$D$9+$F$11*((EJ131+EB131)/MAX(EJ131+EB131+EK131, 0.1)*$I$9+EK131/MAX(EJ131+EB131+EK131, 0.1)*$J$9))/($B$11+$C$11+$F$11)</f>
        <v>0</v>
      </c>
      <c r="CP131">
        <f>($B$11*$K$9+$C$11*$K$9+$F$11*((EJ131+EB131)/MAX(EJ131+EB131+EK131, 0.1)*$P$9+EK131/MAX(EJ131+EB131+EK131, 0.1)*$Q$9))/($B$11+$C$11+$F$11)</f>
        <v>0</v>
      </c>
      <c r="CQ131">
        <v>6</v>
      </c>
      <c r="CR131">
        <v>0.5</v>
      </c>
      <c r="CS131" t="s">
        <v>418</v>
      </c>
      <c r="CT131">
        <v>2</v>
      </c>
      <c r="CU131">
        <v>1690401253.5</v>
      </c>
      <c r="CV131">
        <v>409.9871612903227</v>
      </c>
      <c r="CW131">
        <v>413.6847096774194</v>
      </c>
      <c r="CX131">
        <v>34.66697419354838</v>
      </c>
      <c r="CY131">
        <v>33.99471935483871</v>
      </c>
      <c r="CZ131">
        <v>408.8651612903226</v>
      </c>
      <c r="DA131">
        <v>34.16897419354839</v>
      </c>
      <c r="DB131">
        <v>600.1536774193548</v>
      </c>
      <c r="DC131">
        <v>101.287935483871</v>
      </c>
      <c r="DD131">
        <v>0.09995666129032257</v>
      </c>
      <c r="DE131">
        <v>34.87007419354839</v>
      </c>
      <c r="DF131">
        <v>36.23608709677418</v>
      </c>
      <c r="DG131">
        <v>999.9000000000003</v>
      </c>
      <c r="DH131">
        <v>0</v>
      </c>
      <c r="DI131">
        <v>0</v>
      </c>
      <c r="DJ131">
        <v>9996.549032258063</v>
      </c>
      <c r="DK131">
        <v>0</v>
      </c>
      <c r="DL131">
        <v>1581.212580645162</v>
      </c>
      <c r="DM131">
        <v>-3.755882903225807</v>
      </c>
      <c r="DN131">
        <v>424.6496451612903</v>
      </c>
      <c r="DO131">
        <v>428.2426774193548</v>
      </c>
      <c r="DP131">
        <v>0.6711193548387098</v>
      </c>
      <c r="DQ131">
        <v>413.6847096774194</v>
      </c>
      <c r="DR131">
        <v>33.99471935483871</v>
      </c>
      <c r="DS131">
        <v>3.511226774193548</v>
      </c>
      <c r="DT131">
        <v>3.443250322580644</v>
      </c>
      <c r="DU131">
        <v>26.67412258064517</v>
      </c>
      <c r="DV131">
        <v>26.34249032258065</v>
      </c>
      <c r="DW131">
        <v>1500.007096774194</v>
      </c>
      <c r="DX131">
        <v>0.9730057419354836</v>
      </c>
      <c r="DY131">
        <v>0.02699456451612904</v>
      </c>
      <c r="DZ131">
        <v>0</v>
      </c>
      <c r="EA131">
        <v>506.9603548387097</v>
      </c>
      <c r="EB131">
        <v>4.999310000000001</v>
      </c>
      <c r="EC131">
        <v>9490.128387096771</v>
      </c>
      <c r="ED131">
        <v>13259.34516129032</v>
      </c>
      <c r="EE131">
        <v>43.56199999999997</v>
      </c>
      <c r="EF131">
        <v>44.81199999999997</v>
      </c>
      <c r="EG131">
        <v>43.84858064516127</v>
      </c>
      <c r="EH131">
        <v>44.066064516129</v>
      </c>
      <c r="EI131">
        <v>44.86687096774193</v>
      </c>
      <c r="EJ131">
        <v>1454.652580645161</v>
      </c>
      <c r="EK131">
        <v>40.35580645161289</v>
      </c>
      <c r="EL131">
        <v>0</v>
      </c>
      <c r="EM131">
        <v>118.6000001430511</v>
      </c>
      <c r="EN131">
        <v>0</v>
      </c>
      <c r="EO131">
        <v>506.3079599999999</v>
      </c>
      <c r="EP131">
        <v>-46.76330762557009</v>
      </c>
      <c r="EQ131">
        <v>-1474.876151127482</v>
      </c>
      <c r="ER131">
        <v>9485.151600000001</v>
      </c>
      <c r="ES131">
        <v>15</v>
      </c>
      <c r="ET131">
        <v>1690401285</v>
      </c>
      <c r="EU131" t="s">
        <v>956</v>
      </c>
      <c r="EV131">
        <v>1690401285</v>
      </c>
      <c r="EW131">
        <v>1690401283</v>
      </c>
      <c r="EX131">
        <v>78</v>
      </c>
      <c r="EY131">
        <v>0.06</v>
      </c>
      <c r="EZ131">
        <v>0.001</v>
      </c>
      <c r="FA131">
        <v>1.122</v>
      </c>
      <c r="FB131">
        <v>0.498</v>
      </c>
      <c r="FC131">
        <v>414</v>
      </c>
      <c r="FD131">
        <v>34</v>
      </c>
      <c r="FE131">
        <v>0.5</v>
      </c>
      <c r="FF131">
        <v>0.13</v>
      </c>
      <c r="FG131">
        <v>3.4752229039947</v>
      </c>
      <c r="FH131">
        <v>-0.5834189839968749</v>
      </c>
      <c r="FI131">
        <v>0.04707579862886646</v>
      </c>
      <c r="FJ131">
        <v>1</v>
      </c>
      <c r="FK131">
        <v>-3.75952425</v>
      </c>
      <c r="FL131">
        <v>0.2792846904315294</v>
      </c>
      <c r="FM131">
        <v>0.03733796264443866</v>
      </c>
      <c r="FN131">
        <v>1</v>
      </c>
      <c r="FO131">
        <v>409.9299</v>
      </c>
      <c r="FP131">
        <v>0.3776729699668855</v>
      </c>
      <c r="FQ131">
        <v>0.03186779984038353</v>
      </c>
      <c r="FR131">
        <v>1</v>
      </c>
      <c r="FS131">
        <v>0.6531217</v>
      </c>
      <c r="FT131">
        <v>0.4010874371482174</v>
      </c>
      <c r="FU131">
        <v>0.04003038711978688</v>
      </c>
      <c r="FV131">
        <v>1</v>
      </c>
      <c r="FW131">
        <v>34.66746666666666</v>
      </c>
      <c r="FX131">
        <v>0.2260912124583142</v>
      </c>
      <c r="FY131">
        <v>0.01898350746188786</v>
      </c>
      <c r="FZ131">
        <v>1</v>
      </c>
      <c r="GA131">
        <v>5</v>
      </c>
      <c r="GB131">
        <v>5</v>
      </c>
      <c r="GC131" t="s">
        <v>420</v>
      </c>
      <c r="GD131">
        <v>3.16901</v>
      </c>
      <c r="GE131">
        <v>2.79722</v>
      </c>
      <c r="GF131">
        <v>0.101285</v>
      </c>
      <c r="GG131">
        <v>0.102711</v>
      </c>
      <c r="GH131">
        <v>0.152132</v>
      </c>
      <c r="GI131">
        <v>0.151043</v>
      </c>
      <c r="GJ131">
        <v>27661.3</v>
      </c>
      <c r="GK131">
        <v>22072.7</v>
      </c>
      <c r="GL131">
        <v>28804.8</v>
      </c>
      <c r="GM131">
        <v>24128.9</v>
      </c>
      <c r="GN131">
        <v>31072.4</v>
      </c>
      <c r="GO131">
        <v>29895.8</v>
      </c>
      <c r="GP131">
        <v>39738.6</v>
      </c>
      <c r="GQ131">
        <v>39365.6</v>
      </c>
      <c r="GR131">
        <v>2.07593</v>
      </c>
      <c r="GS131">
        <v>1.66632</v>
      </c>
      <c r="GT131">
        <v>0.184763</v>
      </c>
      <c r="GU131">
        <v>0</v>
      </c>
      <c r="GV131">
        <v>33.278</v>
      </c>
      <c r="GW131">
        <v>999.9</v>
      </c>
      <c r="GX131">
        <v>61.7</v>
      </c>
      <c r="GY131">
        <v>35.9</v>
      </c>
      <c r="GZ131">
        <v>36.1606</v>
      </c>
      <c r="HA131">
        <v>62.289</v>
      </c>
      <c r="HB131">
        <v>31.4263</v>
      </c>
      <c r="HC131">
        <v>1</v>
      </c>
      <c r="HD131">
        <v>0.604939</v>
      </c>
      <c r="HE131">
        <v>0</v>
      </c>
      <c r="HF131">
        <v>20.277</v>
      </c>
      <c r="HG131">
        <v>5.22328</v>
      </c>
      <c r="HH131">
        <v>11.914</v>
      </c>
      <c r="HI131">
        <v>4.9635</v>
      </c>
      <c r="HJ131">
        <v>3.292</v>
      </c>
      <c r="HK131">
        <v>9999</v>
      </c>
      <c r="HL131">
        <v>9999</v>
      </c>
      <c r="HM131">
        <v>9999</v>
      </c>
      <c r="HN131">
        <v>999.9</v>
      </c>
      <c r="HO131">
        <v>4.9703</v>
      </c>
      <c r="HP131">
        <v>1.87531</v>
      </c>
      <c r="HQ131">
        <v>1.87408</v>
      </c>
      <c r="HR131">
        <v>1.87331</v>
      </c>
      <c r="HS131">
        <v>1.87469</v>
      </c>
      <c r="HT131">
        <v>1.86969</v>
      </c>
      <c r="HU131">
        <v>1.8738</v>
      </c>
      <c r="HV131">
        <v>1.87895</v>
      </c>
      <c r="HW131">
        <v>0</v>
      </c>
      <c r="HX131">
        <v>0</v>
      </c>
      <c r="HY131">
        <v>0</v>
      </c>
      <c r="HZ131">
        <v>0</v>
      </c>
      <c r="IA131" t="s">
        <v>421</v>
      </c>
      <c r="IB131" t="s">
        <v>422</v>
      </c>
      <c r="IC131" t="s">
        <v>423</v>
      </c>
      <c r="ID131" t="s">
        <v>423</v>
      </c>
      <c r="IE131" t="s">
        <v>423</v>
      </c>
      <c r="IF131" t="s">
        <v>423</v>
      </c>
      <c r="IG131">
        <v>0</v>
      </c>
      <c r="IH131">
        <v>100</v>
      </c>
      <c r="II131">
        <v>100</v>
      </c>
      <c r="IJ131">
        <v>1.122</v>
      </c>
      <c r="IK131">
        <v>0.498</v>
      </c>
      <c r="IL131">
        <v>1.042486301551377</v>
      </c>
      <c r="IM131">
        <v>0.0007502269904989051</v>
      </c>
      <c r="IN131">
        <v>-1.907541437940456E-06</v>
      </c>
      <c r="IO131">
        <v>4.87577687351772E-10</v>
      </c>
      <c r="IP131">
        <v>0.4968599999999981</v>
      </c>
      <c r="IQ131">
        <v>0</v>
      </c>
      <c r="IR131">
        <v>0</v>
      </c>
      <c r="IS131">
        <v>0</v>
      </c>
      <c r="IT131">
        <v>1</v>
      </c>
      <c r="IU131">
        <v>1943</v>
      </c>
      <c r="IV131">
        <v>1</v>
      </c>
      <c r="IW131">
        <v>21</v>
      </c>
      <c r="IX131">
        <v>1.6</v>
      </c>
      <c r="IY131">
        <v>1.6</v>
      </c>
      <c r="IZ131">
        <v>1.10229</v>
      </c>
      <c r="JA131">
        <v>2.42798</v>
      </c>
      <c r="JB131">
        <v>1.42578</v>
      </c>
      <c r="JC131">
        <v>2.27051</v>
      </c>
      <c r="JD131">
        <v>1.54785</v>
      </c>
      <c r="JE131">
        <v>2.47559</v>
      </c>
      <c r="JF131">
        <v>39.292</v>
      </c>
      <c r="JG131">
        <v>13.9306</v>
      </c>
      <c r="JH131">
        <v>18</v>
      </c>
      <c r="JI131">
        <v>633.538</v>
      </c>
      <c r="JJ131">
        <v>358.252</v>
      </c>
      <c r="JK131">
        <v>34.1139</v>
      </c>
      <c r="JL131">
        <v>34.7439</v>
      </c>
      <c r="JM131">
        <v>30</v>
      </c>
      <c r="JN131">
        <v>34.6353</v>
      </c>
      <c r="JO131">
        <v>34.557</v>
      </c>
      <c r="JP131">
        <v>22.0791</v>
      </c>
      <c r="JQ131">
        <v>0</v>
      </c>
      <c r="JR131">
        <v>100</v>
      </c>
      <c r="JS131">
        <v>-999.9</v>
      </c>
      <c r="JT131">
        <v>413.727</v>
      </c>
      <c r="JU131">
        <v>35</v>
      </c>
      <c r="JV131">
        <v>93.8609</v>
      </c>
      <c r="JW131">
        <v>100.155</v>
      </c>
    </row>
    <row r="132" spans="1:283">
      <c r="A132">
        <v>116</v>
      </c>
      <c r="B132">
        <v>1690401450</v>
      </c>
      <c r="C132">
        <v>23079.90000009537</v>
      </c>
      <c r="D132" t="s">
        <v>957</v>
      </c>
      <c r="E132" t="s">
        <v>958</v>
      </c>
      <c r="F132">
        <v>15</v>
      </c>
      <c r="P132">
        <v>1690401442</v>
      </c>
      <c r="Q132">
        <f>(R132)/1000</f>
        <v>0</v>
      </c>
      <c r="R132">
        <f>1000*DB132*AP132*(CX132-CY132)/(100*CQ132*(1000-AP132*CX132))</f>
        <v>0</v>
      </c>
      <c r="S132">
        <f>DB132*AP132*(CW132-CV132*(1000-AP132*CY132)/(1000-AP132*CX132))/(100*CQ132)</f>
        <v>0</v>
      </c>
      <c r="T132">
        <f>CV132 - IF(AP132&gt;1, S132*CQ132*100.0/(AR132*DJ132), 0)</f>
        <v>0</v>
      </c>
      <c r="U132">
        <f>((AA132-Q132/2)*T132-S132)/(AA132+Q132/2)</f>
        <v>0</v>
      </c>
      <c r="V132">
        <f>U132*(DC132+DD132)/1000.0</f>
        <v>0</v>
      </c>
      <c r="W132">
        <f>(CV132 - IF(AP132&gt;1, S132*CQ132*100.0/(AR132*DJ132), 0))*(DC132+DD132)/1000.0</f>
        <v>0</v>
      </c>
      <c r="X132">
        <f>2.0/((1/Z132-1/Y132)+SIGN(Z132)*SQRT((1/Z132-1/Y132)*(1/Z132-1/Y132) + 4*CR132/((CR132+1)*(CR132+1))*(2*1/Z132*1/Y132-1/Y132*1/Y132)))</f>
        <v>0</v>
      </c>
      <c r="Y132">
        <f>IF(LEFT(CS132,1)&lt;&gt;"0",IF(LEFT(CS132,1)="1",3.0,CT132),$D$5+$E$5*(DJ132*DC132/($K$5*1000))+$F$5*(DJ132*DC132/($K$5*1000))*MAX(MIN(CQ132,$J$5),$I$5)*MAX(MIN(CQ132,$J$5),$I$5)+$G$5*MAX(MIN(CQ132,$J$5),$I$5)*(DJ132*DC132/($K$5*1000))+$H$5*(DJ132*DC132/($K$5*1000))*(DJ132*DC132/($K$5*1000)))</f>
        <v>0</v>
      </c>
      <c r="Z132">
        <f>Q132*(1000-(1000*0.61365*exp(17.502*AD132/(240.97+AD132))/(DC132+DD132)+CX132)/2)/(1000*0.61365*exp(17.502*AD132/(240.97+AD132))/(DC132+DD132)-CX132)</f>
        <v>0</v>
      </c>
      <c r="AA132">
        <f>1/((CR132+1)/(X132/1.6)+1/(Y132/1.37)) + CR132/((CR132+1)/(X132/1.6) + CR132/(Y132/1.37))</f>
        <v>0</v>
      </c>
      <c r="AB132">
        <f>(CM132*CP132)</f>
        <v>0</v>
      </c>
      <c r="AC132">
        <f>(DE132+(AB132+2*0.95*5.67E-8*(((DE132+$B$7)+273)^4-(DE132+273)^4)-44100*Q132)/(1.84*29.3*Y132+8*0.95*5.67E-8*(DE132+273)^3))</f>
        <v>0</v>
      </c>
      <c r="AD132">
        <f>($C$7*DF132+$D$7*DG132+$E$7*AC132)</f>
        <v>0</v>
      </c>
      <c r="AE132">
        <f>0.61365*exp(17.502*AD132/(240.97+AD132))</f>
        <v>0</v>
      </c>
      <c r="AF132">
        <f>(AG132/AH132*100)</f>
        <v>0</v>
      </c>
      <c r="AG132">
        <f>CX132*(DC132+DD132)/1000</f>
        <v>0</v>
      </c>
      <c r="AH132">
        <f>0.61365*exp(17.502*DE132/(240.97+DE132))</f>
        <v>0</v>
      </c>
      <c r="AI132">
        <f>(AE132-CX132*(DC132+DD132)/1000)</f>
        <v>0</v>
      </c>
      <c r="AJ132">
        <f>(-Q132*44100)</f>
        <v>0</v>
      </c>
      <c r="AK132">
        <f>2*29.3*Y132*0.92*(DE132-AD132)</f>
        <v>0</v>
      </c>
      <c r="AL132">
        <f>2*0.95*5.67E-8*(((DE132+$B$7)+273)^4-(AD132+273)^4)</f>
        <v>0</v>
      </c>
      <c r="AM132">
        <f>AB132+AL132+AJ132+AK132</f>
        <v>0</v>
      </c>
      <c r="AN132">
        <v>0</v>
      </c>
      <c r="AO132">
        <v>0</v>
      </c>
      <c r="AP132">
        <f>IF(AN132*$H$13&gt;=AR132,1.0,(AR132/(AR132-AN132*$H$13)))</f>
        <v>0</v>
      </c>
      <c r="AQ132">
        <f>(AP132-1)*100</f>
        <v>0</v>
      </c>
      <c r="AR132">
        <f>MAX(0,($B$13+$C$13*DJ132)/(1+$D$13*DJ132)*DC132/(DE132+273)*$E$13)</f>
        <v>0</v>
      </c>
      <c r="AS132" t="s">
        <v>414</v>
      </c>
      <c r="AT132">
        <v>12558.6</v>
      </c>
      <c r="AU132">
        <v>607.068</v>
      </c>
      <c r="AV132">
        <v>2188.17</v>
      </c>
      <c r="AW132">
        <f>1-AU132/AV132</f>
        <v>0</v>
      </c>
      <c r="AX132">
        <v>-1.734461745173538</v>
      </c>
      <c r="AY132" t="s">
        <v>959</v>
      </c>
      <c r="AZ132">
        <v>12487.1</v>
      </c>
      <c r="BA132">
        <v>674.8798076923077</v>
      </c>
      <c r="BB132">
        <v>819.799</v>
      </c>
      <c r="BC132">
        <f>1-BA132/BB132</f>
        <v>0</v>
      </c>
      <c r="BD132">
        <v>0.5</v>
      </c>
      <c r="BE132">
        <f>CN132</f>
        <v>0</v>
      </c>
      <c r="BF132">
        <f>S132</f>
        <v>0</v>
      </c>
      <c r="BG132">
        <f>BC132*BD132*BE132</f>
        <v>0</v>
      </c>
      <c r="BH132">
        <f>(BF132-AX132)/BE132</f>
        <v>0</v>
      </c>
      <c r="BI132">
        <f>(AV132-BB132)/BB132</f>
        <v>0</v>
      </c>
      <c r="BJ132">
        <f>AU132/(AW132+AU132/BB132)</f>
        <v>0</v>
      </c>
      <c r="BK132" t="s">
        <v>960</v>
      </c>
      <c r="BL132">
        <v>-1815.03</v>
      </c>
      <c r="BM132">
        <f>IF(BL132&lt;&gt;0, BL132, BJ132)</f>
        <v>0</v>
      </c>
      <c r="BN132">
        <f>1-BM132/BB132</f>
        <v>0</v>
      </c>
      <c r="BO132">
        <f>(BB132-BA132)/(BB132-BM132)</f>
        <v>0</v>
      </c>
      <c r="BP132">
        <f>(AV132-BB132)/(AV132-BM132)</f>
        <v>0</v>
      </c>
      <c r="BQ132">
        <f>(BB132-BA132)/(BB132-AU132)</f>
        <v>0</v>
      </c>
      <c r="BR132">
        <f>(AV132-BB132)/(AV132-AU132)</f>
        <v>0</v>
      </c>
      <c r="BS132">
        <f>(BO132*BM132/BA132)</f>
        <v>0</v>
      </c>
      <c r="BT132">
        <f>(1-BS132)</f>
        <v>0</v>
      </c>
      <c r="BU132">
        <v>3350</v>
      </c>
      <c r="BV132">
        <v>300</v>
      </c>
      <c r="BW132">
        <v>300</v>
      </c>
      <c r="BX132">
        <v>300</v>
      </c>
      <c r="BY132">
        <v>12487.1</v>
      </c>
      <c r="BZ132">
        <v>792.1799999999999</v>
      </c>
      <c r="CA132">
        <v>-0.00904426</v>
      </c>
      <c r="CB132">
        <v>-1.53</v>
      </c>
      <c r="CC132" t="s">
        <v>417</v>
      </c>
      <c r="CD132" t="s">
        <v>417</v>
      </c>
      <c r="CE132" t="s">
        <v>417</v>
      </c>
      <c r="CF132" t="s">
        <v>417</v>
      </c>
      <c r="CG132" t="s">
        <v>417</v>
      </c>
      <c r="CH132" t="s">
        <v>417</v>
      </c>
      <c r="CI132" t="s">
        <v>417</v>
      </c>
      <c r="CJ132" t="s">
        <v>417</v>
      </c>
      <c r="CK132" t="s">
        <v>417</v>
      </c>
      <c r="CL132" t="s">
        <v>417</v>
      </c>
      <c r="CM132">
        <f>$B$11*DK132+$C$11*DL132+$F$11*DW132*(1-DZ132)</f>
        <v>0</v>
      </c>
      <c r="CN132">
        <f>CM132*CO132</f>
        <v>0</v>
      </c>
      <c r="CO132">
        <f>($B$11*$D$9+$C$11*$D$9+$F$11*((EJ132+EB132)/MAX(EJ132+EB132+EK132, 0.1)*$I$9+EK132/MAX(EJ132+EB132+EK132, 0.1)*$J$9))/($B$11+$C$11+$F$11)</f>
        <v>0</v>
      </c>
      <c r="CP132">
        <f>($B$11*$K$9+$C$11*$K$9+$F$11*((EJ132+EB132)/MAX(EJ132+EB132+EK132, 0.1)*$P$9+EK132/MAX(EJ132+EB132+EK132, 0.1)*$Q$9))/($B$11+$C$11+$F$11)</f>
        <v>0</v>
      </c>
      <c r="CQ132">
        <v>6</v>
      </c>
      <c r="CR132">
        <v>0.5</v>
      </c>
      <c r="CS132" t="s">
        <v>418</v>
      </c>
      <c r="CT132">
        <v>2</v>
      </c>
      <c r="CU132">
        <v>1690401442</v>
      </c>
      <c r="CV132">
        <v>409.8906451612903</v>
      </c>
      <c r="CW132">
        <v>414.2047419354839</v>
      </c>
      <c r="CX132">
        <v>34.3217870967742</v>
      </c>
      <c r="CY132">
        <v>33.90763225806452</v>
      </c>
      <c r="CZ132">
        <v>408.8126451612903</v>
      </c>
      <c r="DA132">
        <v>33.8217870967742</v>
      </c>
      <c r="DB132">
        <v>600.189806451613</v>
      </c>
      <c r="DC132">
        <v>101.2767419354838</v>
      </c>
      <c r="DD132">
        <v>0.100803964516129</v>
      </c>
      <c r="DE132">
        <v>34.7758935483871</v>
      </c>
      <c r="DF132">
        <v>36.28249677419354</v>
      </c>
      <c r="DG132">
        <v>999.9000000000003</v>
      </c>
      <c r="DH132">
        <v>0</v>
      </c>
      <c r="DI132">
        <v>0</v>
      </c>
      <c r="DJ132">
        <v>9993.225806451614</v>
      </c>
      <c r="DK132">
        <v>0</v>
      </c>
      <c r="DL132">
        <v>1391.812903225807</v>
      </c>
      <c r="DM132">
        <v>-4.268316774193548</v>
      </c>
      <c r="DN132">
        <v>424.5054516129032</v>
      </c>
      <c r="DO132">
        <v>428.7425483870969</v>
      </c>
      <c r="DP132">
        <v>0.4119455806451613</v>
      </c>
      <c r="DQ132">
        <v>414.2047419354839</v>
      </c>
      <c r="DR132">
        <v>33.90763225806452</v>
      </c>
      <c r="DS132">
        <v>3.475773870967742</v>
      </c>
      <c r="DT132">
        <v>3.434052903225806</v>
      </c>
      <c r="DU132">
        <v>26.50186774193548</v>
      </c>
      <c r="DV132">
        <v>26.2971806451613</v>
      </c>
      <c r="DW132">
        <v>1500.024516129032</v>
      </c>
      <c r="DX132">
        <v>0.9730060000000005</v>
      </c>
      <c r="DY132">
        <v>0.02699370322580645</v>
      </c>
      <c r="DZ132">
        <v>0</v>
      </c>
      <c r="EA132">
        <v>675.0199032258065</v>
      </c>
      <c r="EB132">
        <v>4.999310000000001</v>
      </c>
      <c r="EC132">
        <v>13308.58709677419</v>
      </c>
      <c r="ED132">
        <v>13259.48064516129</v>
      </c>
      <c r="EE132">
        <v>43.387</v>
      </c>
      <c r="EF132">
        <v>44.61077419354837</v>
      </c>
      <c r="EG132">
        <v>43.69919354838707</v>
      </c>
      <c r="EH132">
        <v>44</v>
      </c>
      <c r="EI132">
        <v>44.68699999999997</v>
      </c>
      <c r="EJ132">
        <v>1454.667096774193</v>
      </c>
      <c r="EK132">
        <v>40.35870967741933</v>
      </c>
      <c r="EL132">
        <v>0</v>
      </c>
      <c r="EM132">
        <v>188</v>
      </c>
      <c r="EN132">
        <v>0</v>
      </c>
      <c r="EO132">
        <v>674.8798076923077</v>
      </c>
      <c r="EP132">
        <v>-13.63668376667135</v>
      </c>
      <c r="EQ132">
        <v>1938.529910455703</v>
      </c>
      <c r="ER132">
        <v>13315.11538461539</v>
      </c>
      <c r="ES132">
        <v>15</v>
      </c>
      <c r="ET132">
        <v>1690401475</v>
      </c>
      <c r="EU132" t="s">
        <v>961</v>
      </c>
      <c r="EV132">
        <v>1690401469</v>
      </c>
      <c r="EW132">
        <v>1690401475</v>
      </c>
      <c r="EX132">
        <v>79</v>
      </c>
      <c r="EY132">
        <v>-0.043</v>
      </c>
      <c r="EZ132">
        <v>0.002</v>
      </c>
      <c r="FA132">
        <v>1.078</v>
      </c>
      <c r="FB132">
        <v>0.5</v>
      </c>
      <c r="FC132">
        <v>414</v>
      </c>
      <c r="FD132">
        <v>34</v>
      </c>
      <c r="FE132">
        <v>0.54</v>
      </c>
      <c r="FF132">
        <v>0.2</v>
      </c>
      <c r="FG132">
        <v>4.093755374362006</v>
      </c>
      <c r="FH132">
        <v>0.0777695246244519</v>
      </c>
      <c r="FI132">
        <v>0.02711699394243001</v>
      </c>
      <c r="FJ132">
        <v>1</v>
      </c>
      <c r="FK132">
        <v>-4.265742682926829</v>
      </c>
      <c r="FL132">
        <v>-0.06204857142857117</v>
      </c>
      <c r="FM132">
        <v>0.02619009783313574</v>
      </c>
      <c r="FN132">
        <v>1</v>
      </c>
      <c r="FO132">
        <v>409.9362903225806</v>
      </c>
      <c r="FP132">
        <v>-0.04272580645296598</v>
      </c>
      <c r="FQ132">
        <v>0.0167374286929241</v>
      </c>
      <c r="FR132">
        <v>1</v>
      </c>
      <c r="FS132">
        <v>0.3916207073170732</v>
      </c>
      <c r="FT132">
        <v>0.28768868989547</v>
      </c>
      <c r="FU132">
        <v>0.0336186117182961</v>
      </c>
      <c r="FV132">
        <v>1</v>
      </c>
      <c r="FW132">
        <v>34.31652580645162</v>
      </c>
      <c r="FX132">
        <v>0.1055999999999726</v>
      </c>
      <c r="FY132">
        <v>0.01065524156163148</v>
      </c>
      <c r="FZ132">
        <v>1</v>
      </c>
      <c r="GA132">
        <v>5</v>
      </c>
      <c r="GB132">
        <v>5</v>
      </c>
      <c r="GC132" t="s">
        <v>420</v>
      </c>
      <c r="GD132">
        <v>3.16927</v>
      </c>
      <c r="GE132">
        <v>2.79687</v>
      </c>
      <c r="GF132">
        <v>0.101275</v>
      </c>
      <c r="GG132">
        <v>0.102823</v>
      </c>
      <c r="GH132">
        <v>0.1511</v>
      </c>
      <c r="GI132">
        <v>0.150824</v>
      </c>
      <c r="GJ132">
        <v>27668.3</v>
      </c>
      <c r="GK132">
        <v>22070.4</v>
      </c>
      <c r="GL132">
        <v>28811.5</v>
      </c>
      <c r="GM132">
        <v>24129.2</v>
      </c>
      <c r="GN132">
        <v>31117.2</v>
      </c>
      <c r="GO132">
        <v>29904.3</v>
      </c>
      <c r="GP132">
        <v>39747.7</v>
      </c>
      <c r="GQ132">
        <v>39366.9</v>
      </c>
      <c r="GR132">
        <v>2.07702</v>
      </c>
      <c r="GS132">
        <v>1.83608</v>
      </c>
      <c r="GT132">
        <v>0.171103</v>
      </c>
      <c r="GU132">
        <v>0</v>
      </c>
      <c r="GV132">
        <v>33.494</v>
      </c>
      <c r="GW132">
        <v>999.9</v>
      </c>
      <c r="GX132">
        <v>61.7</v>
      </c>
      <c r="GY132">
        <v>35.8</v>
      </c>
      <c r="GZ132">
        <v>35.9675</v>
      </c>
      <c r="HA132">
        <v>61.869</v>
      </c>
      <c r="HB132">
        <v>30.1603</v>
      </c>
      <c r="HC132">
        <v>1</v>
      </c>
      <c r="HD132">
        <v>0.600564</v>
      </c>
      <c r="HE132">
        <v>0</v>
      </c>
      <c r="HF132">
        <v>20.277</v>
      </c>
      <c r="HG132">
        <v>5.22313</v>
      </c>
      <c r="HH132">
        <v>11.9134</v>
      </c>
      <c r="HI132">
        <v>4.96375</v>
      </c>
      <c r="HJ132">
        <v>3.292</v>
      </c>
      <c r="HK132">
        <v>9999</v>
      </c>
      <c r="HL132">
        <v>9999</v>
      </c>
      <c r="HM132">
        <v>9999</v>
      </c>
      <c r="HN132">
        <v>999.9</v>
      </c>
      <c r="HO132">
        <v>4.9703</v>
      </c>
      <c r="HP132">
        <v>1.87531</v>
      </c>
      <c r="HQ132">
        <v>1.87408</v>
      </c>
      <c r="HR132">
        <v>1.8733</v>
      </c>
      <c r="HS132">
        <v>1.87469</v>
      </c>
      <c r="HT132">
        <v>1.86967</v>
      </c>
      <c r="HU132">
        <v>1.87383</v>
      </c>
      <c r="HV132">
        <v>1.87891</v>
      </c>
      <c r="HW132">
        <v>0</v>
      </c>
      <c r="HX132">
        <v>0</v>
      </c>
      <c r="HY132">
        <v>0</v>
      </c>
      <c r="HZ132">
        <v>0</v>
      </c>
      <c r="IA132" t="s">
        <v>421</v>
      </c>
      <c r="IB132" t="s">
        <v>422</v>
      </c>
      <c r="IC132" t="s">
        <v>423</v>
      </c>
      <c r="ID132" t="s">
        <v>423</v>
      </c>
      <c r="IE132" t="s">
        <v>423</v>
      </c>
      <c r="IF132" t="s">
        <v>423</v>
      </c>
      <c r="IG132">
        <v>0</v>
      </c>
      <c r="IH132">
        <v>100</v>
      </c>
      <c r="II132">
        <v>100</v>
      </c>
      <c r="IJ132">
        <v>1.078</v>
      </c>
      <c r="IK132">
        <v>0.5</v>
      </c>
      <c r="IL132">
        <v>1.102646194013305</v>
      </c>
      <c r="IM132">
        <v>0.0007502269904989051</v>
      </c>
      <c r="IN132">
        <v>-1.907541437940456E-06</v>
      </c>
      <c r="IO132">
        <v>4.87577687351772E-10</v>
      </c>
      <c r="IP132">
        <v>0.4977857142857189</v>
      </c>
      <c r="IQ132">
        <v>0</v>
      </c>
      <c r="IR132">
        <v>0</v>
      </c>
      <c r="IS132">
        <v>0</v>
      </c>
      <c r="IT132">
        <v>1</v>
      </c>
      <c r="IU132">
        <v>1943</v>
      </c>
      <c r="IV132">
        <v>1</v>
      </c>
      <c r="IW132">
        <v>21</v>
      </c>
      <c r="IX132">
        <v>2.8</v>
      </c>
      <c r="IY132">
        <v>2.8</v>
      </c>
      <c r="IZ132">
        <v>1.10352</v>
      </c>
      <c r="JA132">
        <v>2.44385</v>
      </c>
      <c r="JB132">
        <v>1.42578</v>
      </c>
      <c r="JC132">
        <v>2.26807</v>
      </c>
      <c r="JD132">
        <v>1.54785</v>
      </c>
      <c r="JE132">
        <v>2.30347</v>
      </c>
      <c r="JF132">
        <v>39.1924</v>
      </c>
      <c r="JG132">
        <v>13.8781</v>
      </c>
      <c r="JH132">
        <v>18</v>
      </c>
      <c r="JI132">
        <v>633.9349999999999</v>
      </c>
      <c r="JJ132">
        <v>454.63</v>
      </c>
      <c r="JK132">
        <v>33.9524</v>
      </c>
      <c r="JL132">
        <v>34.6961</v>
      </c>
      <c r="JM132">
        <v>29.9999</v>
      </c>
      <c r="JN132">
        <v>34.5882</v>
      </c>
      <c r="JO132">
        <v>34.5082</v>
      </c>
      <c r="JP132">
        <v>22.104</v>
      </c>
      <c r="JQ132">
        <v>0</v>
      </c>
      <c r="JR132">
        <v>100</v>
      </c>
      <c r="JS132">
        <v>-999.9</v>
      </c>
      <c r="JT132">
        <v>414.117</v>
      </c>
      <c r="JU132">
        <v>35</v>
      </c>
      <c r="JV132">
        <v>93.88249999999999</v>
      </c>
      <c r="JW132">
        <v>100.157</v>
      </c>
    </row>
    <row r="133" spans="1:283">
      <c r="A133">
        <v>117</v>
      </c>
      <c r="B133">
        <v>1690401594</v>
      </c>
      <c r="C133">
        <v>23223.90000009537</v>
      </c>
      <c r="D133" t="s">
        <v>962</v>
      </c>
      <c r="E133" t="s">
        <v>963</v>
      </c>
      <c r="F133">
        <v>15</v>
      </c>
      <c r="P133">
        <v>1690401586</v>
      </c>
      <c r="Q133">
        <f>(R133)/1000</f>
        <v>0</v>
      </c>
      <c r="R133">
        <f>1000*DB133*AP133*(CX133-CY133)/(100*CQ133*(1000-AP133*CX133))</f>
        <v>0</v>
      </c>
      <c r="S133">
        <f>DB133*AP133*(CW133-CV133*(1000-AP133*CY133)/(1000-AP133*CX133))/(100*CQ133)</f>
        <v>0</v>
      </c>
      <c r="T133">
        <f>CV133 - IF(AP133&gt;1, S133*CQ133*100.0/(AR133*DJ133), 0)</f>
        <v>0</v>
      </c>
      <c r="U133">
        <f>((AA133-Q133/2)*T133-S133)/(AA133+Q133/2)</f>
        <v>0</v>
      </c>
      <c r="V133">
        <f>U133*(DC133+DD133)/1000.0</f>
        <v>0</v>
      </c>
      <c r="W133">
        <f>(CV133 - IF(AP133&gt;1, S133*CQ133*100.0/(AR133*DJ133), 0))*(DC133+DD133)/1000.0</f>
        <v>0</v>
      </c>
      <c r="X133">
        <f>2.0/((1/Z133-1/Y133)+SIGN(Z133)*SQRT((1/Z133-1/Y133)*(1/Z133-1/Y133) + 4*CR133/((CR133+1)*(CR133+1))*(2*1/Z133*1/Y133-1/Y133*1/Y133)))</f>
        <v>0</v>
      </c>
      <c r="Y133">
        <f>IF(LEFT(CS133,1)&lt;&gt;"0",IF(LEFT(CS133,1)="1",3.0,CT133),$D$5+$E$5*(DJ133*DC133/($K$5*1000))+$F$5*(DJ133*DC133/($K$5*1000))*MAX(MIN(CQ133,$J$5),$I$5)*MAX(MIN(CQ133,$J$5),$I$5)+$G$5*MAX(MIN(CQ133,$J$5),$I$5)*(DJ133*DC133/($K$5*1000))+$H$5*(DJ133*DC133/($K$5*1000))*(DJ133*DC133/($K$5*1000)))</f>
        <v>0</v>
      </c>
      <c r="Z133">
        <f>Q133*(1000-(1000*0.61365*exp(17.502*AD133/(240.97+AD133))/(DC133+DD133)+CX133)/2)/(1000*0.61365*exp(17.502*AD133/(240.97+AD133))/(DC133+DD133)-CX133)</f>
        <v>0</v>
      </c>
      <c r="AA133">
        <f>1/((CR133+1)/(X133/1.6)+1/(Y133/1.37)) + CR133/((CR133+1)/(X133/1.6) + CR133/(Y133/1.37))</f>
        <v>0</v>
      </c>
      <c r="AB133">
        <f>(CM133*CP133)</f>
        <v>0</v>
      </c>
      <c r="AC133">
        <f>(DE133+(AB133+2*0.95*5.67E-8*(((DE133+$B$7)+273)^4-(DE133+273)^4)-44100*Q133)/(1.84*29.3*Y133+8*0.95*5.67E-8*(DE133+273)^3))</f>
        <v>0</v>
      </c>
      <c r="AD133">
        <f>($C$7*DF133+$D$7*DG133+$E$7*AC133)</f>
        <v>0</v>
      </c>
      <c r="AE133">
        <f>0.61365*exp(17.502*AD133/(240.97+AD133))</f>
        <v>0</v>
      </c>
      <c r="AF133">
        <f>(AG133/AH133*100)</f>
        <v>0</v>
      </c>
      <c r="AG133">
        <f>CX133*(DC133+DD133)/1000</f>
        <v>0</v>
      </c>
      <c r="AH133">
        <f>0.61365*exp(17.502*DE133/(240.97+DE133))</f>
        <v>0</v>
      </c>
      <c r="AI133">
        <f>(AE133-CX133*(DC133+DD133)/1000)</f>
        <v>0</v>
      </c>
      <c r="AJ133">
        <f>(-Q133*44100)</f>
        <v>0</v>
      </c>
      <c r="AK133">
        <f>2*29.3*Y133*0.92*(DE133-AD133)</f>
        <v>0</v>
      </c>
      <c r="AL133">
        <f>2*0.95*5.67E-8*(((DE133+$B$7)+273)^4-(AD133+273)^4)</f>
        <v>0</v>
      </c>
      <c r="AM133">
        <f>AB133+AL133+AJ133+AK133</f>
        <v>0</v>
      </c>
      <c r="AN133">
        <v>0</v>
      </c>
      <c r="AO133">
        <v>0</v>
      </c>
      <c r="AP133">
        <f>IF(AN133*$H$13&gt;=AR133,1.0,(AR133/(AR133-AN133*$H$13)))</f>
        <v>0</v>
      </c>
      <c r="AQ133">
        <f>(AP133-1)*100</f>
        <v>0</v>
      </c>
      <c r="AR133">
        <f>MAX(0,($B$13+$C$13*DJ133)/(1+$D$13*DJ133)*DC133/(DE133+273)*$E$13)</f>
        <v>0</v>
      </c>
      <c r="AS133" t="s">
        <v>414</v>
      </c>
      <c r="AT133">
        <v>12558.6</v>
      </c>
      <c r="AU133">
        <v>607.068</v>
      </c>
      <c r="AV133">
        <v>2188.17</v>
      </c>
      <c r="AW133">
        <f>1-AU133/AV133</f>
        <v>0</v>
      </c>
      <c r="AX133">
        <v>-1.734461745173538</v>
      </c>
      <c r="AY133" t="s">
        <v>964</v>
      </c>
      <c r="AZ133">
        <v>12611.5</v>
      </c>
      <c r="BA133">
        <v>563.9806153846155</v>
      </c>
      <c r="BB133">
        <v>649.961</v>
      </c>
      <c r="BC133">
        <f>1-BA133/BB133</f>
        <v>0</v>
      </c>
      <c r="BD133">
        <v>0.5</v>
      </c>
      <c r="BE133">
        <f>CN133</f>
        <v>0</v>
      </c>
      <c r="BF133">
        <f>S133</f>
        <v>0</v>
      </c>
      <c r="BG133">
        <f>BC133*BD133*BE133</f>
        <v>0</v>
      </c>
      <c r="BH133">
        <f>(BF133-AX133)/BE133</f>
        <v>0</v>
      </c>
      <c r="BI133">
        <f>(AV133-BB133)/BB133</f>
        <v>0</v>
      </c>
      <c r="BJ133">
        <f>AU133/(AW133+AU133/BB133)</f>
        <v>0</v>
      </c>
      <c r="BK133" t="s">
        <v>965</v>
      </c>
      <c r="BL133">
        <v>-43.31</v>
      </c>
      <c r="BM133">
        <f>IF(BL133&lt;&gt;0, BL133, BJ133)</f>
        <v>0</v>
      </c>
      <c r="BN133">
        <f>1-BM133/BB133</f>
        <v>0</v>
      </c>
      <c r="BO133">
        <f>(BB133-BA133)/(BB133-BM133)</f>
        <v>0</v>
      </c>
      <c r="BP133">
        <f>(AV133-BB133)/(AV133-BM133)</f>
        <v>0</v>
      </c>
      <c r="BQ133">
        <f>(BB133-BA133)/(BB133-AU133)</f>
        <v>0</v>
      </c>
      <c r="BR133">
        <f>(AV133-BB133)/(AV133-AU133)</f>
        <v>0</v>
      </c>
      <c r="BS133">
        <f>(BO133*BM133/BA133)</f>
        <v>0</v>
      </c>
      <c r="BT133">
        <f>(1-BS133)</f>
        <v>0</v>
      </c>
      <c r="BU133">
        <v>3352</v>
      </c>
      <c r="BV133">
        <v>300</v>
      </c>
      <c r="BW133">
        <v>300</v>
      </c>
      <c r="BX133">
        <v>300</v>
      </c>
      <c r="BY133">
        <v>12611.5</v>
      </c>
      <c r="BZ133">
        <v>636.46</v>
      </c>
      <c r="CA133">
        <v>-0.009133290000000001</v>
      </c>
      <c r="CB133">
        <v>1.31</v>
      </c>
      <c r="CC133" t="s">
        <v>417</v>
      </c>
      <c r="CD133" t="s">
        <v>417</v>
      </c>
      <c r="CE133" t="s">
        <v>417</v>
      </c>
      <c r="CF133" t="s">
        <v>417</v>
      </c>
      <c r="CG133" t="s">
        <v>417</v>
      </c>
      <c r="CH133" t="s">
        <v>417</v>
      </c>
      <c r="CI133" t="s">
        <v>417</v>
      </c>
      <c r="CJ133" t="s">
        <v>417</v>
      </c>
      <c r="CK133" t="s">
        <v>417</v>
      </c>
      <c r="CL133" t="s">
        <v>417</v>
      </c>
      <c r="CM133">
        <f>$B$11*DK133+$C$11*DL133+$F$11*DW133*(1-DZ133)</f>
        <v>0</v>
      </c>
      <c r="CN133">
        <f>CM133*CO133</f>
        <v>0</v>
      </c>
      <c r="CO133">
        <f>($B$11*$D$9+$C$11*$D$9+$F$11*((EJ133+EB133)/MAX(EJ133+EB133+EK133, 0.1)*$I$9+EK133/MAX(EJ133+EB133+EK133, 0.1)*$J$9))/($B$11+$C$11+$F$11)</f>
        <v>0</v>
      </c>
      <c r="CP133">
        <f>($B$11*$K$9+$C$11*$K$9+$F$11*((EJ133+EB133)/MAX(EJ133+EB133+EK133, 0.1)*$P$9+EK133/MAX(EJ133+EB133+EK133, 0.1)*$Q$9))/($B$11+$C$11+$F$11)</f>
        <v>0</v>
      </c>
      <c r="CQ133">
        <v>6</v>
      </c>
      <c r="CR133">
        <v>0.5</v>
      </c>
      <c r="CS133" t="s">
        <v>418</v>
      </c>
      <c r="CT133">
        <v>2</v>
      </c>
      <c r="CU133">
        <v>1690401586</v>
      </c>
      <c r="CV133">
        <v>409.9050967741936</v>
      </c>
      <c r="CW133">
        <v>414.6044838709678</v>
      </c>
      <c r="CX133">
        <v>34.10742580645162</v>
      </c>
      <c r="CY133">
        <v>33.85309032258064</v>
      </c>
      <c r="CZ133">
        <v>408.8590967741936</v>
      </c>
      <c r="DA133">
        <v>33.60842580645161</v>
      </c>
      <c r="DB133">
        <v>600.1437096774192</v>
      </c>
      <c r="DC133">
        <v>101.2716451612903</v>
      </c>
      <c r="DD133">
        <v>0.09975560322580647</v>
      </c>
      <c r="DE133">
        <v>34.31957096774194</v>
      </c>
      <c r="DF133">
        <v>35.69701612903226</v>
      </c>
      <c r="DG133">
        <v>999.9000000000003</v>
      </c>
      <c r="DH133">
        <v>0</v>
      </c>
      <c r="DI133">
        <v>0</v>
      </c>
      <c r="DJ133">
        <v>9999.394193548385</v>
      </c>
      <c r="DK133">
        <v>0</v>
      </c>
      <c r="DL133">
        <v>1825.258064516129</v>
      </c>
      <c r="DM133">
        <v>-4.664716129032258</v>
      </c>
      <c r="DN133">
        <v>424.4159677419355</v>
      </c>
      <c r="DO133">
        <v>429.131870967742</v>
      </c>
      <c r="DP133">
        <v>0.2554908387096774</v>
      </c>
      <c r="DQ133">
        <v>414.6044838709678</v>
      </c>
      <c r="DR133">
        <v>33.85309032258064</v>
      </c>
      <c r="DS133">
        <v>3.454232258064517</v>
      </c>
      <c r="DT133">
        <v>3.42835806451613</v>
      </c>
      <c r="DU133">
        <v>26.39645161290323</v>
      </c>
      <c r="DV133">
        <v>26.26908064516128</v>
      </c>
      <c r="DW133">
        <v>1499.988387096774</v>
      </c>
      <c r="DX133">
        <v>0.9729997741935484</v>
      </c>
      <c r="DY133">
        <v>0.02700020322580645</v>
      </c>
      <c r="DZ133">
        <v>0</v>
      </c>
      <c r="EA133">
        <v>564.2914193548387</v>
      </c>
      <c r="EB133">
        <v>4.999310000000001</v>
      </c>
      <c r="EC133">
        <v>9856.258709677422</v>
      </c>
      <c r="ED133">
        <v>13259.12258064516</v>
      </c>
      <c r="EE133">
        <v>43.264</v>
      </c>
      <c r="EF133">
        <v>44.375</v>
      </c>
      <c r="EG133">
        <v>43.504</v>
      </c>
      <c r="EH133">
        <v>43.8222258064516</v>
      </c>
      <c r="EI133">
        <v>44.53</v>
      </c>
      <c r="EJ133">
        <v>1454.623870967742</v>
      </c>
      <c r="EK133">
        <v>40.3648387096774</v>
      </c>
      <c r="EL133">
        <v>0</v>
      </c>
      <c r="EM133">
        <v>143.6000001430511</v>
      </c>
      <c r="EN133">
        <v>0</v>
      </c>
      <c r="EO133">
        <v>563.9806153846155</v>
      </c>
      <c r="EP133">
        <v>-34.69675212979185</v>
      </c>
      <c r="EQ133">
        <v>-233.5760660302797</v>
      </c>
      <c r="ER133">
        <v>9858.970769230769</v>
      </c>
      <c r="ES133">
        <v>15</v>
      </c>
      <c r="ET133">
        <v>1690401618</v>
      </c>
      <c r="EU133" t="s">
        <v>966</v>
      </c>
      <c r="EV133">
        <v>1690401618</v>
      </c>
      <c r="EW133">
        <v>1690401616.5</v>
      </c>
      <c r="EX133">
        <v>80</v>
      </c>
      <c r="EY133">
        <v>-0.032</v>
      </c>
      <c r="EZ133">
        <v>-0.001</v>
      </c>
      <c r="FA133">
        <v>1.046</v>
      </c>
      <c r="FB133">
        <v>0.499</v>
      </c>
      <c r="FC133">
        <v>415</v>
      </c>
      <c r="FD133">
        <v>34</v>
      </c>
      <c r="FE133">
        <v>0.34</v>
      </c>
      <c r="FF133">
        <v>0.22</v>
      </c>
      <c r="FG133">
        <v>4.565001608572764</v>
      </c>
      <c r="FH133">
        <v>-0.5899670456101095</v>
      </c>
      <c r="FI133">
        <v>0.06575665017337479</v>
      </c>
      <c r="FJ133">
        <v>1</v>
      </c>
      <c r="FK133">
        <v>-4.696483</v>
      </c>
      <c r="FL133">
        <v>0.5642877298311649</v>
      </c>
      <c r="FM133">
        <v>0.07461146658523735</v>
      </c>
      <c r="FN133">
        <v>1</v>
      </c>
      <c r="FO133">
        <v>409.9401333333333</v>
      </c>
      <c r="FP133">
        <v>-0.0211434927686335</v>
      </c>
      <c r="FQ133">
        <v>0.02930157371579582</v>
      </c>
      <c r="FR133">
        <v>1</v>
      </c>
      <c r="FS133">
        <v>0.244858</v>
      </c>
      <c r="FT133">
        <v>0.2727205103189489</v>
      </c>
      <c r="FU133">
        <v>0.02768115213462041</v>
      </c>
      <c r="FV133">
        <v>1</v>
      </c>
      <c r="FW133">
        <v>34.10648666666666</v>
      </c>
      <c r="FX133">
        <v>0.3987470522804283</v>
      </c>
      <c r="FY133">
        <v>0.03030039310342647</v>
      </c>
      <c r="FZ133">
        <v>1</v>
      </c>
      <c r="GA133">
        <v>5</v>
      </c>
      <c r="GB133">
        <v>5</v>
      </c>
      <c r="GC133" t="s">
        <v>420</v>
      </c>
      <c r="GD133">
        <v>3.16929</v>
      </c>
      <c r="GE133">
        <v>2.79622</v>
      </c>
      <c r="GF133">
        <v>0.101278</v>
      </c>
      <c r="GG133">
        <v>0.102904</v>
      </c>
      <c r="GH133">
        <v>0.150605</v>
      </c>
      <c r="GI133">
        <v>0.150689</v>
      </c>
      <c r="GJ133">
        <v>27664.4</v>
      </c>
      <c r="GK133">
        <v>22070.6</v>
      </c>
      <c r="GL133">
        <v>28807.3</v>
      </c>
      <c r="GM133">
        <v>24131.5</v>
      </c>
      <c r="GN133">
        <v>31130.8</v>
      </c>
      <c r="GO133">
        <v>29912</v>
      </c>
      <c r="GP133">
        <v>39742.1</v>
      </c>
      <c r="GQ133">
        <v>39370.9</v>
      </c>
      <c r="GR133">
        <v>2.0764</v>
      </c>
      <c r="GS133">
        <v>1.77825</v>
      </c>
      <c r="GT133">
        <v>0.185113</v>
      </c>
      <c r="GU133">
        <v>0</v>
      </c>
      <c r="GV133">
        <v>32.6906</v>
      </c>
      <c r="GW133">
        <v>999.9</v>
      </c>
      <c r="GX133">
        <v>61.7</v>
      </c>
      <c r="GY133">
        <v>35.8</v>
      </c>
      <c r="GZ133">
        <v>35.9658</v>
      </c>
      <c r="HA133">
        <v>62.529</v>
      </c>
      <c r="HB133">
        <v>29.6795</v>
      </c>
      <c r="HC133">
        <v>1</v>
      </c>
      <c r="HD133">
        <v>0.598808</v>
      </c>
      <c r="HE133">
        <v>0</v>
      </c>
      <c r="HF133">
        <v>20.2767</v>
      </c>
      <c r="HG133">
        <v>5.22373</v>
      </c>
      <c r="HH133">
        <v>11.9132</v>
      </c>
      <c r="HI133">
        <v>4.96325</v>
      </c>
      <c r="HJ133">
        <v>3.292</v>
      </c>
      <c r="HK133">
        <v>9999</v>
      </c>
      <c r="HL133">
        <v>9999</v>
      </c>
      <c r="HM133">
        <v>9999</v>
      </c>
      <c r="HN133">
        <v>999.9</v>
      </c>
      <c r="HO133">
        <v>4.9703</v>
      </c>
      <c r="HP133">
        <v>1.87531</v>
      </c>
      <c r="HQ133">
        <v>1.87408</v>
      </c>
      <c r="HR133">
        <v>1.8733</v>
      </c>
      <c r="HS133">
        <v>1.87469</v>
      </c>
      <c r="HT133">
        <v>1.86966</v>
      </c>
      <c r="HU133">
        <v>1.87381</v>
      </c>
      <c r="HV133">
        <v>1.87883</v>
      </c>
      <c r="HW133">
        <v>0</v>
      </c>
      <c r="HX133">
        <v>0</v>
      </c>
      <c r="HY133">
        <v>0</v>
      </c>
      <c r="HZ133">
        <v>0</v>
      </c>
      <c r="IA133" t="s">
        <v>421</v>
      </c>
      <c r="IB133" t="s">
        <v>422</v>
      </c>
      <c r="IC133" t="s">
        <v>423</v>
      </c>
      <c r="ID133" t="s">
        <v>423</v>
      </c>
      <c r="IE133" t="s">
        <v>423</v>
      </c>
      <c r="IF133" t="s">
        <v>423</v>
      </c>
      <c r="IG133">
        <v>0</v>
      </c>
      <c r="IH133">
        <v>100</v>
      </c>
      <c r="II133">
        <v>100</v>
      </c>
      <c r="IJ133">
        <v>1.046</v>
      </c>
      <c r="IK133">
        <v>0.499</v>
      </c>
      <c r="IL133">
        <v>1.059585496570252</v>
      </c>
      <c r="IM133">
        <v>0.0007502269904989051</v>
      </c>
      <c r="IN133">
        <v>-1.907541437940456E-06</v>
      </c>
      <c r="IO133">
        <v>4.87577687351772E-10</v>
      </c>
      <c r="IP133">
        <v>0.5001649999999884</v>
      </c>
      <c r="IQ133">
        <v>0</v>
      </c>
      <c r="IR133">
        <v>0</v>
      </c>
      <c r="IS133">
        <v>0</v>
      </c>
      <c r="IT133">
        <v>1</v>
      </c>
      <c r="IU133">
        <v>1943</v>
      </c>
      <c r="IV133">
        <v>1</v>
      </c>
      <c r="IW133">
        <v>21</v>
      </c>
      <c r="IX133">
        <v>2.1</v>
      </c>
      <c r="IY133">
        <v>2</v>
      </c>
      <c r="IZ133">
        <v>1.10474</v>
      </c>
      <c r="JA133">
        <v>2.44873</v>
      </c>
      <c r="JB133">
        <v>1.42578</v>
      </c>
      <c r="JC133">
        <v>2.26807</v>
      </c>
      <c r="JD133">
        <v>1.54785</v>
      </c>
      <c r="JE133">
        <v>2.33398</v>
      </c>
      <c r="JF133">
        <v>39.1676</v>
      </c>
      <c r="JG133">
        <v>13.8606</v>
      </c>
      <c r="JH133">
        <v>18</v>
      </c>
      <c r="JI133">
        <v>633.228</v>
      </c>
      <c r="JJ133">
        <v>419.611</v>
      </c>
      <c r="JK133">
        <v>33.8315</v>
      </c>
      <c r="JL133">
        <v>34.6622</v>
      </c>
      <c r="JM133">
        <v>29.9999</v>
      </c>
      <c r="JN133">
        <v>34.5632</v>
      </c>
      <c r="JO133">
        <v>34.4863</v>
      </c>
      <c r="JP133">
        <v>22.1246</v>
      </c>
      <c r="JQ133">
        <v>0</v>
      </c>
      <c r="JR133">
        <v>100</v>
      </c>
      <c r="JS133">
        <v>-999.9</v>
      </c>
      <c r="JT133">
        <v>414.58</v>
      </c>
      <c r="JU133">
        <v>35</v>
      </c>
      <c r="JV133">
        <v>93.8691</v>
      </c>
      <c r="JW133">
        <v>100.167</v>
      </c>
    </row>
    <row r="134" spans="1:283">
      <c r="A134">
        <v>118</v>
      </c>
      <c r="B134">
        <v>1690401736.5</v>
      </c>
      <c r="C134">
        <v>23366.40000009537</v>
      </c>
      <c r="D134" t="s">
        <v>967</v>
      </c>
      <c r="E134" t="s">
        <v>968</v>
      </c>
      <c r="F134">
        <v>15</v>
      </c>
      <c r="P134">
        <v>1690401728.75</v>
      </c>
      <c r="Q134">
        <f>(R134)/1000</f>
        <v>0</v>
      </c>
      <c r="R134">
        <f>1000*DB134*AP134*(CX134-CY134)/(100*CQ134*(1000-AP134*CX134))</f>
        <v>0</v>
      </c>
      <c r="S134">
        <f>DB134*AP134*(CW134-CV134*(1000-AP134*CY134)/(1000-AP134*CX134))/(100*CQ134)</f>
        <v>0</v>
      </c>
      <c r="T134">
        <f>CV134 - IF(AP134&gt;1, S134*CQ134*100.0/(AR134*DJ134), 0)</f>
        <v>0</v>
      </c>
      <c r="U134">
        <f>((AA134-Q134/2)*T134-S134)/(AA134+Q134/2)</f>
        <v>0</v>
      </c>
      <c r="V134">
        <f>U134*(DC134+DD134)/1000.0</f>
        <v>0</v>
      </c>
      <c r="W134">
        <f>(CV134 - IF(AP134&gt;1, S134*CQ134*100.0/(AR134*DJ134), 0))*(DC134+DD134)/1000.0</f>
        <v>0</v>
      </c>
      <c r="X134">
        <f>2.0/((1/Z134-1/Y134)+SIGN(Z134)*SQRT((1/Z134-1/Y134)*(1/Z134-1/Y134) + 4*CR134/((CR134+1)*(CR134+1))*(2*1/Z134*1/Y134-1/Y134*1/Y134)))</f>
        <v>0</v>
      </c>
      <c r="Y134">
        <f>IF(LEFT(CS134,1)&lt;&gt;"0",IF(LEFT(CS134,1)="1",3.0,CT134),$D$5+$E$5*(DJ134*DC134/($K$5*1000))+$F$5*(DJ134*DC134/($K$5*1000))*MAX(MIN(CQ134,$J$5),$I$5)*MAX(MIN(CQ134,$J$5),$I$5)+$G$5*MAX(MIN(CQ134,$J$5),$I$5)*(DJ134*DC134/($K$5*1000))+$H$5*(DJ134*DC134/($K$5*1000))*(DJ134*DC134/($K$5*1000)))</f>
        <v>0</v>
      </c>
      <c r="Z134">
        <f>Q134*(1000-(1000*0.61365*exp(17.502*AD134/(240.97+AD134))/(DC134+DD134)+CX134)/2)/(1000*0.61365*exp(17.502*AD134/(240.97+AD134))/(DC134+DD134)-CX134)</f>
        <v>0</v>
      </c>
      <c r="AA134">
        <f>1/((CR134+1)/(X134/1.6)+1/(Y134/1.37)) + CR134/((CR134+1)/(X134/1.6) + CR134/(Y134/1.37))</f>
        <v>0</v>
      </c>
      <c r="AB134">
        <f>(CM134*CP134)</f>
        <v>0</v>
      </c>
      <c r="AC134">
        <f>(DE134+(AB134+2*0.95*5.67E-8*(((DE134+$B$7)+273)^4-(DE134+273)^4)-44100*Q134)/(1.84*29.3*Y134+8*0.95*5.67E-8*(DE134+273)^3))</f>
        <v>0</v>
      </c>
      <c r="AD134">
        <f>($C$7*DF134+$D$7*DG134+$E$7*AC134)</f>
        <v>0</v>
      </c>
      <c r="AE134">
        <f>0.61365*exp(17.502*AD134/(240.97+AD134))</f>
        <v>0</v>
      </c>
      <c r="AF134">
        <f>(AG134/AH134*100)</f>
        <v>0</v>
      </c>
      <c r="AG134">
        <f>CX134*(DC134+DD134)/1000</f>
        <v>0</v>
      </c>
      <c r="AH134">
        <f>0.61365*exp(17.502*DE134/(240.97+DE134))</f>
        <v>0</v>
      </c>
      <c r="AI134">
        <f>(AE134-CX134*(DC134+DD134)/1000)</f>
        <v>0</v>
      </c>
      <c r="AJ134">
        <f>(-Q134*44100)</f>
        <v>0</v>
      </c>
      <c r="AK134">
        <f>2*29.3*Y134*0.92*(DE134-AD134)</f>
        <v>0</v>
      </c>
      <c r="AL134">
        <f>2*0.95*5.67E-8*(((DE134+$B$7)+273)^4-(AD134+273)^4)</f>
        <v>0</v>
      </c>
      <c r="AM134">
        <f>AB134+AL134+AJ134+AK134</f>
        <v>0</v>
      </c>
      <c r="AN134">
        <v>0</v>
      </c>
      <c r="AO134">
        <v>0</v>
      </c>
      <c r="AP134">
        <f>IF(AN134*$H$13&gt;=AR134,1.0,(AR134/(AR134-AN134*$H$13)))</f>
        <v>0</v>
      </c>
      <c r="AQ134">
        <f>(AP134-1)*100</f>
        <v>0</v>
      </c>
      <c r="AR134">
        <f>MAX(0,($B$13+$C$13*DJ134)/(1+$D$13*DJ134)*DC134/(DE134+273)*$E$13)</f>
        <v>0</v>
      </c>
      <c r="AS134" t="s">
        <v>414</v>
      </c>
      <c r="AT134">
        <v>12558.6</v>
      </c>
      <c r="AU134">
        <v>607.068</v>
      </c>
      <c r="AV134">
        <v>2188.17</v>
      </c>
      <c r="AW134">
        <f>1-AU134/AV134</f>
        <v>0</v>
      </c>
      <c r="AX134">
        <v>-1.734461745173538</v>
      </c>
      <c r="AY134" t="s">
        <v>969</v>
      </c>
      <c r="AZ134">
        <v>12623.1</v>
      </c>
      <c r="BA134">
        <v>418.8608</v>
      </c>
      <c r="BB134">
        <v>463.976</v>
      </c>
      <c r="BC134">
        <f>1-BA134/BB134</f>
        <v>0</v>
      </c>
      <c r="BD134">
        <v>0.5</v>
      </c>
      <c r="BE134">
        <f>CN134</f>
        <v>0</v>
      </c>
      <c r="BF134">
        <f>S134</f>
        <v>0</v>
      </c>
      <c r="BG134">
        <f>BC134*BD134*BE134</f>
        <v>0</v>
      </c>
      <c r="BH134">
        <f>(BF134-AX134)/BE134</f>
        <v>0</v>
      </c>
      <c r="BI134">
        <f>(AV134-BB134)/BB134</f>
        <v>0</v>
      </c>
      <c r="BJ134">
        <f>AU134/(AW134+AU134/BB134)</f>
        <v>0</v>
      </c>
      <c r="BK134" t="s">
        <v>970</v>
      </c>
      <c r="BL134">
        <v>-1011.08</v>
      </c>
      <c r="BM134">
        <f>IF(BL134&lt;&gt;0, BL134, BJ134)</f>
        <v>0</v>
      </c>
      <c r="BN134">
        <f>1-BM134/BB134</f>
        <v>0</v>
      </c>
      <c r="BO134">
        <f>(BB134-BA134)/(BB134-BM134)</f>
        <v>0</v>
      </c>
      <c r="BP134">
        <f>(AV134-BB134)/(AV134-BM134)</f>
        <v>0</v>
      </c>
      <c r="BQ134">
        <f>(BB134-BA134)/(BB134-AU134)</f>
        <v>0</v>
      </c>
      <c r="BR134">
        <f>(AV134-BB134)/(AV134-AU134)</f>
        <v>0</v>
      </c>
      <c r="BS134">
        <f>(BO134*BM134/BA134)</f>
        <v>0</v>
      </c>
      <c r="BT134">
        <f>(1-BS134)</f>
        <v>0</v>
      </c>
      <c r="BU134">
        <v>3354</v>
      </c>
      <c r="BV134">
        <v>300</v>
      </c>
      <c r="BW134">
        <v>300</v>
      </c>
      <c r="BX134">
        <v>300</v>
      </c>
      <c r="BY134">
        <v>12623.1</v>
      </c>
      <c r="BZ134">
        <v>458.35</v>
      </c>
      <c r="CA134">
        <v>-0.00914098</v>
      </c>
      <c r="CB134">
        <v>1.34</v>
      </c>
      <c r="CC134" t="s">
        <v>417</v>
      </c>
      <c r="CD134" t="s">
        <v>417</v>
      </c>
      <c r="CE134" t="s">
        <v>417</v>
      </c>
      <c r="CF134" t="s">
        <v>417</v>
      </c>
      <c r="CG134" t="s">
        <v>417</v>
      </c>
      <c r="CH134" t="s">
        <v>417</v>
      </c>
      <c r="CI134" t="s">
        <v>417</v>
      </c>
      <c r="CJ134" t="s">
        <v>417</v>
      </c>
      <c r="CK134" t="s">
        <v>417</v>
      </c>
      <c r="CL134" t="s">
        <v>417</v>
      </c>
      <c r="CM134">
        <f>$B$11*DK134+$C$11*DL134+$F$11*DW134*(1-DZ134)</f>
        <v>0</v>
      </c>
      <c r="CN134">
        <f>CM134*CO134</f>
        <v>0</v>
      </c>
      <c r="CO134">
        <f>($B$11*$D$9+$C$11*$D$9+$F$11*((EJ134+EB134)/MAX(EJ134+EB134+EK134, 0.1)*$I$9+EK134/MAX(EJ134+EB134+EK134, 0.1)*$J$9))/($B$11+$C$11+$F$11)</f>
        <v>0</v>
      </c>
      <c r="CP134">
        <f>($B$11*$K$9+$C$11*$K$9+$F$11*((EJ134+EB134)/MAX(EJ134+EB134+EK134, 0.1)*$P$9+EK134/MAX(EJ134+EB134+EK134, 0.1)*$Q$9))/($B$11+$C$11+$F$11)</f>
        <v>0</v>
      </c>
      <c r="CQ134">
        <v>6</v>
      </c>
      <c r="CR134">
        <v>0.5</v>
      </c>
      <c r="CS134" t="s">
        <v>418</v>
      </c>
      <c r="CT134">
        <v>2</v>
      </c>
      <c r="CU134">
        <v>1690401728.75</v>
      </c>
      <c r="CV134">
        <v>410.1012333333333</v>
      </c>
      <c r="CW134">
        <v>410.8203333333332</v>
      </c>
      <c r="CX134">
        <v>33.70413666666667</v>
      </c>
      <c r="CY134">
        <v>33.89730000000001</v>
      </c>
      <c r="CZ134">
        <v>408.9952333333333</v>
      </c>
      <c r="DA134">
        <v>33.20513666666667</v>
      </c>
      <c r="DB134">
        <v>600.1570333333333</v>
      </c>
      <c r="DC134">
        <v>101.2700666666667</v>
      </c>
      <c r="DD134">
        <v>0.09996461666666666</v>
      </c>
      <c r="DE134">
        <v>34.54438</v>
      </c>
      <c r="DF134">
        <v>35.64676333333334</v>
      </c>
      <c r="DG134">
        <v>999.9000000000002</v>
      </c>
      <c r="DH134">
        <v>0</v>
      </c>
      <c r="DI134">
        <v>0</v>
      </c>
      <c r="DJ134">
        <v>9994.832666666665</v>
      </c>
      <c r="DK134">
        <v>0</v>
      </c>
      <c r="DL134">
        <v>1945.588333333334</v>
      </c>
      <c r="DM134">
        <v>-0.7767314000000002</v>
      </c>
      <c r="DN134">
        <v>424.3458333333334</v>
      </c>
      <c r="DO134">
        <v>425.2346333333334</v>
      </c>
      <c r="DP134">
        <v>-0.1930055333333334</v>
      </c>
      <c r="DQ134">
        <v>410.8203333333332</v>
      </c>
      <c r="DR134">
        <v>33.89730000000001</v>
      </c>
      <c r="DS134">
        <v>3.413237666666667</v>
      </c>
      <c r="DT134">
        <v>3.432783000000001</v>
      </c>
      <c r="DU134">
        <v>26.19423666666667</v>
      </c>
      <c r="DV134">
        <v>26.29090666666666</v>
      </c>
      <c r="DW134">
        <v>1500.03</v>
      </c>
      <c r="DX134">
        <v>0.9729986999999999</v>
      </c>
      <c r="DY134">
        <v>0.02700110000000001</v>
      </c>
      <c r="DZ134">
        <v>0</v>
      </c>
      <c r="EA134">
        <v>418.8621666666667</v>
      </c>
      <c r="EB134">
        <v>4.99931</v>
      </c>
      <c r="EC134">
        <v>7864.881333333336</v>
      </c>
      <c r="ED134">
        <v>13259.50333333333</v>
      </c>
      <c r="EE134">
        <v>43.33719999999998</v>
      </c>
      <c r="EF134">
        <v>44.59349999999999</v>
      </c>
      <c r="EG134">
        <v>43.60819999999999</v>
      </c>
      <c r="EH134">
        <v>44</v>
      </c>
      <c r="EI134">
        <v>44.54546666666665</v>
      </c>
      <c r="EJ134">
        <v>1454.664</v>
      </c>
      <c r="EK134">
        <v>40.36633333333332</v>
      </c>
      <c r="EL134">
        <v>0</v>
      </c>
      <c r="EM134">
        <v>141.7999999523163</v>
      </c>
      <c r="EN134">
        <v>0</v>
      </c>
      <c r="EO134">
        <v>418.8608</v>
      </c>
      <c r="EP134">
        <v>-2.614461550206014</v>
      </c>
      <c r="EQ134">
        <v>6.754615153008554</v>
      </c>
      <c r="ER134">
        <v>7867.053199999999</v>
      </c>
      <c r="ES134">
        <v>15</v>
      </c>
      <c r="ET134">
        <v>1690401756.5</v>
      </c>
      <c r="EU134" t="s">
        <v>971</v>
      </c>
      <c r="EV134">
        <v>1690401756.5</v>
      </c>
      <c r="EW134">
        <v>1690401754.5</v>
      </c>
      <c r="EX134">
        <v>81</v>
      </c>
      <c r="EY134">
        <v>0.058</v>
      </c>
      <c r="EZ134">
        <v>-0</v>
      </c>
      <c r="FA134">
        <v>1.106</v>
      </c>
      <c r="FB134">
        <v>0.499</v>
      </c>
      <c r="FC134">
        <v>411</v>
      </c>
      <c r="FD134">
        <v>34</v>
      </c>
      <c r="FE134">
        <v>0.29</v>
      </c>
      <c r="FF134">
        <v>0.26</v>
      </c>
      <c r="FG134">
        <v>0.8508923803545014</v>
      </c>
      <c r="FH134">
        <v>0.2167677127790775</v>
      </c>
      <c r="FI134">
        <v>0.03648815103211813</v>
      </c>
      <c r="FJ134">
        <v>1</v>
      </c>
      <c r="FK134">
        <v>-0.75497515</v>
      </c>
      <c r="FL134">
        <v>-0.3323344390243894</v>
      </c>
      <c r="FM134">
        <v>0.04505586041934501</v>
      </c>
      <c r="FN134">
        <v>1</v>
      </c>
      <c r="FO134">
        <v>410.0503666666667</v>
      </c>
      <c r="FP134">
        <v>-0.302229143493308</v>
      </c>
      <c r="FQ134">
        <v>0.03376436319882378</v>
      </c>
      <c r="FR134">
        <v>1</v>
      </c>
      <c r="FS134">
        <v>-0.221133825</v>
      </c>
      <c r="FT134">
        <v>0.4407505328330208</v>
      </c>
      <c r="FU134">
        <v>0.04548133651339167</v>
      </c>
      <c r="FV134">
        <v>1</v>
      </c>
      <c r="FW134">
        <v>33.70113666666666</v>
      </c>
      <c r="FX134">
        <v>0.1171728587319669</v>
      </c>
      <c r="FY134">
        <v>0.01025278769679478</v>
      </c>
      <c r="FZ134">
        <v>1</v>
      </c>
      <c r="GA134">
        <v>5</v>
      </c>
      <c r="GB134">
        <v>5</v>
      </c>
      <c r="GC134" t="s">
        <v>420</v>
      </c>
      <c r="GD134">
        <v>3.16898</v>
      </c>
      <c r="GE134">
        <v>2.79705</v>
      </c>
      <c r="GF134">
        <v>0.101288</v>
      </c>
      <c r="GG134">
        <v>0.102154</v>
      </c>
      <c r="GH134">
        <v>0.149223</v>
      </c>
      <c r="GI134">
        <v>0.150758</v>
      </c>
      <c r="GJ134">
        <v>27661.8</v>
      </c>
      <c r="GK134">
        <v>22083.4</v>
      </c>
      <c r="GL134">
        <v>28805.3</v>
      </c>
      <c r="GM134">
        <v>24125.5</v>
      </c>
      <c r="GN134">
        <v>31179.7</v>
      </c>
      <c r="GO134">
        <v>29902.2</v>
      </c>
      <c r="GP134">
        <v>39739.1</v>
      </c>
      <c r="GQ134">
        <v>39360.9</v>
      </c>
      <c r="GR134">
        <v>2.07588</v>
      </c>
      <c r="GS134">
        <v>1.7863</v>
      </c>
      <c r="GT134">
        <v>0.172906</v>
      </c>
      <c r="GU134">
        <v>0</v>
      </c>
      <c r="GV134">
        <v>32.8298</v>
      </c>
      <c r="GW134">
        <v>999.9</v>
      </c>
      <c r="GX134">
        <v>61.8</v>
      </c>
      <c r="GY134">
        <v>35.7</v>
      </c>
      <c r="GZ134">
        <v>35.8284</v>
      </c>
      <c r="HA134">
        <v>62.219</v>
      </c>
      <c r="HB134">
        <v>30.6971</v>
      </c>
      <c r="HC134">
        <v>1</v>
      </c>
      <c r="HD134">
        <v>0.605452</v>
      </c>
      <c r="HE134">
        <v>0</v>
      </c>
      <c r="HF134">
        <v>20.2765</v>
      </c>
      <c r="HG134">
        <v>5.22268</v>
      </c>
      <c r="HH134">
        <v>11.9134</v>
      </c>
      <c r="HI134">
        <v>4.9635</v>
      </c>
      <c r="HJ134">
        <v>3.292</v>
      </c>
      <c r="HK134">
        <v>9999</v>
      </c>
      <c r="HL134">
        <v>9999</v>
      </c>
      <c r="HM134">
        <v>9999</v>
      </c>
      <c r="HN134">
        <v>999.9</v>
      </c>
      <c r="HO134">
        <v>4.97028</v>
      </c>
      <c r="HP134">
        <v>1.87531</v>
      </c>
      <c r="HQ134">
        <v>1.87408</v>
      </c>
      <c r="HR134">
        <v>1.87329</v>
      </c>
      <c r="HS134">
        <v>1.87469</v>
      </c>
      <c r="HT134">
        <v>1.86966</v>
      </c>
      <c r="HU134">
        <v>1.87379</v>
      </c>
      <c r="HV134">
        <v>1.87884</v>
      </c>
      <c r="HW134">
        <v>0</v>
      </c>
      <c r="HX134">
        <v>0</v>
      </c>
      <c r="HY134">
        <v>0</v>
      </c>
      <c r="HZ134">
        <v>0</v>
      </c>
      <c r="IA134" t="s">
        <v>421</v>
      </c>
      <c r="IB134" t="s">
        <v>422</v>
      </c>
      <c r="IC134" t="s">
        <v>423</v>
      </c>
      <c r="ID134" t="s">
        <v>423</v>
      </c>
      <c r="IE134" t="s">
        <v>423</v>
      </c>
      <c r="IF134" t="s">
        <v>423</v>
      </c>
      <c r="IG134">
        <v>0</v>
      </c>
      <c r="IH134">
        <v>100</v>
      </c>
      <c r="II134">
        <v>100</v>
      </c>
      <c r="IJ134">
        <v>1.106</v>
      </c>
      <c r="IK134">
        <v>0.499</v>
      </c>
      <c r="IL134">
        <v>1.027240477470071</v>
      </c>
      <c r="IM134">
        <v>0.0007502269904989051</v>
      </c>
      <c r="IN134">
        <v>-1.907541437940456E-06</v>
      </c>
      <c r="IO134">
        <v>4.87577687351772E-10</v>
      </c>
      <c r="IP134">
        <v>0.4991619047619054</v>
      </c>
      <c r="IQ134">
        <v>0</v>
      </c>
      <c r="IR134">
        <v>0</v>
      </c>
      <c r="IS134">
        <v>0</v>
      </c>
      <c r="IT134">
        <v>1</v>
      </c>
      <c r="IU134">
        <v>1943</v>
      </c>
      <c r="IV134">
        <v>1</v>
      </c>
      <c r="IW134">
        <v>21</v>
      </c>
      <c r="IX134">
        <v>2</v>
      </c>
      <c r="IY134">
        <v>2</v>
      </c>
      <c r="IZ134">
        <v>1.09619</v>
      </c>
      <c r="JA134">
        <v>2.44019</v>
      </c>
      <c r="JB134">
        <v>1.42578</v>
      </c>
      <c r="JC134">
        <v>2.27051</v>
      </c>
      <c r="JD134">
        <v>1.54785</v>
      </c>
      <c r="JE134">
        <v>2.46826</v>
      </c>
      <c r="JF134">
        <v>39.1676</v>
      </c>
      <c r="JG134">
        <v>13.8431</v>
      </c>
      <c r="JH134">
        <v>18</v>
      </c>
      <c r="JI134">
        <v>633.172</v>
      </c>
      <c r="JJ134">
        <v>424.602</v>
      </c>
      <c r="JK134">
        <v>33.8122</v>
      </c>
      <c r="JL134">
        <v>34.7296</v>
      </c>
      <c r="JM134">
        <v>30.0005</v>
      </c>
      <c r="JN134">
        <v>34.6007</v>
      </c>
      <c r="JO134">
        <v>34.5269</v>
      </c>
      <c r="JP134">
        <v>21.9682</v>
      </c>
      <c r="JQ134">
        <v>0</v>
      </c>
      <c r="JR134">
        <v>100</v>
      </c>
      <c r="JS134">
        <v>-999.9</v>
      </c>
      <c r="JT134">
        <v>410.836</v>
      </c>
      <c r="JU134">
        <v>35</v>
      </c>
      <c r="JV134">
        <v>93.8623</v>
      </c>
      <c r="JW134">
        <v>100.142</v>
      </c>
    </row>
    <row r="135" spans="1:283">
      <c r="A135">
        <v>119</v>
      </c>
      <c r="B135">
        <v>1690401869.5</v>
      </c>
      <c r="C135">
        <v>23499.40000009537</v>
      </c>
      <c r="D135" t="s">
        <v>972</v>
      </c>
      <c r="E135" t="s">
        <v>973</v>
      </c>
      <c r="F135">
        <v>15</v>
      </c>
      <c r="P135">
        <v>1690401861.5</v>
      </c>
      <c r="Q135">
        <f>(R135)/1000</f>
        <v>0</v>
      </c>
      <c r="R135">
        <f>1000*DB135*AP135*(CX135-CY135)/(100*CQ135*(1000-AP135*CX135))</f>
        <v>0</v>
      </c>
      <c r="S135">
        <f>DB135*AP135*(CW135-CV135*(1000-AP135*CY135)/(1000-AP135*CX135))/(100*CQ135)</f>
        <v>0</v>
      </c>
      <c r="T135">
        <f>CV135 - IF(AP135&gt;1, S135*CQ135*100.0/(AR135*DJ135), 0)</f>
        <v>0</v>
      </c>
      <c r="U135">
        <f>((AA135-Q135/2)*T135-S135)/(AA135+Q135/2)</f>
        <v>0</v>
      </c>
      <c r="V135">
        <f>U135*(DC135+DD135)/1000.0</f>
        <v>0</v>
      </c>
      <c r="W135">
        <f>(CV135 - IF(AP135&gt;1, S135*CQ135*100.0/(AR135*DJ135), 0))*(DC135+DD135)/1000.0</f>
        <v>0</v>
      </c>
      <c r="X135">
        <f>2.0/((1/Z135-1/Y135)+SIGN(Z135)*SQRT((1/Z135-1/Y135)*(1/Z135-1/Y135) + 4*CR135/((CR135+1)*(CR135+1))*(2*1/Z135*1/Y135-1/Y135*1/Y135)))</f>
        <v>0</v>
      </c>
      <c r="Y135">
        <f>IF(LEFT(CS135,1)&lt;&gt;"0",IF(LEFT(CS135,1)="1",3.0,CT135),$D$5+$E$5*(DJ135*DC135/($K$5*1000))+$F$5*(DJ135*DC135/($K$5*1000))*MAX(MIN(CQ135,$J$5),$I$5)*MAX(MIN(CQ135,$J$5),$I$5)+$G$5*MAX(MIN(CQ135,$J$5),$I$5)*(DJ135*DC135/($K$5*1000))+$H$5*(DJ135*DC135/($K$5*1000))*(DJ135*DC135/($K$5*1000)))</f>
        <v>0</v>
      </c>
      <c r="Z135">
        <f>Q135*(1000-(1000*0.61365*exp(17.502*AD135/(240.97+AD135))/(DC135+DD135)+CX135)/2)/(1000*0.61365*exp(17.502*AD135/(240.97+AD135))/(DC135+DD135)-CX135)</f>
        <v>0</v>
      </c>
      <c r="AA135">
        <f>1/((CR135+1)/(X135/1.6)+1/(Y135/1.37)) + CR135/((CR135+1)/(X135/1.6) + CR135/(Y135/1.37))</f>
        <v>0</v>
      </c>
      <c r="AB135">
        <f>(CM135*CP135)</f>
        <v>0</v>
      </c>
      <c r="AC135">
        <f>(DE135+(AB135+2*0.95*5.67E-8*(((DE135+$B$7)+273)^4-(DE135+273)^4)-44100*Q135)/(1.84*29.3*Y135+8*0.95*5.67E-8*(DE135+273)^3))</f>
        <v>0</v>
      </c>
      <c r="AD135">
        <f>($C$7*DF135+$D$7*DG135+$E$7*AC135)</f>
        <v>0</v>
      </c>
      <c r="AE135">
        <f>0.61365*exp(17.502*AD135/(240.97+AD135))</f>
        <v>0</v>
      </c>
      <c r="AF135">
        <f>(AG135/AH135*100)</f>
        <v>0</v>
      </c>
      <c r="AG135">
        <f>CX135*(DC135+DD135)/1000</f>
        <v>0</v>
      </c>
      <c r="AH135">
        <f>0.61365*exp(17.502*DE135/(240.97+DE135))</f>
        <v>0</v>
      </c>
      <c r="AI135">
        <f>(AE135-CX135*(DC135+DD135)/1000)</f>
        <v>0</v>
      </c>
      <c r="AJ135">
        <f>(-Q135*44100)</f>
        <v>0</v>
      </c>
      <c r="AK135">
        <f>2*29.3*Y135*0.92*(DE135-AD135)</f>
        <v>0</v>
      </c>
      <c r="AL135">
        <f>2*0.95*5.67E-8*(((DE135+$B$7)+273)^4-(AD135+273)^4)</f>
        <v>0</v>
      </c>
      <c r="AM135">
        <f>AB135+AL135+AJ135+AK135</f>
        <v>0</v>
      </c>
      <c r="AN135">
        <v>0</v>
      </c>
      <c r="AO135">
        <v>0</v>
      </c>
      <c r="AP135">
        <f>IF(AN135*$H$13&gt;=AR135,1.0,(AR135/(AR135-AN135*$H$13)))</f>
        <v>0</v>
      </c>
      <c r="AQ135">
        <f>(AP135-1)*100</f>
        <v>0</v>
      </c>
      <c r="AR135">
        <f>MAX(0,($B$13+$C$13*DJ135)/(1+$D$13*DJ135)*DC135/(DE135+273)*$E$13)</f>
        <v>0</v>
      </c>
      <c r="AS135" t="s">
        <v>414</v>
      </c>
      <c r="AT135">
        <v>12558.6</v>
      </c>
      <c r="AU135">
        <v>607.068</v>
      </c>
      <c r="AV135">
        <v>2188.17</v>
      </c>
      <c r="AW135">
        <f>1-AU135/AV135</f>
        <v>0</v>
      </c>
      <c r="AX135">
        <v>-1.734461745173538</v>
      </c>
      <c r="AY135" t="s">
        <v>974</v>
      </c>
      <c r="AZ135">
        <v>12513.4</v>
      </c>
      <c r="BA135">
        <v>678.2483076923077</v>
      </c>
      <c r="BB135">
        <v>887.798</v>
      </c>
      <c r="BC135">
        <f>1-BA135/BB135</f>
        <v>0</v>
      </c>
      <c r="BD135">
        <v>0.5</v>
      </c>
      <c r="BE135">
        <f>CN135</f>
        <v>0</v>
      </c>
      <c r="BF135">
        <f>S135</f>
        <v>0</v>
      </c>
      <c r="BG135">
        <f>BC135*BD135*BE135</f>
        <v>0</v>
      </c>
      <c r="BH135">
        <f>(BF135-AX135)/BE135</f>
        <v>0</v>
      </c>
      <c r="BI135">
        <f>(AV135-BB135)/BB135</f>
        <v>0</v>
      </c>
      <c r="BJ135">
        <f>AU135/(AW135+AU135/BB135)</f>
        <v>0</v>
      </c>
      <c r="BK135" t="s">
        <v>975</v>
      </c>
      <c r="BL135">
        <v>-399.83</v>
      </c>
      <c r="BM135">
        <f>IF(BL135&lt;&gt;0, BL135, BJ135)</f>
        <v>0</v>
      </c>
      <c r="BN135">
        <f>1-BM135/BB135</f>
        <v>0</v>
      </c>
      <c r="BO135">
        <f>(BB135-BA135)/(BB135-BM135)</f>
        <v>0</v>
      </c>
      <c r="BP135">
        <f>(AV135-BB135)/(AV135-BM135)</f>
        <v>0</v>
      </c>
      <c r="BQ135">
        <f>(BB135-BA135)/(BB135-AU135)</f>
        <v>0</v>
      </c>
      <c r="BR135">
        <f>(AV135-BB135)/(AV135-AU135)</f>
        <v>0</v>
      </c>
      <c r="BS135">
        <f>(BO135*BM135/BA135)</f>
        <v>0</v>
      </c>
      <c r="BT135">
        <f>(1-BS135)</f>
        <v>0</v>
      </c>
      <c r="BU135">
        <v>3356</v>
      </c>
      <c r="BV135">
        <v>300</v>
      </c>
      <c r="BW135">
        <v>300</v>
      </c>
      <c r="BX135">
        <v>300</v>
      </c>
      <c r="BY135">
        <v>12513.4</v>
      </c>
      <c r="BZ135">
        <v>843.25</v>
      </c>
      <c r="CA135">
        <v>-0.009063420000000001</v>
      </c>
      <c r="CB135">
        <v>-5.42</v>
      </c>
      <c r="CC135" t="s">
        <v>417</v>
      </c>
      <c r="CD135" t="s">
        <v>417</v>
      </c>
      <c r="CE135" t="s">
        <v>417</v>
      </c>
      <c r="CF135" t="s">
        <v>417</v>
      </c>
      <c r="CG135" t="s">
        <v>417</v>
      </c>
      <c r="CH135" t="s">
        <v>417</v>
      </c>
      <c r="CI135" t="s">
        <v>417</v>
      </c>
      <c r="CJ135" t="s">
        <v>417</v>
      </c>
      <c r="CK135" t="s">
        <v>417</v>
      </c>
      <c r="CL135" t="s">
        <v>417</v>
      </c>
      <c r="CM135">
        <f>$B$11*DK135+$C$11*DL135+$F$11*DW135*(1-DZ135)</f>
        <v>0</v>
      </c>
      <c r="CN135">
        <f>CM135*CO135</f>
        <v>0</v>
      </c>
      <c r="CO135">
        <f>($B$11*$D$9+$C$11*$D$9+$F$11*((EJ135+EB135)/MAX(EJ135+EB135+EK135, 0.1)*$I$9+EK135/MAX(EJ135+EB135+EK135, 0.1)*$J$9))/($B$11+$C$11+$F$11)</f>
        <v>0</v>
      </c>
      <c r="CP135">
        <f>($B$11*$K$9+$C$11*$K$9+$F$11*((EJ135+EB135)/MAX(EJ135+EB135+EK135, 0.1)*$P$9+EK135/MAX(EJ135+EB135+EK135, 0.1)*$Q$9))/($B$11+$C$11+$F$11)</f>
        <v>0</v>
      </c>
      <c r="CQ135">
        <v>6</v>
      </c>
      <c r="CR135">
        <v>0.5</v>
      </c>
      <c r="CS135" t="s">
        <v>418</v>
      </c>
      <c r="CT135">
        <v>2</v>
      </c>
      <c r="CU135">
        <v>1690401861.5</v>
      </c>
      <c r="CV135">
        <v>409.8624193548387</v>
      </c>
      <c r="CW135">
        <v>416.4265483870968</v>
      </c>
      <c r="CX135">
        <v>34.60896129032257</v>
      </c>
      <c r="CY135">
        <v>33.96229032258065</v>
      </c>
      <c r="CZ135">
        <v>408.7264193548387</v>
      </c>
      <c r="DA135">
        <v>34.11696129032257</v>
      </c>
      <c r="DB135">
        <v>600.158129032258</v>
      </c>
      <c r="DC135">
        <v>101.2698064516129</v>
      </c>
      <c r="DD135">
        <v>0.1001945967741936</v>
      </c>
      <c r="DE135">
        <v>34.39340322580645</v>
      </c>
      <c r="DF135">
        <v>35.82148064516129</v>
      </c>
      <c r="DG135">
        <v>999.9000000000003</v>
      </c>
      <c r="DH135">
        <v>0</v>
      </c>
      <c r="DI135">
        <v>0</v>
      </c>
      <c r="DJ135">
        <v>10002.94258064516</v>
      </c>
      <c r="DK135">
        <v>0</v>
      </c>
      <c r="DL135">
        <v>1790.475161290323</v>
      </c>
      <c r="DM135">
        <v>-6.593097096774192</v>
      </c>
      <c r="DN135">
        <v>424.5289354838709</v>
      </c>
      <c r="DO135">
        <v>431.0665806451613</v>
      </c>
      <c r="DP135">
        <v>0.653676806451613</v>
      </c>
      <c r="DQ135">
        <v>416.4265483870968</v>
      </c>
      <c r="DR135">
        <v>33.96229032258065</v>
      </c>
      <c r="DS135">
        <v>3.505552903225806</v>
      </c>
      <c r="DT135">
        <v>3.439354838709678</v>
      </c>
      <c r="DU135">
        <v>26.64665806451613</v>
      </c>
      <c r="DV135">
        <v>26.32331612903226</v>
      </c>
      <c r="DW135">
        <v>1500.01935483871</v>
      </c>
      <c r="DX135">
        <v>0.9729935806451612</v>
      </c>
      <c r="DY135">
        <v>0.02700626774193549</v>
      </c>
      <c r="DZ135">
        <v>0</v>
      </c>
      <c r="EA135">
        <v>679.0798709677421</v>
      </c>
      <c r="EB135">
        <v>4.999310000000001</v>
      </c>
      <c r="EC135">
        <v>11927.41612903226</v>
      </c>
      <c r="ED135">
        <v>13259.37419354839</v>
      </c>
      <c r="EE135">
        <v>43.375</v>
      </c>
      <c r="EF135">
        <v>44.75</v>
      </c>
      <c r="EG135">
        <v>43.68699999999997</v>
      </c>
      <c r="EH135">
        <v>44</v>
      </c>
      <c r="EI135">
        <v>44.61890322580645</v>
      </c>
      <c r="EJ135">
        <v>1454.647096774194</v>
      </c>
      <c r="EK135">
        <v>40.37225806451612</v>
      </c>
      <c r="EL135">
        <v>0</v>
      </c>
      <c r="EM135">
        <v>132.2999999523163</v>
      </c>
      <c r="EN135">
        <v>0</v>
      </c>
      <c r="EO135">
        <v>678.2483076923077</v>
      </c>
      <c r="EP135">
        <v>-112.3987009227612</v>
      </c>
      <c r="EQ135">
        <v>-1874.977780744381</v>
      </c>
      <c r="ER135">
        <v>11913.28846153846</v>
      </c>
      <c r="ES135">
        <v>15</v>
      </c>
      <c r="ET135">
        <v>1690401892.5</v>
      </c>
      <c r="EU135" t="s">
        <v>976</v>
      </c>
      <c r="EV135">
        <v>1690401892.5</v>
      </c>
      <c r="EW135">
        <v>1690401890</v>
      </c>
      <c r="EX135">
        <v>82</v>
      </c>
      <c r="EY135">
        <v>0.033</v>
      </c>
      <c r="EZ135">
        <v>-0.007</v>
      </c>
      <c r="FA135">
        <v>1.136</v>
      </c>
      <c r="FB135">
        <v>0.492</v>
      </c>
      <c r="FC135">
        <v>417</v>
      </c>
      <c r="FD135">
        <v>34</v>
      </c>
      <c r="FE135">
        <v>0.52</v>
      </c>
      <c r="FF135">
        <v>0.3</v>
      </c>
      <c r="FG135">
        <v>6.308847875059961</v>
      </c>
      <c r="FH135">
        <v>0.7603493281002829</v>
      </c>
      <c r="FI135">
        <v>0.07379507390888568</v>
      </c>
      <c r="FJ135">
        <v>1</v>
      </c>
      <c r="FK135">
        <v>-6.559849250000001</v>
      </c>
      <c r="FL135">
        <v>-0.7762519699812306</v>
      </c>
      <c r="FM135">
        <v>0.08681066243231587</v>
      </c>
      <c r="FN135">
        <v>1</v>
      </c>
      <c r="FO135">
        <v>409.8267333333334</v>
      </c>
      <c r="FP135">
        <v>0.6039243604013991</v>
      </c>
      <c r="FQ135">
        <v>0.05820477261836712</v>
      </c>
      <c r="FR135">
        <v>1</v>
      </c>
      <c r="FS135">
        <v>0.6324121249999999</v>
      </c>
      <c r="FT135">
        <v>0.3897863977485922</v>
      </c>
      <c r="FU135">
        <v>0.03760139765100993</v>
      </c>
      <c r="FV135">
        <v>1</v>
      </c>
      <c r="FW135">
        <v>34.61161999999999</v>
      </c>
      <c r="FX135">
        <v>0.3643087875416767</v>
      </c>
      <c r="FY135">
        <v>0.02632279620405072</v>
      </c>
      <c r="FZ135">
        <v>1</v>
      </c>
      <c r="GA135">
        <v>5</v>
      </c>
      <c r="GB135">
        <v>5</v>
      </c>
      <c r="GC135" t="s">
        <v>420</v>
      </c>
      <c r="GD135">
        <v>3.16904</v>
      </c>
      <c r="GE135">
        <v>2.79704</v>
      </c>
      <c r="GF135">
        <v>0.101235</v>
      </c>
      <c r="GG135">
        <v>0.103224</v>
      </c>
      <c r="GH135">
        <v>0.15201</v>
      </c>
      <c r="GI135">
        <v>0.150932</v>
      </c>
      <c r="GJ135">
        <v>27652.3</v>
      </c>
      <c r="GK135">
        <v>22053.8</v>
      </c>
      <c r="GL135">
        <v>28794.4</v>
      </c>
      <c r="GM135">
        <v>24122.5</v>
      </c>
      <c r="GN135">
        <v>31066.2</v>
      </c>
      <c r="GO135">
        <v>29893.6</v>
      </c>
      <c r="GP135">
        <v>39723.9</v>
      </c>
      <c r="GQ135">
        <v>39356.8</v>
      </c>
      <c r="GR135">
        <v>2.07527</v>
      </c>
      <c r="GS135">
        <v>1.80055</v>
      </c>
      <c r="GT135">
        <v>0.192747</v>
      </c>
      <c r="GU135">
        <v>0</v>
      </c>
      <c r="GV135">
        <v>32.7059</v>
      </c>
      <c r="GW135">
        <v>999.9</v>
      </c>
      <c r="GX135">
        <v>62</v>
      </c>
      <c r="GY135">
        <v>35.7</v>
      </c>
      <c r="GZ135">
        <v>35.9457</v>
      </c>
      <c r="HA135">
        <v>61.909</v>
      </c>
      <c r="HB135">
        <v>30.3486</v>
      </c>
      <c r="HC135">
        <v>1</v>
      </c>
      <c r="HD135">
        <v>0.61749</v>
      </c>
      <c r="HE135">
        <v>0</v>
      </c>
      <c r="HF135">
        <v>20.2767</v>
      </c>
      <c r="HG135">
        <v>5.22268</v>
      </c>
      <c r="HH135">
        <v>11.9141</v>
      </c>
      <c r="HI135">
        <v>4.9634</v>
      </c>
      <c r="HJ135">
        <v>3.292</v>
      </c>
      <c r="HK135">
        <v>9999</v>
      </c>
      <c r="HL135">
        <v>9999</v>
      </c>
      <c r="HM135">
        <v>9999</v>
      </c>
      <c r="HN135">
        <v>999.9</v>
      </c>
      <c r="HO135">
        <v>4.97029</v>
      </c>
      <c r="HP135">
        <v>1.87531</v>
      </c>
      <c r="HQ135">
        <v>1.87408</v>
      </c>
      <c r="HR135">
        <v>1.87329</v>
      </c>
      <c r="HS135">
        <v>1.87469</v>
      </c>
      <c r="HT135">
        <v>1.86966</v>
      </c>
      <c r="HU135">
        <v>1.8738</v>
      </c>
      <c r="HV135">
        <v>1.87885</v>
      </c>
      <c r="HW135">
        <v>0</v>
      </c>
      <c r="HX135">
        <v>0</v>
      </c>
      <c r="HY135">
        <v>0</v>
      </c>
      <c r="HZ135">
        <v>0</v>
      </c>
      <c r="IA135" t="s">
        <v>421</v>
      </c>
      <c r="IB135" t="s">
        <v>422</v>
      </c>
      <c r="IC135" t="s">
        <v>423</v>
      </c>
      <c r="ID135" t="s">
        <v>423</v>
      </c>
      <c r="IE135" t="s">
        <v>423</v>
      </c>
      <c r="IF135" t="s">
        <v>423</v>
      </c>
      <c r="IG135">
        <v>0</v>
      </c>
      <c r="IH135">
        <v>100</v>
      </c>
      <c r="II135">
        <v>100</v>
      </c>
      <c r="IJ135">
        <v>1.136</v>
      </c>
      <c r="IK135">
        <v>0.492</v>
      </c>
      <c r="IL135">
        <v>1.085798942960288</v>
      </c>
      <c r="IM135">
        <v>0.0007502269904989051</v>
      </c>
      <c r="IN135">
        <v>-1.907541437940456E-06</v>
      </c>
      <c r="IO135">
        <v>4.87577687351772E-10</v>
      </c>
      <c r="IP135">
        <v>0.4990049999999897</v>
      </c>
      <c r="IQ135">
        <v>0</v>
      </c>
      <c r="IR135">
        <v>0</v>
      </c>
      <c r="IS135">
        <v>0</v>
      </c>
      <c r="IT135">
        <v>1</v>
      </c>
      <c r="IU135">
        <v>1943</v>
      </c>
      <c r="IV135">
        <v>1</v>
      </c>
      <c r="IW135">
        <v>21</v>
      </c>
      <c r="IX135">
        <v>1.9</v>
      </c>
      <c r="IY135">
        <v>1.9</v>
      </c>
      <c r="IZ135">
        <v>1.1084</v>
      </c>
      <c r="JA135">
        <v>2.44263</v>
      </c>
      <c r="JB135">
        <v>1.42578</v>
      </c>
      <c r="JC135">
        <v>2.26807</v>
      </c>
      <c r="JD135">
        <v>1.54785</v>
      </c>
      <c r="JE135">
        <v>2.39136</v>
      </c>
      <c r="JF135">
        <v>39.2173</v>
      </c>
      <c r="JG135">
        <v>13.8081</v>
      </c>
      <c r="JH135">
        <v>18</v>
      </c>
      <c r="JI135">
        <v>633.692</v>
      </c>
      <c r="JJ135">
        <v>433.738</v>
      </c>
      <c r="JK135">
        <v>33.832</v>
      </c>
      <c r="JL135">
        <v>34.8646</v>
      </c>
      <c r="JM135">
        <v>30.0004</v>
      </c>
      <c r="JN135">
        <v>34.7047</v>
      </c>
      <c r="JO135">
        <v>34.6267</v>
      </c>
      <c r="JP135">
        <v>22.2087</v>
      </c>
      <c r="JQ135">
        <v>0</v>
      </c>
      <c r="JR135">
        <v>100</v>
      </c>
      <c r="JS135">
        <v>-999.9</v>
      </c>
      <c r="JT135">
        <v>416.483</v>
      </c>
      <c r="JU135">
        <v>35</v>
      </c>
      <c r="JV135">
        <v>93.82640000000001</v>
      </c>
      <c r="JW135">
        <v>100.131</v>
      </c>
    </row>
    <row r="136" spans="1:283">
      <c r="A136">
        <v>120</v>
      </c>
      <c r="B136">
        <v>1690402060.1</v>
      </c>
      <c r="C136">
        <v>23690</v>
      </c>
      <c r="D136" t="s">
        <v>977</v>
      </c>
      <c r="E136" t="s">
        <v>978</v>
      </c>
      <c r="F136">
        <v>15</v>
      </c>
      <c r="P136">
        <v>1690402052.099999</v>
      </c>
      <c r="Q136">
        <f>(R136)/1000</f>
        <v>0</v>
      </c>
      <c r="R136">
        <f>1000*DB136*AP136*(CX136-CY136)/(100*CQ136*(1000-AP136*CX136))</f>
        <v>0</v>
      </c>
      <c r="S136">
        <f>DB136*AP136*(CW136-CV136*(1000-AP136*CY136)/(1000-AP136*CX136))/(100*CQ136)</f>
        <v>0</v>
      </c>
      <c r="T136">
        <f>CV136 - IF(AP136&gt;1, S136*CQ136*100.0/(AR136*DJ136), 0)</f>
        <v>0</v>
      </c>
      <c r="U136">
        <f>((AA136-Q136/2)*T136-S136)/(AA136+Q136/2)</f>
        <v>0</v>
      </c>
      <c r="V136">
        <f>U136*(DC136+DD136)/1000.0</f>
        <v>0</v>
      </c>
      <c r="W136">
        <f>(CV136 - IF(AP136&gt;1, S136*CQ136*100.0/(AR136*DJ136), 0))*(DC136+DD136)/1000.0</f>
        <v>0</v>
      </c>
      <c r="X136">
        <f>2.0/((1/Z136-1/Y136)+SIGN(Z136)*SQRT((1/Z136-1/Y136)*(1/Z136-1/Y136) + 4*CR136/((CR136+1)*(CR136+1))*(2*1/Z136*1/Y136-1/Y136*1/Y136)))</f>
        <v>0</v>
      </c>
      <c r="Y136">
        <f>IF(LEFT(CS136,1)&lt;&gt;"0",IF(LEFT(CS136,1)="1",3.0,CT136),$D$5+$E$5*(DJ136*DC136/($K$5*1000))+$F$5*(DJ136*DC136/($K$5*1000))*MAX(MIN(CQ136,$J$5),$I$5)*MAX(MIN(CQ136,$J$5),$I$5)+$G$5*MAX(MIN(CQ136,$J$5),$I$5)*(DJ136*DC136/($K$5*1000))+$H$5*(DJ136*DC136/($K$5*1000))*(DJ136*DC136/($K$5*1000)))</f>
        <v>0</v>
      </c>
      <c r="Z136">
        <f>Q136*(1000-(1000*0.61365*exp(17.502*AD136/(240.97+AD136))/(DC136+DD136)+CX136)/2)/(1000*0.61365*exp(17.502*AD136/(240.97+AD136))/(DC136+DD136)-CX136)</f>
        <v>0</v>
      </c>
      <c r="AA136">
        <f>1/((CR136+1)/(X136/1.6)+1/(Y136/1.37)) + CR136/((CR136+1)/(X136/1.6) + CR136/(Y136/1.37))</f>
        <v>0</v>
      </c>
      <c r="AB136">
        <f>(CM136*CP136)</f>
        <v>0</v>
      </c>
      <c r="AC136">
        <f>(DE136+(AB136+2*0.95*5.67E-8*(((DE136+$B$7)+273)^4-(DE136+273)^4)-44100*Q136)/(1.84*29.3*Y136+8*0.95*5.67E-8*(DE136+273)^3))</f>
        <v>0</v>
      </c>
      <c r="AD136">
        <f>($C$7*DF136+$D$7*DG136+$E$7*AC136)</f>
        <v>0</v>
      </c>
      <c r="AE136">
        <f>0.61365*exp(17.502*AD136/(240.97+AD136))</f>
        <v>0</v>
      </c>
      <c r="AF136">
        <f>(AG136/AH136*100)</f>
        <v>0</v>
      </c>
      <c r="AG136">
        <f>CX136*(DC136+DD136)/1000</f>
        <v>0</v>
      </c>
      <c r="AH136">
        <f>0.61365*exp(17.502*DE136/(240.97+DE136))</f>
        <v>0</v>
      </c>
      <c r="AI136">
        <f>(AE136-CX136*(DC136+DD136)/1000)</f>
        <v>0</v>
      </c>
      <c r="AJ136">
        <f>(-Q136*44100)</f>
        <v>0</v>
      </c>
      <c r="AK136">
        <f>2*29.3*Y136*0.92*(DE136-AD136)</f>
        <v>0</v>
      </c>
      <c r="AL136">
        <f>2*0.95*5.67E-8*(((DE136+$B$7)+273)^4-(AD136+273)^4)</f>
        <v>0</v>
      </c>
      <c r="AM136">
        <f>AB136+AL136+AJ136+AK136</f>
        <v>0</v>
      </c>
      <c r="AN136">
        <v>0</v>
      </c>
      <c r="AO136">
        <v>0</v>
      </c>
      <c r="AP136">
        <f>IF(AN136*$H$13&gt;=AR136,1.0,(AR136/(AR136-AN136*$H$13)))</f>
        <v>0</v>
      </c>
      <c r="AQ136">
        <f>(AP136-1)*100</f>
        <v>0</v>
      </c>
      <c r="AR136">
        <f>MAX(0,($B$13+$C$13*DJ136)/(1+$D$13*DJ136)*DC136/(DE136+273)*$E$13)</f>
        <v>0</v>
      </c>
      <c r="AS136" t="s">
        <v>414</v>
      </c>
      <c r="AT136">
        <v>12558.6</v>
      </c>
      <c r="AU136">
        <v>607.068</v>
      </c>
      <c r="AV136">
        <v>2188.17</v>
      </c>
      <c r="AW136">
        <f>1-AU136/AV136</f>
        <v>0</v>
      </c>
      <c r="AX136">
        <v>-1.734461745173538</v>
      </c>
      <c r="AY136" t="s">
        <v>979</v>
      </c>
      <c r="AZ136">
        <v>12563.3</v>
      </c>
      <c r="BA136">
        <v>508.5941538461539</v>
      </c>
      <c r="BB136">
        <v>604.643</v>
      </c>
      <c r="BC136">
        <f>1-BA136/BB136</f>
        <v>0</v>
      </c>
      <c r="BD136">
        <v>0.5</v>
      </c>
      <c r="BE136">
        <f>CN136</f>
        <v>0</v>
      </c>
      <c r="BF136">
        <f>S136</f>
        <v>0</v>
      </c>
      <c r="BG136">
        <f>BC136*BD136*BE136</f>
        <v>0</v>
      </c>
      <c r="BH136">
        <f>(BF136-AX136)/BE136</f>
        <v>0</v>
      </c>
      <c r="BI136">
        <f>(AV136-BB136)/BB136</f>
        <v>0</v>
      </c>
      <c r="BJ136">
        <f>AU136/(AW136+AU136/BB136)</f>
        <v>0</v>
      </c>
      <c r="BK136" t="s">
        <v>980</v>
      </c>
      <c r="BL136">
        <v>-30.54</v>
      </c>
      <c r="BM136">
        <f>IF(BL136&lt;&gt;0, BL136, BJ136)</f>
        <v>0</v>
      </c>
      <c r="BN136">
        <f>1-BM136/BB136</f>
        <v>0</v>
      </c>
      <c r="BO136">
        <f>(BB136-BA136)/(BB136-BM136)</f>
        <v>0</v>
      </c>
      <c r="BP136">
        <f>(AV136-BB136)/(AV136-BM136)</f>
        <v>0</v>
      </c>
      <c r="BQ136">
        <f>(BB136-BA136)/(BB136-AU136)</f>
        <v>0</v>
      </c>
      <c r="BR136">
        <f>(AV136-BB136)/(AV136-AU136)</f>
        <v>0</v>
      </c>
      <c r="BS136">
        <f>(BO136*BM136/BA136)</f>
        <v>0</v>
      </c>
      <c r="BT136">
        <f>(1-BS136)</f>
        <v>0</v>
      </c>
      <c r="BU136">
        <v>3358</v>
      </c>
      <c r="BV136">
        <v>300</v>
      </c>
      <c r="BW136">
        <v>300</v>
      </c>
      <c r="BX136">
        <v>300</v>
      </c>
      <c r="BY136">
        <v>12563.3</v>
      </c>
      <c r="BZ136">
        <v>597.26</v>
      </c>
      <c r="CA136">
        <v>-0.00910119</v>
      </c>
      <c r="CB136">
        <v>4.91</v>
      </c>
      <c r="CC136" t="s">
        <v>417</v>
      </c>
      <c r="CD136" t="s">
        <v>417</v>
      </c>
      <c r="CE136" t="s">
        <v>417</v>
      </c>
      <c r="CF136" t="s">
        <v>417</v>
      </c>
      <c r="CG136" t="s">
        <v>417</v>
      </c>
      <c r="CH136" t="s">
        <v>417</v>
      </c>
      <c r="CI136" t="s">
        <v>417</v>
      </c>
      <c r="CJ136" t="s">
        <v>417</v>
      </c>
      <c r="CK136" t="s">
        <v>417</v>
      </c>
      <c r="CL136" t="s">
        <v>417</v>
      </c>
      <c r="CM136">
        <f>$B$11*DK136+$C$11*DL136+$F$11*DW136*(1-DZ136)</f>
        <v>0</v>
      </c>
      <c r="CN136">
        <f>CM136*CO136</f>
        <v>0</v>
      </c>
      <c r="CO136">
        <f>($B$11*$D$9+$C$11*$D$9+$F$11*((EJ136+EB136)/MAX(EJ136+EB136+EK136, 0.1)*$I$9+EK136/MAX(EJ136+EB136+EK136, 0.1)*$J$9))/($B$11+$C$11+$F$11)</f>
        <v>0</v>
      </c>
      <c r="CP136">
        <f>($B$11*$K$9+$C$11*$K$9+$F$11*((EJ136+EB136)/MAX(EJ136+EB136+EK136, 0.1)*$P$9+EK136/MAX(EJ136+EB136+EK136, 0.1)*$Q$9))/($B$11+$C$11+$F$11)</f>
        <v>0</v>
      </c>
      <c r="CQ136">
        <v>6</v>
      </c>
      <c r="CR136">
        <v>0.5</v>
      </c>
      <c r="CS136" t="s">
        <v>418</v>
      </c>
      <c r="CT136">
        <v>2</v>
      </c>
      <c r="CU136">
        <v>1690402052.099999</v>
      </c>
      <c r="CV136">
        <v>409.961870967742</v>
      </c>
      <c r="CW136">
        <v>411.7816774193548</v>
      </c>
      <c r="CX136">
        <v>34.04142258064515</v>
      </c>
      <c r="CY136">
        <v>33.97612258064516</v>
      </c>
      <c r="CZ136">
        <v>408.8618709677419</v>
      </c>
      <c r="DA136">
        <v>33.55042258064515</v>
      </c>
      <c r="DB136">
        <v>600.1364516129033</v>
      </c>
      <c r="DC136">
        <v>101.2545161290323</v>
      </c>
      <c r="DD136">
        <v>0.09965509677419354</v>
      </c>
      <c r="DE136">
        <v>34.4618870967742</v>
      </c>
      <c r="DF136">
        <v>35.59790322580645</v>
      </c>
      <c r="DG136">
        <v>999.9000000000003</v>
      </c>
      <c r="DH136">
        <v>0</v>
      </c>
      <c r="DI136">
        <v>0</v>
      </c>
      <c r="DJ136">
        <v>9998.463870967742</v>
      </c>
      <c r="DK136">
        <v>0</v>
      </c>
      <c r="DL136">
        <v>1728.062580645161</v>
      </c>
      <c r="DM136">
        <v>-1.77968064516129</v>
      </c>
      <c r="DN136">
        <v>424.4515483870969</v>
      </c>
      <c r="DO136">
        <v>426.2644193548388</v>
      </c>
      <c r="DP136">
        <v>0.06674541935483871</v>
      </c>
      <c r="DQ136">
        <v>411.7816774193548</v>
      </c>
      <c r="DR136">
        <v>33.97612258064516</v>
      </c>
      <c r="DS136">
        <v>3.446994516129033</v>
      </c>
      <c r="DT136">
        <v>3.440235483870968</v>
      </c>
      <c r="DU136">
        <v>26.3608935483871</v>
      </c>
      <c r="DV136">
        <v>26.32764516129033</v>
      </c>
      <c r="DW136">
        <v>1499.986451612903</v>
      </c>
      <c r="DX136">
        <v>0.9730034838709677</v>
      </c>
      <c r="DY136">
        <v>0.02699671612903226</v>
      </c>
      <c r="DZ136">
        <v>0</v>
      </c>
      <c r="EA136">
        <v>508.8381612903226</v>
      </c>
      <c r="EB136">
        <v>4.999310000000001</v>
      </c>
      <c r="EC136">
        <v>9514.736129032259</v>
      </c>
      <c r="ED136">
        <v>13259.13548387097</v>
      </c>
      <c r="EE136">
        <v>43.375</v>
      </c>
      <c r="EF136">
        <v>44.75</v>
      </c>
      <c r="EG136">
        <v>43.68699999999997</v>
      </c>
      <c r="EH136">
        <v>44.06199999999997</v>
      </c>
      <c r="EI136">
        <v>44.59654838709677</v>
      </c>
      <c r="EJ136">
        <v>1454.627741935484</v>
      </c>
      <c r="EK136">
        <v>40.35870967741935</v>
      </c>
      <c r="EL136">
        <v>0</v>
      </c>
      <c r="EM136">
        <v>190.4000000953674</v>
      </c>
      <c r="EN136">
        <v>0</v>
      </c>
      <c r="EO136">
        <v>508.5941538461539</v>
      </c>
      <c r="EP136">
        <v>-19.89223930429068</v>
      </c>
      <c r="EQ136">
        <v>-260.8854702661507</v>
      </c>
      <c r="ER136">
        <v>9511.513076923078</v>
      </c>
      <c r="ES136">
        <v>15</v>
      </c>
      <c r="ET136">
        <v>1690402086.1</v>
      </c>
      <c r="EU136" t="s">
        <v>981</v>
      </c>
      <c r="EV136">
        <v>1690402086.1</v>
      </c>
      <c r="EW136">
        <v>1690402083.1</v>
      </c>
      <c r="EX136">
        <v>83</v>
      </c>
      <c r="EY136">
        <v>-0.039</v>
      </c>
      <c r="EZ136">
        <v>-0.002</v>
      </c>
      <c r="FA136">
        <v>1.1</v>
      </c>
      <c r="FB136">
        <v>0.491</v>
      </c>
      <c r="FC136">
        <v>412</v>
      </c>
      <c r="FD136">
        <v>34</v>
      </c>
      <c r="FE136">
        <v>0.47</v>
      </c>
      <c r="FF136">
        <v>0.21</v>
      </c>
      <c r="FG136">
        <v>1.75146207762608</v>
      </c>
      <c r="FH136">
        <v>-0.1359496044204186</v>
      </c>
      <c r="FI136">
        <v>0.03410568222193911</v>
      </c>
      <c r="FJ136">
        <v>1</v>
      </c>
      <c r="FK136">
        <v>-1.767729756097561</v>
      </c>
      <c r="FL136">
        <v>-0.1851809059233467</v>
      </c>
      <c r="FM136">
        <v>0.03742678605724323</v>
      </c>
      <c r="FN136">
        <v>1</v>
      </c>
      <c r="FO136">
        <v>410.001935483871</v>
      </c>
      <c r="FP136">
        <v>0.07258064515937825</v>
      </c>
      <c r="FQ136">
        <v>0.01902279699232193</v>
      </c>
      <c r="FR136">
        <v>1</v>
      </c>
      <c r="FS136">
        <v>0.04604937195121951</v>
      </c>
      <c r="FT136">
        <v>0.4686594804878048</v>
      </c>
      <c r="FU136">
        <v>0.04638456983333496</v>
      </c>
      <c r="FV136">
        <v>1</v>
      </c>
      <c r="FW136">
        <v>34.04286451612904</v>
      </c>
      <c r="FX136">
        <v>0.4586999999998965</v>
      </c>
      <c r="FY136">
        <v>0.03429173274192005</v>
      </c>
      <c r="FZ136">
        <v>1</v>
      </c>
      <c r="GA136">
        <v>5</v>
      </c>
      <c r="GB136">
        <v>5</v>
      </c>
      <c r="GC136" t="s">
        <v>420</v>
      </c>
      <c r="GD136">
        <v>3.16897</v>
      </c>
      <c r="GE136">
        <v>2.79702</v>
      </c>
      <c r="GF136">
        <v>0.101187</v>
      </c>
      <c r="GG136">
        <v>0.102274</v>
      </c>
      <c r="GH136">
        <v>0.150255</v>
      </c>
      <c r="GI136">
        <v>0.150916</v>
      </c>
      <c r="GJ136">
        <v>27649.2</v>
      </c>
      <c r="GK136">
        <v>22068.3</v>
      </c>
      <c r="GL136">
        <v>28790.5</v>
      </c>
      <c r="GM136">
        <v>24113.4</v>
      </c>
      <c r="GN136">
        <v>31128.7</v>
      </c>
      <c r="GO136">
        <v>29882.9</v>
      </c>
      <c r="GP136">
        <v>39720</v>
      </c>
      <c r="GQ136">
        <v>39341</v>
      </c>
      <c r="GR136">
        <v>2.07372</v>
      </c>
      <c r="GS136">
        <v>1.81113</v>
      </c>
      <c r="GT136">
        <v>0.179809</v>
      </c>
      <c r="GU136">
        <v>0</v>
      </c>
      <c r="GV136">
        <v>32.7374</v>
      </c>
      <c r="GW136">
        <v>999.9</v>
      </c>
      <c r="GX136">
        <v>62</v>
      </c>
      <c r="GY136">
        <v>35.7</v>
      </c>
      <c r="GZ136">
        <v>35.9477</v>
      </c>
      <c r="HA136">
        <v>62.1971</v>
      </c>
      <c r="HB136">
        <v>30.633</v>
      </c>
      <c r="HC136">
        <v>1</v>
      </c>
      <c r="HD136">
        <v>0.632812</v>
      </c>
      <c r="HE136">
        <v>0</v>
      </c>
      <c r="HF136">
        <v>20.276</v>
      </c>
      <c r="HG136">
        <v>5.22253</v>
      </c>
      <c r="HH136">
        <v>11.9141</v>
      </c>
      <c r="HI136">
        <v>4.96355</v>
      </c>
      <c r="HJ136">
        <v>3.292</v>
      </c>
      <c r="HK136">
        <v>9999</v>
      </c>
      <c r="HL136">
        <v>9999</v>
      </c>
      <c r="HM136">
        <v>9999</v>
      </c>
      <c r="HN136">
        <v>999.9</v>
      </c>
      <c r="HO136">
        <v>4.9703</v>
      </c>
      <c r="HP136">
        <v>1.87531</v>
      </c>
      <c r="HQ136">
        <v>1.87408</v>
      </c>
      <c r="HR136">
        <v>1.87332</v>
      </c>
      <c r="HS136">
        <v>1.87469</v>
      </c>
      <c r="HT136">
        <v>1.86966</v>
      </c>
      <c r="HU136">
        <v>1.87383</v>
      </c>
      <c r="HV136">
        <v>1.87885</v>
      </c>
      <c r="HW136">
        <v>0</v>
      </c>
      <c r="HX136">
        <v>0</v>
      </c>
      <c r="HY136">
        <v>0</v>
      </c>
      <c r="HZ136">
        <v>0</v>
      </c>
      <c r="IA136" t="s">
        <v>421</v>
      </c>
      <c r="IB136" t="s">
        <v>422</v>
      </c>
      <c r="IC136" t="s">
        <v>423</v>
      </c>
      <c r="ID136" t="s">
        <v>423</v>
      </c>
      <c r="IE136" t="s">
        <v>423</v>
      </c>
      <c r="IF136" t="s">
        <v>423</v>
      </c>
      <c r="IG136">
        <v>0</v>
      </c>
      <c r="IH136">
        <v>100</v>
      </c>
      <c r="II136">
        <v>100</v>
      </c>
      <c r="IJ136">
        <v>1.1</v>
      </c>
      <c r="IK136">
        <v>0.491</v>
      </c>
      <c r="IL136">
        <v>1.118889620215636</v>
      </c>
      <c r="IM136">
        <v>0.0007502269904989051</v>
      </c>
      <c r="IN136">
        <v>-1.907541437940456E-06</v>
      </c>
      <c r="IO136">
        <v>4.87577687351772E-10</v>
      </c>
      <c r="IP136">
        <v>0.4924428571428479</v>
      </c>
      <c r="IQ136">
        <v>0</v>
      </c>
      <c r="IR136">
        <v>0</v>
      </c>
      <c r="IS136">
        <v>0</v>
      </c>
      <c r="IT136">
        <v>1</v>
      </c>
      <c r="IU136">
        <v>1943</v>
      </c>
      <c r="IV136">
        <v>1</v>
      </c>
      <c r="IW136">
        <v>21</v>
      </c>
      <c r="IX136">
        <v>2.8</v>
      </c>
      <c r="IY136">
        <v>2.8</v>
      </c>
      <c r="IZ136">
        <v>1.09741</v>
      </c>
      <c r="JA136">
        <v>2.43286</v>
      </c>
      <c r="JB136">
        <v>1.42578</v>
      </c>
      <c r="JC136">
        <v>2.26807</v>
      </c>
      <c r="JD136">
        <v>1.54785</v>
      </c>
      <c r="JE136">
        <v>2.48535</v>
      </c>
      <c r="JF136">
        <v>39.3418</v>
      </c>
      <c r="JG136">
        <v>13.7906</v>
      </c>
      <c r="JH136">
        <v>18</v>
      </c>
      <c r="JI136">
        <v>633.9589999999999</v>
      </c>
      <c r="JJ136">
        <v>441.132</v>
      </c>
      <c r="JK136">
        <v>33.8199</v>
      </c>
      <c r="JL136">
        <v>35.0222</v>
      </c>
      <c r="JM136">
        <v>30.0004</v>
      </c>
      <c r="JN136">
        <v>34.8593</v>
      </c>
      <c r="JO136">
        <v>34.7775</v>
      </c>
      <c r="JP136">
        <v>22.0039</v>
      </c>
      <c r="JQ136">
        <v>0</v>
      </c>
      <c r="JR136">
        <v>100</v>
      </c>
      <c r="JS136">
        <v>-999.9</v>
      </c>
      <c r="JT136">
        <v>411.816</v>
      </c>
      <c r="JU136">
        <v>35</v>
      </c>
      <c r="JV136">
        <v>93.81570000000001</v>
      </c>
      <c r="JW136">
        <v>100.091</v>
      </c>
    </row>
    <row r="137" spans="1:283">
      <c r="A137">
        <v>121</v>
      </c>
      <c r="B137">
        <v>1690402237.1</v>
      </c>
      <c r="C137">
        <v>23867</v>
      </c>
      <c r="D137" t="s">
        <v>982</v>
      </c>
      <c r="E137" t="s">
        <v>983</v>
      </c>
      <c r="F137">
        <v>15</v>
      </c>
      <c r="P137">
        <v>1690402229.099999</v>
      </c>
      <c r="Q137">
        <f>(R137)/1000</f>
        <v>0</v>
      </c>
      <c r="R137">
        <f>1000*DB137*AP137*(CX137-CY137)/(100*CQ137*(1000-AP137*CX137))</f>
        <v>0</v>
      </c>
      <c r="S137">
        <f>DB137*AP137*(CW137-CV137*(1000-AP137*CY137)/(1000-AP137*CX137))/(100*CQ137)</f>
        <v>0</v>
      </c>
      <c r="T137">
        <f>CV137 - IF(AP137&gt;1, S137*CQ137*100.0/(AR137*DJ137), 0)</f>
        <v>0</v>
      </c>
      <c r="U137">
        <f>((AA137-Q137/2)*T137-S137)/(AA137+Q137/2)</f>
        <v>0</v>
      </c>
      <c r="V137">
        <f>U137*(DC137+DD137)/1000.0</f>
        <v>0</v>
      </c>
      <c r="W137">
        <f>(CV137 - IF(AP137&gt;1, S137*CQ137*100.0/(AR137*DJ137), 0))*(DC137+DD137)/1000.0</f>
        <v>0</v>
      </c>
      <c r="X137">
        <f>2.0/((1/Z137-1/Y137)+SIGN(Z137)*SQRT((1/Z137-1/Y137)*(1/Z137-1/Y137) + 4*CR137/((CR137+1)*(CR137+1))*(2*1/Z137*1/Y137-1/Y137*1/Y137)))</f>
        <v>0</v>
      </c>
      <c r="Y137">
        <f>IF(LEFT(CS137,1)&lt;&gt;"0",IF(LEFT(CS137,1)="1",3.0,CT137),$D$5+$E$5*(DJ137*DC137/($K$5*1000))+$F$5*(DJ137*DC137/($K$5*1000))*MAX(MIN(CQ137,$J$5),$I$5)*MAX(MIN(CQ137,$J$5),$I$5)+$G$5*MAX(MIN(CQ137,$J$5),$I$5)*(DJ137*DC137/($K$5*1000))+$H$5*(DJ137*DC137/($K$5*1000))*(DJ137*DC137/($K$5*1000)))</f>
        <v>0</v>
      </c>
      <c r="Z137">
        <f>Q137*(1000-(1000*0.61365*exp(17.502*AD137/(240.97+AD137))/(DC137+DD137)+CX137)/2)/(1000*0.61365*exp(17.502*AD137/(240.97+AD137))/(DC137+DD137)-CX137)</f>
        <v>0</v>
      </c>
      <c r="AA137">
        <f>1/((CR137+1)/(X137/1.6)+1/(Y137/1.37)) + CR137/((CR137+1)/(X137/1.6) + CR137/(Y137/1.37))</f>
        <v>0</v>
      </c>
      <c r="AB137">
        <f>(CM137*CP137)</f>
        <v>0</v>
      </c>
      <c r="AC137">
        <f>(DE137+(AB137+2*0.95*5.67E-8*(((DE137+$B$7)+273)^4-(DE137+273)^4)-44100*Q137)/(1.84*29.3*Y137+8*0.95*5.67E-8*(DE137+273)^3))</f>
        <v>0</v>
      </c>
      <c r="AD137">
        <f>($C$7*DF137+$D$7*DG137+$E$7*AC137)</f>
        <v>0</v>
      </c>
      <c r="AE137">
        <f>0.61365*exp(17.502*AD137/(240.97+AD137))</f>
        <v>0</v>
      </c>
      <c r="AF137">
        <f>(AG137/AH137*100)</f>
        <v>0</v>
      </c>
      <c r="AG137">
        <f>CX137*(DC137+DD137)/1000</f>
        <v>0</v>
      </c>
      <c r="AH137">
        <f>0.61365*exp(17.502*DE137/(240.97+DE137))</f>
        <v>0</v>
      </c>
      <c r="AI137">
        <f>(AE137-CX137*(DC137+DD137)/1000)</f>
        <v>0</v>
      </c>
      <c r="AJ137">
        <f>(-Q137*44100)</f>
        <v>0</v>
      </c>
      <c r="AK137">
        <f>2*29.3*Y137*0.92*(DE137-AD137)</f>
        <v>0</v>
      </c>
      <c r="AL137">
        <f>2*0.95*5.67E-8*(((DE137+$B$7)+273)^4-(AD137+273)^4)</f>
        <v>0</v>
      </c>
      <c r="AM137">
        <f>AB137+AL137+AJ137+AK137</f>
        <v>0</v>
      </c>
      <c r="AN137">
        <v>0</v>
      </c>
      <c r="AO137">
        <v>0</v>
      </c>
      <c r="AP137">
        <f>IF(AN137*$H$13&gt;=AR137,1.0,(AR137/(AR137-AN137*$H$13)))</f>
        <v>0</v>
      </c>
      <c r="AQ137">
        <f>(AP137-1)*100</f>
        <v>0</v>
      </c>
      <c r="AR137">
        <f>MAX(0,($B$13+$C$13*DJ137)/(1+$D$13*DJ137)*DC137/(DE137+273)*$E$13)</f>
        <v>0</v>
      </c>
      <c r="AS137" t="s">
        <v>414</v>
      </c>
      <c r="AT137">
        <v>12558.6</v>
      </c>
      <c r="AU137">
        <v>607.068</v>
      </c>
      <c r="AV137">
        <v>2188.17</v>
      </c>
      <c r="AW137">
        <f>1-AU137/AV137</f>
        <v>0</v>
      </c>
      <c r="AX137">
        <v>-1.734461745173538</v>
      </c>
      <c r="AY137" t="s">
        <v>984</v>
      </c>
      <c r="AZ137">
        <v>12516.4</v>
      </c>
      <c r="BA137">
        <v>742.96672</v>
      </c>
      <c r="BB137">
        <v>1187.14</v>
      </c>
      <c r="BC137">
        <f>1-BA137/BB137</f>
        <v>0</v>
      </c>
      <c r="BD137">
        <v>0.5</v>
      </c>
      <c r="BE137">
        <f>CN137</f>
        <v>0</v>
      </c>
      <c r="BF137">
        <f>S137</f>
        <v>0</v>
      </c>
      <c r="BG137">
        <f>BC137*BD137*BE137</f>
        <v>0</v>
      </c>
      <c r="BH137">
        <f>(BF137-AX137)/BE137</f>
        <v>0</v>
      </c>
      <c r="BI137">
        <f>(AV137-BB137)/BB137</f>
        <v>0</v>
      </c>
      <c r="BJ137">
        <f>AU137/(AW137+AU137/BB137)</f>
        <v>0</v>
      </c>
      <c r="BK137" t="s">
        <v>985</v>
      </c>
      <c r="BL137">
        <v>-271.05</v>
      </c>
      <c r="BM137">
        <f>IF(BL137&lt;&gt;0, BL137, BJ137)</f>
        <v>0</v>
      </c>
      <c r="BN137">
        <f>1-BM137/BB137</f>
        <v>0</v>
      </c>
      <c r="BO137">
        <f>(BB137-BA137)/(BB137-BM137)</f>
        <v>0</v>
      </c>
      <c r="BP137">
        <f>(AV137-BB137)/(AV137-BM137)</f>
        <v>0</v>
      </c>
      <c r="BQ137">
        <f>(BB137-BA137)/(BB137-AU137)</f>
        <v>0</v>
      </c>
      <c r="BR137">
        <f>(AV137-BB137)/(AV137-AU137)</f>
        <v>0</v>
      </c>
      <c r="BS137">
        <f>(BO137*BM137/BA137)</f>
        <v>0</v>
      </c>
      <c r="BT137">
        <f>(1-BS137)</f>
        <v>0</v>
      </c>
      <c r="BU137">
        <v>3360</v>
      </c>
      <c r="BV137">
        <v>300</v>
      </c>
      <c r="BW137">
        <v>300</v>
      </c>
      <c r="BX137">
        <v>300</v>
      </c>
      <c r="BY137">
        <v>12516.4</v>
      </c>
      <c r="BZ137">
        <v>1065.89</v>
      </c>
      <c r="CA137">
        <v>-0.00906736</v>
      </c>
      <c r="CB137">
        <v>-20.16</v>
      </c>
      <c r="CC137" t="s">
        <v>417</v>
      </c>
      <c r="CD137" t="s">
        <v>417</v>
      </c>
      <c r="CE137" t="s">
        <v>417</v>
      </c>
      <c r="CF137" t="s">
        <v>417</v>
      </c>
      <c r="CG137" t="s">
        <v>417</v>
      </c>
      <c r="CH137" t="s">
        <v>417</v>
      </c>
      <c r="CI137" t="s">
        <v>417</v>
      </c>
      <c r="CJ137" t="s">
        <v>417</v>
      </c>
      <c r="CK137" t="s">
        <v>417</v>
      </c>
      <c r="CL137" t="s">
        <v>417</v>
      </c>
      <c r="CM137">
        <f>$B$11*DK137+$C$11*DL137+$F$11*DW137*(1-DZ137)</f>
        <v>0</v>
      </c>
      <c r="CN137">
        <f>CM137*CO137</f>
        <v>0</v>
      </c>
      <c r="CO137">
        <f>($B$11*$D$9+$C$11*$D$9+$F$11*((EJ137+EB137)/MAX(EJ137+EB137+EK137, 0.1)*$I$9+EK137/MAX(EJ137+EB137+EK137, 0.1)*$J$9))/($B$11+$C$11+$F$11)</f>
        <v>0</v>
      </c>
      <c r="CP137">
        <f>($B$11*$K$9+$C$11*$K$9+$F$11*((EJ137+EB137)/MAX(EJ137+EB137+EK137, 0.1)*$P$9+EK137/MAX(EJ137+EB137+EK137, 0.1)*$Q$9))/($B$11+$C$11+$F$11)</f>
        <v>0</v>
      </c>
      <c r="CQ137">
        <v>6</v>
      </c>
      <c r="CR137">
        <v>0.5</v>
      </c>
      <c r="CS137" t="s">
        <v>418</v>
      </c>
      <c r="CT137">
        <v>2</v>
      </c>
      <c r="CU137">
        <v>1690402229.099999</v>
      </c>
      <c r="CV137">
        <v>409.829064516129</v>
      </c>
      <c r="CW137">
        <v>426.3714516129032</v>
      </c>
      <c r="CX137">
        <v>35.98012903225806</v>
      </c>
      <c r="CY137">
        <v>33.70767741935484</v>
      </c>
      <c r="CZ137">
        <v>408.7278064516129</v>
      </c>
      <c r="DA137">
        <v>35.48948064516129</v>
      </c>
      <c r="DB137">
        <v>600.1422258064516</v>
      </c>
      <c r="DC137">
        <v>101.2643225806452</v>
      </c>
      <c r="DD137">
        <v>0.09957268709677421</v>
      </c>
      <c r="DE137">
        <v>34.06851935483871</v>
      </c>
      <c r="DF137">
        <v>35.20236129032259</v>
      </c>
      <c r="DG137">
        <v>999.9000000000003</v>
      </c>
      <c r="DH137">
        <v>0</v>
      </c>
      <c r="DI137">
        <v>0</v>
      </c>
      <c r="DJ137">
        <v>10000.05935483871</v>
      </c>
      <c r="DK137">
        <v>0</v>
      </c>
      <c r="DL137">
        <v>1785.841935483871</v>
      </c>
      <c r="DM137">
        <v>-16.54235161290323</v>
      </c>
      <c r="DN137">
        <v>425.125129032258</v>
      </c>
      <c r="DO137">
        <v>441.2447741935483</v>
      </c>
      <c r="DP137">
        <v>2.272447419354839</v>
      </c>
      <c r="DQ137">
        <v>426.3714516129032</v>
      </c>
      <c r="DR137">
        <v>33.70767741935484</v>
      </c>
      <c r="DS137">
        <v>3.643504838709677</v>
      </c>
      <c r="DT137">
        <v>3.413386451612903</v>
      </c>
      <c r="DU137">
        <v>27.30371290322581</v>
      </c>
      <c r="DV137">
        <v>26.19498387096774</v>
      </c>
      <c r="DW137">
        <v>1500.02935483871</v>
      </c>
      <c r="DX137">
        <v>0.9729922903225808</v>
      </c>
      <c r="DY137">
        <v>0.02700758387096774</v>
      </c>
      <c r="DZ137">
        <v>0</v>
      </c>
      <c r="EA137">
        <v>743.5700645161292</v>
      </c>
      <c r="EB137">
        <v>4.999310000000001</v>
      </c>
      <c r="EC137">
        <v>12746.65161290322</v>
      </c>
      <c r="ED137">
        <v>13259.46451612903</v>
      </c>
      <c r="EE137">
        <v>43.2276451612903</v>
      </c>
      <c r="EF137">
        <v>44.49593548387096</v>
      </c>
      <c r="EG137">
        <v>43.502</v>
      </c>
      <c r="EH137">
        <v>43.81199999999997</v>
      </c>
      <c r="EI137">
        <v>44.43699999999997</v>
      </c>
      <c r="EJ137">
        <v>1454.65129032258</v>
      </c>
      <c r="EK137">
        <v>40.37838709677421</v>
      </c>
      <c r="EL137">
        <v>0</v>
      </c>
      <c r="EM137">
        <v>176.1999998092651</v>
      </c>
      <c r="EN137">
        <v>0</v>
      </c>
      <c r="EO137">
        <v>742.96672</v>
      </c>
      <c r="EP137">
        <v>-64.22684626048904</v>
      </c>
      <c r="EQ137">
        <v>-903.0692323845599</v>
      </c>
      <c r="ER137">
        <v>12739.18</v>
      </c>
      <c r="ES137">
        <v>15</v>
      </c>
      <c r="ET137">
        <v>1690402086.1</v>
      </c>
      <c r="EU137" t="s">
        <v>981</v>
      </c>
      <c r="EV137">
        <v>1690402086.1</v>
      </c>
      <c r="EW137">
        <v>1690402083.1</v>
      </c>
      <c r="EX137">
        <v>83</v>
      </c>
      <c r="EY137">
        <v>-0.039</v>
      </c>
      <c r="EZ137">
        <v>-0.002</v>
      </c>
      <c r="FA137">
        <v>1.1</v>
      </c>
      <c r="FB137">
        <v>0.491</v>
      </c>
      <c r="FC137">
        <v>412</v>
      </c>
      <c r="FD137">
        <v>34</v>
      </c>
      <c r="FE137">
        <v>0.47</v>
      </c>
      <c r="FF137">
        <v>0.21</v>
      </c>
      <c r="FG137">
        <v>15.59767188660013</v>
      </c>
      <c r="FH137">
        <v>-0.4307497234232147</v>
      </c>
      <c r="FI137">
        <v>0.04604103345659157</v>
      </c>
      <c r="FJ137">
        <v>1</v>
      </c>
      <c r="FK137">
        <v>-16.55851951219512</v>
      </c>
      <c r="FL137">
        <v>0.2361198606271772</v>
      </c>
      <c r="FM137">
        <v>0.05207587906363041</v>
      </c>
      <c r="FN137">
        <v>1</v>
      </c>
      <c r="FO137">
        <v>409.8145806451613</v>
      </c>
      <c r="FP137">
        <v>0.8077741935466557</v>
      </c>
      <c r="FQ137">
        <v>0.06324033736905507</v>
      </c>
      <c r="FR137">
        <v>1</v>
      </c>
      <c r="FS137">
        <v>2.243303170731707</v>
      </c>
      <c r="FT137">
        <v>0.4968336585365876</v>
      </c>
      <c r="FU137">
        <v>0.04934828073902554</v>
      </c>
      <c r="FV137">
        <v>1</v>
      </c>
      <c r="FW137">
        <v>35.97379032258064</v>
      </c>
      <c r="FX137">
        <v>0.3880548387096169</v>
      </c>
      <c r="FY137">
        <v>0.03016054199520197</v>
      </c>
      <c r="FZ137">
        <v>1</v>
      </c>
      <c r="GA137">
        <v>5</v>
      </c>
      <c r="GB137">
        <v>5</v>
      </c>
      <c r="GC137" t="s">
        <v>420</v>
      </c>
      <c r="GD137">
        <v>3.16851</v>
      </c>
      <c r="GE137">
        <v>2.79701</v>
      </c>
      <c r="GF137">
        <v>0.101192</v>
      </c>
      <c r="GG137">
        <v>0.105009</v>
      </c>
      <c r="GH137">
        <v>0.156012</v>
      </c>
      <c r="GI137">
        <v>0.150071</v>
      </c>
      <c r="GJ137">
        <v>27643.2</v>
      </c>
      <c r="GK137">
        <v>22000.1</v>
      </c>
      <c r="GL137">
        <v>28784.5</v>
      </c>
      <c r="GM137">
        <v>24112.6</v>
      </c>
      <c r="GN137">
        <v>30910.6</v>
      </c>
      <c r="GO137">
        <v>29912.1</v>
      </c>
      <c r="GP137">
        <v>39711.2</v>
      </c>
      <c r="GQ137">
        <v>39339.9</v>
      </c>
      <c r="GR137">
        <v>2.07445</v>
      </c>
      <c r="GS137">
        <v>1.77495</v>
      </c>
      <c r="GT137">
        <v>0.180531</v>
      </c>
      <c r="GU137">
        <v>0</v>
      </c>
      <c r="GV137">
        <v>32.2746</v>
      </c>
      <c r="GW137">
        <v>999.9</v>
      </c>
      <c r="GX137">
        <v>61.6</v>
      </c>
      <c r="GY137">
        <v>35.8</v>
      </c>
      <c r="GZ137">
        <v>35.9106</v>
      </c>
      <c r="HA137">
        <v>62.3471</v>
      </c>
      <c r="HB137">
        <v>30.7572</v>
      </c>
      <c r="HC137">
        <v>1</v>
      </c>
      <c r="HD137">
        <v>0.635282</v>
      </c>
      <c r="HE137">
        <v>0</v>
      </c>
      <c r="HF137">
        <v>20.2763</v>
      </c>
      <c r="HG137">
        <v>5.22253</v>
      </c>
      <c r="HH137">
        <v>11.9141</v>
      </c>
      <c r="HI137">
        <v>4.9636</v>
      </c>
      <c r="HJ137">
        <v>3.292</v>
      </c>
      <c r="HK137">
        <v>9999</v>
      </c>
      <c r="HL137">
        <v>9999</v>
      </c>
      <c r="HM137">
        <v>9999</v>
      </c>
      <c r="HN137">
        <v>999.9</v>
      </c>
      <c r="HO137">
        <v>4.97029</v>
      </c>
      <c r="HP137">
        <v>1.87531</v>
      </c>
      <c r="HQ137">
        <v>1.87408</v>
      </c>
      <c r="HR137">
        <v>1.87332</v>
      </c>
      <c r="HS137">
        <v>1.87469</v>
      </c>
      <c r="HT137">
        <v>1.86967</v>
      </c>
      <c r="HU137">
        <v>1.87378</v>
      </c>
      <c r="HV137">
        <v>1.87891</v>
      </c>
      <c r="HW137">
        <v>0</v>
      </c>
      <c r="HX137">
        <v>0</v>
      </c>
      <c r="HY137">
        <v>0</v>
      </c>
      <c r="HZ137">
        <v>0</v>
      </c>
      <c r="IA137" t="s">
        <v>421</v>
      </c>
      <c r="IB137" t="s">
        <v>422</v>
      </c>
      <c r="IC137" t="s">
        <v>423</v>
      </c>
      <c r="ID137" t="s">
        <v>423</v>
      </c>
      <c r="IE137" t="s">
        <v>423</v>
      </c>
      <c r="IF137" t="s">
        <v>423</v>
      </c>
      <c r="IG137">
        <v>0</v>
      </c>
      <c r="IH137">
        <v>100</v>
      </c>
      <c r="II137">
        <v>100</v>
      </c>
      <c r="IJ137">
        <v>1.101</v>
      </c>
      <c r="IK137">
        <v>0.4907</v>
      </c>
      <c r="IL137">
        <v>1.079956546951412</v>
      </c>
      <c r="IM137">
        <v>0.0007502269904989051</v>
      </c>
      <c r="IN137">
        <v>-1.907541437940456E-06</v>
      </c>
      <c r="IO137">
        <v>4.87577687351772E-10</v>
      </c>
      <c r="IP137">
        <v>0.4906500000000023</v>
      </c>
      <c r="IQ137">
        <v>0</v>
      </c>
      <c r="IR137">
        <v>0</v>
      </c>
      <c r="IS137">
        <v>0</v>
      </c>
      <c r="IT137">
        <v>1</v>
      </c>
      <c r="IU137">
        <v>1943</v>
      </c>
      <c r="IV137">
        <v>1</v>
      </c>
      <c r="IW137">
        <v>21</v>
      </c>
      <c r="IX137">
        <v>2.5</v>
      </c>
      <c r="IY137">
        <v>2.6</v>
      </c>
      <c r="IZ137">
        <v>1.12915</v>
      </c>
      <c r="JA137">
        <v>2.43286</v>
      </c>
      <c r="JB137">
        <v>1.42578</v>
      </c>
      <c r="JC137">
        <v>2.26929</v>
      </c>
      <c r="JD137">
        <v>1.54785</v>
      </c>
      <c r="JE137">
        <v>2.39746</v>
      </c>
      <c r="JF137">
        <v>39.3418</v>
      </c>
      <c r="JG137">
        <v>13.7468</v>
      </c>
      <c r="JH137">
        <v>18</v>
      </c>
      <c r="JI137">
        <v>635.083</v>
      </c>
      <c r="JJ137">
        <v>419.896</v>
      </c>
      <c r="JK137">
        <v>33.5648</v>
      </c>
      <c r="JL137">
        <v>35.042</v>
      </c>
      <c r="JM137">
        <v>29.9998</v>
      </c>
      <c r="JN137">
        <v>34.9189</v>
      </c>
      <c r="JO137">
        <v>34.8329</v>
      </c>
      <c r="JP137">
        <v>22.6199</v>
      </c>
      <c r="JQ137">
        <v>0</v>
      </c>
      <c r="JR137">
        <v>100</v>
      </c>
      <c r="JS137">
        <v>-999.9</v>
      </c>
      <c r="JT137">
        <v>426.449</v>
      </c>
      <c r="JU137">
        <v>35</v>
      </c>
      <c r="JV137">
        <v>93.7954</v>
      </c>
      <c r="JW137">
        <v>100.089</v>
      </c>
    </row>
    <row r="138" spans="1:283">
      <c r="A138">
        <v>122</v>
      </c>
      <c r="B138">
        <v>1690402355.6</v>
      </c>
      <c r="C138">
        <v>23985.5</v>
      </c>
      <c r="D138" t="s">
        <v>986</v>
      </c>
      <c r="E138" t="s">
        <v>987</v>
      </c>
      <c r="F138">
        <v>15</v>
      </c>
      <c r="P138">
        <v>1690402347.849999</v>
      </c>
      <c r="Q138">
        <f>(R138)/1000</f>
        <v>0</v>
      </c>
      <c r="R138">
        <f>1000*DB138*AP138*(CX138-CY138)/(100*CQ138*(1000-AP138*CX138))</f>
        <v>0</v>
      </c>
      <c r="S138">
        <f>DB138*AP138*(CW138-CV138*(1000-AP138*CY138)/(1000-AP138*CX138))/(100*CQ138)</f>
        <v>0</v>
      </c>
      <c r="T138">
        <f>CV138 - IF(AP138&gt;1, S138*CQ138*100.0/(AR138*DJ138), 0)</f>
        <v>0</v>
      </c>
      <c r="U138">
        <f>((AA138-Q138/2)*T138-S138)/(AA138+Q138/2)</f>
        <v>0</v>
      </c>
      <c r="V138">
        <f>U138*(DC138+DD138)/1000.0</f>
        <v>0</v>
      </c>
      <c r="W138">
        <f>(CV138 - IF(AP138&gt;1, S138*CQ138*100.0/(AR138*DJ138), 0))*(DC138+DD138)/1000.0</f>
        <v>0</v>
      </c>
      <c r="X138">
        <f>2.0/((1/Z138-1/Y138)+SIGN(Z138)*SQRT((1/Z138-1/Y138)*(1/Z138-1/Y138) + 4*CR138/((CR138+1)*(CR138+1))*(2*1/Z138*1/Y138-1/Y138*1/Y138)))</f>
        <v>0</v>
      </c>
      <c r="Y138">
        <f>IF(LEFT(CS138,1)&lt;&gt;"0",IF(LEFT(CS138,1)="1",3.0,CT138),$D$5+$E$5*(DJ138*DC138/($K$5*1000))+$F$5*(DJ138*DC138/($K$5*1000))*MAX(MIN(CQ138,$J$5),$I$5)*MAX(MIN(CQ138,$J$5),$I$5)+$G$5*MAX(MIN(CQ138,$J$5),$I$5)*(DJ138*DC138/($K$5*1000))+$H$5*(DJ138*DC138/($K$5*1000))*(DJ138*DC138/($K$5*1000)))</f>
        <v>0</v>
      </c>
      <c r="Z138">
        <f>Q138*(1000-(1000*0.61365*exp(17.502*AD138/(240.97+AD138))/(DC138+DD138)+CX138)/2)/(1000*0.61365*exp(17.502*AD138/(240.97+AD138))/(DC138+DD138)-CX138)</f>
        <v>0</v>
      </c>
      <c r="AA138">
        <f>1/((CR138+1)/(X138/1.6)+1/(Y138/1.37)) + CR138/((CR138+1)/(X138/1.6) + CR138/(Y138/1.37))</f>
        <v>0</v>
      </c>
      <c r="AB138">
        <f>(CM138*CP138)</f>
        <v>0</v>
      </c>
      <c r="AC138">
        <f>(DE138+(AB138+2*0.95*5.67E-8*(((DE138+$B$7)+273)^4-(DE138+273)^4)-44100*Q138)/(1.84*29.3*Y138+8*0.95*5.67E-8*(DE138+273)^3))</f>
        <v>0</v>
      </c>
      <c r="AD138">
        <f>($C$7*DF138+$D$7*DG138+$E$7*AC138)</f>
        <v>0</v>
      </c>
      <c r="AE138">
        <f>0.61365*exp(17.502*AD138/(240.97+AD138))</f>
        <v>0</v>
      </c>
      <c r="AF138">
        <f>(AG138/AH138*100)</f>
        <v>0</v>
      </c>
      <c r="AG138">
        <f>CX138*(DC138+DD138)/1000</f>
        <v>0</v>
      </c>
      <c r="AH138">
        <f>0.61365*exp(17.502*DE138/(240.97+DE138))</f>
        <v>0</v>
      </c>
      <c r="AI138">
        <f>(AE138-CX138*(DC138+DD138)/1000)</f>
        <v>0</v>
      </c>
      <c r="AJ138">
        <f>(-Q138*44100)</f>
        <v>0</v>
      </c>
      <c r="AK138">
        <f>2*29.3*Y138*0.92*(DE138-AD138)</f>
        <v>0</v>
      </c>
      <c r="AL138">
        <f>2*0.95*5.67E-8*(((DE138+$B$7)+273)^4-(AD138+273)^4)</f>
        <v>0</v>
      </c>
      <c r="AM138">
        <f>AB138+AL138+AJ138+AK138</f>
        <v>0</v>
      </c>
      <c r="AN138">
        <v>0</v>
      </c>
      <c r="AO138">
        <v>0</v>
      </c>
      <c r="AP138">
        <f>IF(AN138*$H$13&gt;=AR138,1.0,(AR138/(AR138-AN138*$H$13)))</f>
        <v>0</v>
      </c>
      <c r="AQ138">
        <f>(AP138-1)*100</f>
        <v>0</v>
      </c>
      <c r="AR138">
        <f>MAX(0,($B$13+$C$13*DJ138)/(1+$D$13*DJ138)*DC138/(DE138+273)*$E$13)</f>
        <v>0</v>
      </c>
      <c r="AS138" t="s">
        <v>414</v>
      </c>
      <c r="AT138">
        <v>12558.6</v>
      </c>
      <c r="AU138">
        <v>607.068</v>
      </c>
      <c r="AV138">
        <v>2188.17</v>
      </c>
      <c r="AW138">
        <f>1-AU138/AV138</f>
        <v>0</v>
      </c>
      <c r="AX138">
        <v>-1.734461745173538</v>
      </c>
      <c r="AY138" t="s">
        <v>988</v>
      </c>
      <c r="AZ138">
        <v>12557.1</v>
      </c>
      <c r="BA138">
        <v>577.2611923076923</v>
      </c>
      <c r="BB138">
        <v>722.979</v>
      </c>
      <c r="BC138">
        <f>1-BA138/BB138</f>
        <v>0</v>
      </c>
      <c r="BD138">
        <v>0.5</v>
      </c>
      <c r="BE138">
        <f>CN138</f>
        <v>0</v>
      </c>
      <c r="BF138">
        <f>S138</f>
        <v>0</v>
      </c>
      <c r="BG138">
        <f>BC138*BD138*BE138</f>
        <v>0</v>
      </c>
      <c r="BH138">
        <f>(BF138-AX138)/BE138</f>
        <v>0</v>
      </c>
      <c r="BI138">
        <f>(AV138-BB138)/BB138</f>
        <v>0</v>
      </c>
      <c r="BJ138">
        <f>AU138/(AW138+AU138/BB138)</f>
        <v>0</v>
      </c>
      <c r="BK138" t="s">
        <v>989</v>
      </c>
      <c r="BL138">
        <v>-155.11</v>
      </c>
      <c r="BM138">
        <f>IF(BL138&lt;&gt;0, BL138, BJ138)</f>
        <v>0</v>
      </c>
      <c r="BN138">
        <f>1-BM138/BB138</f>
        <v>0</v>
      </c>
      <c r="BO138">
        <f>(BB138-BA138)/(BB138-BM138)</f>
        <v>0</v>
      </c>
      <c r="BP138">
        <f>(AV138-BB138)/(AV138-BM138)</f>
        <v>0</v>
      </c>
      <c r="BQ138">
        <f>(BB138-BA138)/(BB138-AU138)</f>
        <v>0</v>
      </c>
      <c r="BR138">
        <f>(AV138-BB138)/(AV138-AU138)</f>
        <v>0</v>
      </c>
      <c r="BS138">
        <f>(BO138*BM138/BA138)</f>
        <v>0</v>
      </c>
      <c r="BT138">
        <f>(1-BS138)</f>
        <v>0</v>
      </c>
      <c r="BU138">
        <v>3362</v>
      </c>
      <c r="BV138">
        <v>300</v>
      </c>
      <c r="BW138">
        <v>300</v>
      </c>
      <c r="BX138">
        <v>300</v>
      </c>
      <c r="BY138">
        <v>12557.1</v>
      </c>
      <c r="BZ138">
        <v>697.14</v>
      </c>
      <c r="CA138">
        <v>-0.00909533</v>
      </c>
      <c r="CB138">
        <v>-2.34</v>
      </c>
      <c r="CC138" t="s">
        <v>417</v>
      </c>
      <c r="CD138" t="s">
        <v>417</v>
      </c>
      <c r="CE138" t="s">
        <v>417</v>
      </c>
      <c r="CF138" t="s">
        <v>417</v>
      </c>
      <c r="CG138" t="s">
        <v>417</v>
      </c>
      <c r="CH138" t="s">
        <v>417</v>
      </c>
      <c r="CI138" t="s">
        <v>417</v>
      </c>
      <c r="CJ138" t="s">
        <v>417</v>
      </c>
      <c r="CK138" t="s">
        <v>417</v>
      </c>
      <c r="CL138" t="s">
        <v>417</v>
      </c>
      <c r="CM138">
        <f>$B$11*DK138+$C$11*DL138+$F$11*DW138*(1-DZ138)</f>
        <v>0</v>
      </c>
      <c r="CN138">
        <f>CM138*CO138</f>
        <v>0</v>
      </c>
      <c r="CO138">
        <f>($B$11*$D$9+$C$11*$D$9+$F$11*((EJ138+EB138)/MAX(EJ138+EB138+EK138, 0.1)*$I$9+EK138/MAX(EJ138+EB138+EK138, 0.1)*$J$9))/($B$11+$C$11+$F$11)</f>
        <v>0</v>
      </c>
      <c r="CP138">
        <f>($B$11*$K$9+$C$11*$K$9+$F$11*((EJ138+EB138)/MAX(EJ138+EB138+EK138, 0.1)*$P$9+EK138/MAX(EJ138+EB138+EK138, 0.1)*$Q$9))/($B$11+$C$11+$F$11)</f>
        <v>0</v>
      </c>
      <c r="CQ138">
        <v>6</v>
      </c>
      <c r="CR138">
        <v>0.5</v>
      </c>
      <c r="CS138" t="s">
        <v>418</v>
      </c>
      <c r="CT138">
        <v>2</v>
      </c>
      <c r="CU138">
        <v>1690402347.849999</v>
      </c>
      <c r="CV138">
        <v>410.1814666666667</v>
      </c>
      <c r="CW138">
        <v>414.8091333333334</v>
      </c>
      <c r="CX138">
        <v>34.04491666666667</v>
      </c>
      <c r="CY138">
        <v>33.63392666666667</v>
      </c>
      <c r="CZ138">
        <v>409.1094666666667</v>
      </c>
      <c r="DA138">
        <v>33.56091666666666</v>
      </c>
      <c r="DB138">
        <v>600.1754</v>
      </c>
      <c r="DC138">
        <v>101.2526666666667</v>
      </c>
      <c r="DD138">
        <v>0.1000199866666667</v>
      </c>
      <c r="DE138">
        <v>34.24743666666667</v>
      </c>
      <c r="DF138">
        <v>35.86413666666667</v>
      </c>
      <c r="DG138">
        <v>999.9000000000002</v>
      </c>
      <c r="DH138">
        <v>0</v>
      </c>
      <c r="DI138">
        <v>0</v>
      </c>
      <c r="DJ138">
        <v>9997.729333333333</v>
      </c>
      <c r="DK138">
        <v>0</v>
      </c>
      <c r="DL138">
        <v>1536.602</v>
      </c>
      <c r="DM138">
        <v>-4.598596</v>
      </c>
      <c r="DN138">
        <v>424.6712</v>
      </c>
      <c r="DO138">
        <v>429.2463666666666</v>
      </c>
      <c r="DP138">
        <v>0.4176314</v>
      </c>
      <c r="DQ138">
        <v>414.8091333333334</v>
      </c>
      <c r="DR138">
        <v>33.63392666666667</v>
      </c>
      <c r="DS138">
        <v>3.447812</v>
      </c>
      <c r="DT138">
        <v>3.405526666666667</v>
      </c>
      <c r="DU138">
        <v>26.36491666666667</v>
      </c>
      <c r="DV138">
        <v>26.15596666666667</v>
      </c>
      <c r="DW138">
        <v>1500.010333333333</v>
      </c>
      <c r="DX138">
        <v>0.9730069999999997</v>
      </c>
      <c r="DY138">
        <v>0.0269935</v>
      </c>
      <c r="DZ138">
        <v>0</v>
      </c>
      <c r="EA138">
        <v>577.3030333333334</v>
      </c>
      <c r="EB138">
        <v>4.99931</v>
      </c>
      <c r="EC138">
        <v>10571.73333333334</v>
      </c>
      <c r="ED138">
        <v>13259.35333333333</v>
      </c>
      <c r="EE138">
        <v>43.125</v>
      </c>
      <c r="EF138">
        <v>44.37913333333334</v>
      </c>
      <c r="EG138">
        <v>43.36659999999999</v>
      </c>
      <c r="EH138">
        <v>43.83299999999998</v>
      </c>
      <c r="EI138">
        <v>44.375</v>
      </c>
      <c r="EJ138">
        <v>1454.659666666667</v>
      </c>
      <c r="EK138">
        <v>40.35999999999999</v>
      </c>
      <c r="EL138">
        <v>0</v>
      </c>
      <c r="EM138">
        <v>118</v>
      </c>
      <c r="EN138">
        <v>0</v>
      </c>
      <c r="EO138">
        <v>577.2611923076923</v>
      </c>
      <c r="EP138">
        <v>-3.905196582001407</v>
      </c>
      <c r="EQ138">
        <v>-379.7914526722284</v>
      </c>
      <c r="ER138">
        <v>10569.42692307692</v>
      </c>
      <c r="ES138">
        <v>15</v>
      </c>
      <c r="ET138">
        <v>1690402378.6</v>
      </c>
      <c r="EU138" t="s">
        <v>990</v>
      </c>
      <c r="EV138">
        <v>1690402378.6</v>
      </c>
      <c r="EW138">
        <v>1690402377.1</v>
      </c>
      <c r="EX138">
        <v>84</v>
      </c>
      <c r="EY138">
        <v>-0.026</v>
      </c>
      <c r="EZ138">
        <v>-0.006</v>
      </c>
      <c r="FA138">
        <v>1.072</v>
      </c>
      <c r="FB138">
        <v>0.484</v>
      </c>
      <c r="FC138">
        <v>415</v>
      </c>
      <c r="FD138">
        <v>34</v>
      </c>
      <c r="FE138">
        <v>0.49</v>
      </c>
      <c r="FF138">
        <v>0.26</v>
      </c>
      <c r="FG138">
        <v>4.423208232175507</v>
      </c>
      <c r="FH138">
        <v>0.009274100328669396</v>
      </c>
      <c r="FI138">
        <v>0.04118935453979487</v>
      </c>
      <c r="FJ138">
        <v>1</v>
      </c>
      <c r="FK138">
        <v>-4.621998780487805</v>
      </c>
      <c r="FL138">
        <v>0.2457514285714217</v>
      </c>
      <c r="FM138">
        <v>0.05749159345526079</v>
      </c>
      <c r="FN138">
        <v>1</v>
      </c>
      <c r="FO138">
        <v>410.221064516129</v>
      </c>
      <c r="FP138">
        <v>-0.7412419354847808</v>
      </c>
      <c r="FQ138">
        <v>0.05943113959700261</v>
      </c>
      <c r="FR138">
        <v>1</v>
      </c>
      <c r="FS138">
        <v>0.3942269268292684</v>
      </c>
      <c r="FT138">
        <v>0.4353766620209065</v>
      </c>
      <c r="FU138">
        <v>0.04322481517763826</v>
      </c>
      <c r="FV138">
        <v>1</v>
      </c>
      <c r="FW138">
        <v>34.04679032258064</v>
      </c>
      <c r="FX138">
        <v>0.3904596774192637</v>
      </c>
      <c r="FY138">
        <v>0.02917775726903616</v>
      </c>
      <c r="FZ138">
        <v>1</v>
      </c>
      <c r="GA138">
        <v>5</v>
      </c>
      <c r="GB138">
        <v>5</v>
      </c>
      <c r="GC138" t="s">
        <v>420</v>
      </c>
      <c r="GD138">
        <v>3.16889</v>
      </c>
      <c r="GE138">
        <v>2.79689</v>
      </c>
      <c r="GF138">
        <v>0.101214</v>
      </c>
      <c r="GG138">
        <v>0.102826</v>
      </c>
      <c r="GH138">
        <v>0.150295</v>
      </c>
      <c r="GI138">
        <v>0.149901</v>
      </c>
      <c r="GJ138">
        <v>27650.2</v>
      </c>
      <c r="GK138">
        <v>22058.9</v>
      </c>
      <c r="GL138">
        <v>28792</v>
      </c>
      <c r="GM138">
        <v>24117.8</v>
      </c>
      <c r="GN138">
        <v>31128.4</v>
      </c>
      <c r="GO138">
        <v>29924.2</v>
      </c>
      <c r="GP138">
        <v>39722.1</v>
      </c>
      <c r="GQ138">
        <v>39348.6</v>
      </c>
      <c r="GR138">
        <v>2.0716</v>
      </c>
      <c r="GS138">
        <v>1.7655</v>
      </c>
      <c r="GT138">
        <v>0.195399</v>
      </c>
      <c r="GU138">
        <v>0</v>
      </c>
      <c r="GV138">
        <v>32.7195</v>
      </c>
      <c r="GW138">
        <v>999.9</v>
      </c>
      <c r="GX138">
        <v>61.5</v>
      </c>
      <c r="GY138">
        <v>35.8</v>
      </c>
      <c r="GZ138">
        <v>35.8576</v>
      </c>
      <c r="HA138">
        <v>62.1271</v>
      </c>
      <c r="HB138">
        <v>30.028</v>
      </c>
      <c r="HC138">
        <v>1</v>
      </c>
      <c r="HD138">
        <v>0.625546</v>
      </c>
      <c r="HE138">
        <v>0</v>
      </c>
      <c r="HF138">
        <v>20.2766</v>
      </c>
      <c r="HG138">
        <v>5.22268</v>
      </c>
      <c r="HH138">
        <v>11.9137</v>
      </c>
      <c r="HI138">
        <v>4.9639</v>
      </c>
      <c r="HJ138">
        <v>3.29203</v>
      </c>
      <c r="HK138">
        <v>9999</v>
      </c>
      <c r="HL138">
        <v>9999</v>
      </c>
      <c r="HM138">
        <v>9999</v>
      </c>
      <c r="HN138">
        <v>999.9</v>
      </c>
      <c r="HO138">
        <v>4.9703</v>
      </c>
      <c r="HP138">
        <v>1.87531</v>
      </c>
      <c r="HQ138">
        <v>1.87408</v>
      </c>
      <c r="HR138">
        <v>1.87331</v>
      </c>
      <c r="HS138">
        <v>1.87469</v>
      </c>
      <c r="HT138">
        <v>1.86966</v>
      </c>
      <c r="HU138">
        <v>1.87381</v>
      </c>
      <c r="HV138">
        <v>1.87889</v>
      </c>
      <c r="HW138">
        <v>0</v>
      </c>
      <c r="HX138">
        <v>0</v>
      </c>
      <c r="HY138">
        <v>0</v>
      </c>
      <c r="HZ138">
        <v>0</v>
      </c>
      <c r="IA138" t="s">
        <v>421</v>
      </c>
      <c r="IB138" t="s">
        <v>422</v>
      </c>
      <c r="IC138" t="s">
        <v>423</v>
      </c>
      <c r="ID138" t="s">
        <v>423</v>
      </c>
      <c r="IE138" t="s">
        <v>423</v>
      </c>
      <c r="IF138" t="s">
        <v>423</v>
      </c>
      <c r="IG138">
        <v>0</v>
      </c>
      <c r="IH138">
        <v>100</v>
      </c>
      <c r="II138">
        <v>100</v>
      </c>
      <c r="IJ138">
        <v>1.072</v>
      </c>
      <c r="IK138">
        <v>0.484</v>
      </c>
      <c r="IL138">
        <v>1.079956546951412</v>
      </c>
      <c r="IM138">
        <v>0.0007502269904989051</v>
      </c>
      <c r="IN138">
        <v>-1.907541437940456E-06</v>
      </c>
      <c r="IO138">
        <v>4.87577687351772E-10</v>
      </c>
      <c r="IP138">
        <v>0.4906500000000023</v>
      </c>
      <c r="IQ138">
        <v>0</v>
      </c>
      <c r="IR138">
        <v>0</v>
      </c>
      <c r="IS138">
        <v>0</v>
      </c>
      <c r="IT138">
        <v>1</v>
      </c>
      <c r="IU138">
        <v>1943</v>
      </c>
      <c r="IV138">
        <v>1</v>
      </c>
      <c r="IW138">
        <v>21</v>
      </c>
      <c r="IX138">
        <v>4.5</v>
      </c>
      <c r="IY138">
        <v>4.5</v>
      </c>
      <c r="IZ138">
        <v>1.10474</v>
      </c>
      <c r="JA138">
        <v>2.43286</v>
      </c>
      <c r="JB138">
        <v>1.42578</v>
      </c>
      <c r="JC138">
        <v>2.26807</v>
      </c>
      <c r="JD138">
        <v>1.54785</v>
      </c>
      <c r="JE138">
        <v>2.48169</v>
      </c>
      <c r="JF138">
        <v>39.2422</v>
      </c>
      <c r="JG138">
        <v>13.7118</v>
      </c>
      <c r="JH138">
        <v>18</v>
      </c>
      <c r="JI138">
        <v>632.314</v>
      </c>
      <c r="JJ138">
        <v>414.013</v>
      </c>
      <c r="JK138">
        <v>33.5661</v>
      </c>
      <c r="JL138">
        <v>34.9569</v>
      </c>
      <c r="JM138">
        <v>29.9995</v>
      </c>
      <c r="JN138">
        <v>34.8582</v>
      </c>
      <c r="JO138">
        <v>34.7748</v>
      </c>
      <c r="JP138">
        <v>22.126</v>
      </c>
      <c r="JQ138">
        <v>0</v>
      </c>
      <c r="JR138">
        <v>100</v>
      </c>
      <c r="JS138">
        <v>-999.9</v>
      </c>
      <c r="JT138">
        <v>414.71</v>
      </c>
      <c r="JU138">
        <v>35</v>
      </c>
      <c r="JV138">
        <v>93.8207</v>
      </c>
      <c r="JW138">
        <v>100.11</v>
      </c>
    </row>
    <row r="139" spans="1:283">
      <c r="A139">
        <v>123</v>
      </c>
      <c r="B139">
        <v>1690402486.1</v>
      </c>
      <c r="C139">
        <v>24116</v>
      </c>
      <c r="D139" t="s">
        <v>991</v>
      </c>
      <c r="E139" t="s">
        <v>992</v>
      </c>
      <c r="F139">
        <v>15</v>
      </c>
      <c r="P139">
        <v>1690402478.349999</v>
      </c>
      <c r="Q139">
        <f>(R139)/1000</f>
        <v>0</v>
      </c>
      <c r="R139">
        <f>1000*DB139*AP139*(CX139-CY139)/(100*CQ139*(1000-AP139*CX139))</f>
        <v>0</v>
      </c>
      <c r="S139">
        <f>DB139*AP139*(CW139-CV139*(1000-AP139*CY139)/(1000-AP139*CX139))/(100*CQ139)</f>
        <v>0</v>
      </c>
      <c r="T139">
        <f>CV139 - IF(AP139&gt;1, S139*CQ139*100.0/(AR139*DJ139), 0)</f>
        <v>0</v>
      </c>
      <c r="U139">
        <f>((AA139-Q139/2)*T139-S139)/(AA139+Q139/2)</f>
        <v>0</v>
      </c>
      <c r="V139">
        <f>U139*(DC139+DD139)/1000.0</f>
        <v>0</v>
      </c>
      <c r="W139">
        <f>(CV139 - IF(AP139&gt;1, S139*CQ139*100.0/(AR139*DJ139), 0))*(DC139+DD139)/1000.0</f>
        <v>0</v>
      </c>
      <c r="X139">
        <f>2.0/((1/Z139-1/Y139)+SIGN(Z139)*SQRT((1/Z139-1/Y139)*(1/Z139-1/Y139) + 4*CR139/((CR139+1)*(CR139+1))*(2*1/Z139*1/Y139-1/Y139*1/Y139)))</f>
        <v>0</v>
      </c>
      <c r="Y139">
        <f>IF(LEFT(CS139,1)&lt;&gt;"0",IF(LEFT(CS139,1)="1",3.0,CT139),$D$5+$E$5*(DJ139*DC139/($K$5*1000))+$F$5*(DJ139*DC139/($K$5*1000))*MAX(MIN(CQ139,$J$5),$I$5)*MAX(MIN(CQ139,$J$5),$I$5)+$G$5*MAX(MIN(CQ139,$J$5),$I$5)*(DJ139*DC139/($K$5*1000))+$H$5*(DJ139*DC139/($K$5*1000))*(DJ139*DC139/($K$5*1000)))</f>
        <v>0</v>
      </c>
      <c r="Z139">
        <f>Q139*(1000-(1000*0.61365*exp(17.502*AD139/(240.97+AD139))/(DC139+DD139)+CX139)/2)/(1000*0.61365*exp(17.502*AD139/(240.97+AD139))/(DC139+DD139)-CX139)</f>
        <v>0</v>
      </c>
      <c r="AA139">
        <f>1/((CR139+1)/(X139/1.6)+1/(Y139/1.37)) + CR139/((CR139+1)/(X139/1.6) + CR139/(Y139/1.37))</f>
        <v>0</v>
      </c>
      <c r="AB139">
        <f>(CM139*CP139)</f>
        <v>0</v>
      </c>
      <c r="AC139">
        <f>(DE139+(AB139+2*0.95*5.67E-8*(((DE139+$B$7)+273)^4-(DE139+273)^4)-44100*Q139)/(1.84*29.3*Y139+8*0.95*5.67E-8*(DE139+273)^3))</f>
        <v>0</v>
      </c>
      <c r="AD139">
        <f>($C$7*DF139+$D$7*DG139+$E$7*AC139)</f>
        <v>0</v>
      </c>
      <c r="AE139">
        <f>0.61365*exp(17.502*AD139/(240.97+AD139))</f>
        <v>0</v>
      </c>
      <c r="AF139">
        <f>(AG139/AH139*100)</f>
        <v>0</v>
      </c>
      <c r="AG139">
        <f>CX139*(DC139+DD139)/1000</f>
        <v>0</v>
      </c>
      <c r="AH139">
        <f>0.61365*exp(17.502*DE139/(240.97+DE139))</f>
        <v>0</v>
      </c>
      <c r="AI139">
        <f>(AE139-CX139*(DC139+DD139)/1000)</f>
        <v>0</v>
      </c>
      <c r="AJ139">
        <f>(-Q139*44100)</f>
        <v>0</v>
      </c>
      <c r="AK139">
        <f>2*29.3*Y139*0.92*(DE139-AD139)</f>
        <v>0</v>
      </c>
      <c r="AL139">
        <f>2*0.95*5.67E-8*(((DE139+$B$7)+273)^4-(AD139+273)^4)</f>
        <v>0</v>
      </c>
      <c r="AM139">
        <f>AB139+AL139+AJ139+AK139</f>
        <v>0</v>
      </c>
      <c r="AN139">
        <v>0</v>
      </c>
      <c r="AO139">
        <v>0</v>
      </c>
      <c r="AP139">
        <f>IF(AN139*$H$13&gt;=AR139,1.0,(AR139/(AR139-AN139*$H$13)))</f>
        <v>0</v>
      </c>
      <c r="AQ139">
        <f>(AP139-1)*100</f>
        <v>0</v>
      </c>
      <c r="AR139">
        <f>MAX(0,($B$13+$C$13*DJ139)/(1+$D$13*DJ139)*DC139/(DE139+273)*$E$13)</f>
        <v>0</v>
      </c>
      <c r="AS139" t="s">
        <v>414</v>
      </c>
      <c r="AT139">
        <v>12558.6</v>
      </c>
      <c r="AU139">
        <v>607.068</v>
      </c>
      <c r="AV139">
        <v>2188.17</v>
      </c>
      <c r="AW139">
        <f>1-AU139/AV139</f>
        <v>0</v>
      </c>
      <c r="AX139">
        <v>-1.734461745173538</v>
      </c>
      <c r="AY139" t="s">
        <v>993</v>
      </c>
      <c r="AZ139">
        <v>12540.1</v>
      </c>
      <c r="BA139">
        <v>681.0075599999999</v>
      </c>
      <c r="BB139">
        <v>1105.24</v>
      </c>
      <c r="BC139">
        <f>1-BA139/BB139</f>
        <v>0</v>
      </c>
      <c r="BD139">
        <v>0.5</v>
      </c>
      <c r="BE139">
        <f>CN139</f>
        <v>0</v>
      </c>
      <c r="BF139">
        <f>S139</f>
        <v>0</v>
      </c>
      <c r="BG139">
        <f>BC139*BD139*BE139</f>
        <v>0</v>
      </c>
      <c r="BH139">
        <f>(BF139-AX139)/BE139</f>
        <v>0</v>
      </c>
      <c r="BI139">
        <f>(AV139-BB139)/BB139</f>
        <v>0</v>
      </c>
      <c r="BJ139">
        <f>AU139/(AW139+AU139/BB139)</f>
        <v>0</v>
      </c>
      <c r="BK139" t="s">
        <v>994</v>
      </c>
      <c r="BL139">
        <v>-234.03</v>
      </c>
      <c r="BM139">
        <f>IF(BL139&lt;&gt;0, BL139, BJ139)</f>
        <v>0</v>
      </c>
      <c r="BN139">
        <f>1-BM139/BB139</f>
        <v>0</v>
      </c>
      <c r="BO139">
        <f>(BB139-BA139)/(BB139-BM139)</f>
        <v>0</v>
      </c>
      <c r="BP139">
        <f>(AV139-BB139)/(AV139-BM139)</f>
        <v>0</v>
      </c>
      <c r="BQ139">
        <f>(BB139-BA139)/(BB139-AU139)</f>
        <v>0</v>
      </c>
      <c r="BR139">
        <f>(AV139-BB139)/(AV139-AU139)</f>
        <v>0</v>
      </c>
      <c r="BS139">
        <f>(BO139*BM139/BA139)</f>
        <v>0</v>
      </c>
      <c r="BT139">
        <f>(1-BS139)</f>
        <v>0</v>
      </c>
      <c r="BU139">
        <v>3364</v>
      </c>
      <c r="BV139">
        <v>300</v>
      </c>
      <c r="BW139">
        <v>300</v>
      </c>
      <c r="BX139">
        <v>300</v>
      </c>
      <c r="BY139">
        <v>12540.1</v>
      </c>
      <c r="BZ139">
        <v>951.8</v>
      </c>
      <c r="CA139">
        <v>-0.00908433</v>
      </c>
      <c r="CB139">
        <v>-35.42</v>
      </c>
      <c r="CC139" t="s">
        <v>417</v>
      </c>
      <c r="CD139" t="s">
        <v>417</v>
      </c>
      <c r="CE139" t="s">
        <v>417</v>
      </c>
      <c r="CF139" t="s">
        <v>417</v>
      </c>
      <c r="CG139" t="s">
        <v>417</v>
      </c>
      <c r="CH139" t="s">
        <v>417</v>
      </c>
      <c r="CI139" t="s">
        <v>417</v>
      </c>
      <c r="CJ139" t="s">
        <v>417</v>
      </c>
      <c r="CK139" t="s">
        <v>417</v>
      </c>
      <c r="CL139" t="s">
        <v>417</v>
      </c>
      <c r="CM139">
        <f>$B$11*DK139+$C$11*DL139+$F$11*DW139*(1-DZ139)</f>
        <v>0</v>
      </c>
      <c r="CN139">
        <f>CM139*CO139</f>
        <v>0</v>
      </c>
      <c r="CO139">
        <f>($B$11*$D$9+$C$11*$D$9+$F$11*((EJ139+EB139)/MAX(EJ139+EB139+EK139, 0.1)*$I$9+EK139/MAX(EJ139+EB139+EK139, 0.1)*$J$9))/($B$11+$C$11+$F$11)</f>
        <v>0</v>
      </c>
      <c r="CP139">
        <f>($B$11*$K$9+$C$11*$K$9+$F$11*((EJ139+EB139)/MAX(EJ139+EB139+EK139, 0.1)*$P$9+EK139/MAX(EJ139+EB139+EK139, 0.1)*$Q$9))/($B$11+$C$11+$F$11)</f>
        <v>0</v>
      </c>
      <c r="CQ139">
        <v>6</v>
      </c>
      <c r="CR139">
        <v>0.5</v>
      </c>
      <c r="CS139" t="s">
        <v>418</v>
      </c>
      <c r="CT139">
        <v>2</v>
      </c>
      <c r="CU139">
        <v>1690402478.349999</v>
      </c>
      <c r="CV139">
        <v>409.9503666666668</v>
      </c>
      <c r="CW139">
        <v>425.1272333333334</v>
      </c>
      <c r="CX139">
        <v>35.67506333333333</v>
      </c>
      <c r="CY139">
        <v>33.71304333333333</v>
      </c>
      <c r="CZ139">
        <v>408.8753</v>
      </c>
      <c r="DA139">
        <v>35.19061666666666</v>
      </c>
      <c r="DB139">
        <v>600.1457666666666</v>
      </c>
      <c r="DC139">
        <v>101.2648333333334</v>
      </c>
      <c r="DD139">
        <v>0.09917805</v>
      </c>
      <c r="DE139">
        <v>34.09214666666666</v>
      </c>
      <c r="DF139">
        <v>35.15698333333333</v>
      </c>
      <c r="DG139">
        <v>999.9000000000002</v>
      </c>
      <c r="DH139">
        <v>0</v>
      </c>
      <c r="DI139">
        <v>0</v>
      </c>
      <c r="DJ139">
        <v>9995.209333333334</v>
      </c>
      <c r="DK139">
        <v>0</v>
      </c>
      <c r="DL139">
        <v>120.8309</v>
      </c>
      <c r="DM139">
        <v>-15.17688666666667</v>
      </c>
      <c r="DN139">
        <v>425.1163999999999</v>
      </c>
      <c r="DO139">
        <v>439.9597000000001</v>
      </c>
      <c r="DP139">
        <v>1.962031</v>
      </c>
      <c r="DQ139">
        <v>425.1272333333334</v>
      </c>
      <c r="DR139">
        <v>33.71304333333333</v>
      </c>
      <c r="DS139">
        <v>3.612630666666667</v>
      </c>
      <c r="DT139">
        <v>3.413946</v>
      </c>
      <c r="DU139">
        <v>27.15856</v>
      </c>
      <c r="DV139">
        <v>26.19774</v>
      </c>
      <c r="DW139">
        <v>1499.999666666667</v>
      </c>
      <c r="DX139">
        <v>0.9730033333333333</v>
      </c>
      <c r="DY139">
        <v>0.02699622</v>
      </c>
      <c r="DZ139">
        <v>0</v>
      </c>
      <c r="EA139">
        <v>681.0620000000001</v>
      </c>
      <c r="EB139">
        <v>4.99931</v>
      </c>
      <c r="EC139">
        <v>11541.21333333333</v>
      </c>
      <c r="ED139">
        <v>13259.25</v>
      </c>
      <c r="EE139">
        <v>43.01033333333333</v>
      </c>
      <c r="EF139">
        <v>44.22689999999998</v>
      </c>
      <c r="EG139">
        <v>43.2748</v>
      </c>
      <c r="EH139">
        <v>43.625</v>
      </c>
      <c r="EI139">
        <v>44.2437</v>
      </c>
      <c r="EJ139">
        <v>1454.638666666666</v>
      </c>
      <c r="EK139">
        <v>40.36099999999998</v>
      </c>
      <c r="EL139">
        <v>0</v>
      </c>
      <c r="EM139">
        <v>129.7999999523163</v>
      </c>
      <c r="EN139">
        <v>0</v>
      </c>
      <c r="EO139">
        <v>681.0075599999999</v>
      </c>
      <c r="EP139">
        <v>-8.409076937805013</v>
      </c>
      <c r="EQ139">
        <v>712.8076941172034</v>
      </c>
      <c r="ER139">
        <v>11543.996</v>
      </c>
      <c r="ES139">
        <v>15</v>
      </c>
      <c r="ET139">
        <v>1690402378.6</v>
      </c>
      <c r="EU139" t="s">
        <v>990</v>
      </c>
      <c r="EV139">
        <v>1690402378.6</v>
      </c>
      <c r="EW139">
        <v>1690402377.1</v>
      </c>
      <c r="EX139">
        <v>84</v>
      </c>
      <c r="EY139">
        <v>-0.026</v>
      </c>
      <c r="EZ139">
        <v>-0.006</v>
      </c>
      <c r="FA139">
        <v>1.072</v>
      </c>
      <c r="FB139">
        <v>0.484</v>
      </c>
      <c r="FC139">
        <v>415</v>
      </c>
      <c r="FD139">
        <v>34</v>
      </c>
      <c r="FE139">
        <v>0.49</v>
      </c>
      <c r="FF139">
        <v>0.26</v>
      </c>
      <c r="FG139">
        <v>14.35303941417277</v>
      </c>
      <c r="FH139">
        <v>-0.8389680336228351</v>
      </c>
      <c r="FI139">
        <v>0.06391812728299948</v>
      </c>
      <c r="FJ139">
        <v>1</v>
      </c>
      <c r="FK139">
        <v>-15.18531219512195</v>
      </c>
      <c r="FL139">
        <v>0.3435909407665541</v>
      </c>
      <c r="FM139">
        <v>0.05056105314549377</v>
      </c>
      <c r="FN139">
        <v>1</v>
      </c>
      <c r="FO139">
        <v>409.9475806451613</v>
      </c>
      <c r="FP139">
        <v>0.6392903225797979</v>
      </c>
      <c r="FQ139">
        <v>0.05028805680923389</v>
      </c>
      <c r="FR139">
        <v>1</v>
      </c>
      <c r="FS139">
        <v>1.941155365853658</v>
      </c>
      <c r="FT139">
        <v>0.4883358188153348</v>
      </c>
      <c r="FU139">
        <v>0.04835567538499821</v>
      </c>
      <c r="FV139">
        <v>1</v>
      </c>
      <c r="FW139">
        <v>35.67326774193548</v>
      </c>
      <c r="FX139">
        <v>0.5173306451611716</v>
      </c>
      <c r="FY139">
        <v>0.03874623300813284</v>
      </c>
      <c r="FZ139">
        <v>1</v>
      </c>
      <c r="GA139">
        <v>5</v>
      </c>
      <c r="GB139">
        <v>5</v>
      </c>
      <c r="GC139" t="s">
        <v>420</v>
      </c>
      <c r="GD139">
        <v>3.16881</v>
      </c>
      <c r="GE139">
        <v>2.796</v>
      </c>
      <c r="GF139">
        <v>0.101254</v>
      </c>
      <c r="GG139">
        <v>0.10482</v>
      </c>
      <c r="GH139">
        <v>0.155286</v>
      </c>
      <c r="GI139">
        <v>0.150178</v>
      </c>
      <c r="GJ139">
        <v>27656.9</v>
      </c>
      <c r="GK139">
        <v>22015.8</v>
      </c>
      <c r="GL139">
        <v>28799.6</v>
      </c>
      <c r="GM139">
        <v>24123.8</v>
      </c>
      <c r="GN139">
        <v>30951.1</v>
      </c>
      <c r="GO139">
        <v>29921.3</v>
      </c>
      <c r="GP139">
        <v>39731.1</v>
      </c>
      <c r="GQ139">
        <v>39358.4</v>
      </c>
      <c r="GR139">
        <v>2.0766</v>
      </c>
      <c r="GS139">
        <v>1.77358</v>
      </c>
      <c r="GT139">
        <v>0.169035</v>
      </c>
      <c r="GU139">
        <v>0</v>
      </c>
      <c r="GV139">
        <v>32.4281</v>
      </c>
      <c r="GW139">
        <v>999.9</v>
      </c>
      <c r="GX139">
        <v>61.5</v>
      </c>
      <c r="GY139">
        <v>35.8</v>
      </c>
      <c r="GZ139">
        <v>35.8556</v>
      </c>
      <c r="HA139">
        <v>62.1371</v>
      </c>
      <c r="HB139">
        <v>30.5168</v>
      </c>
      <c r="HC139">
        <v>1</v>
      </c>
      <c r="HD139">
        <v>0.612266</v>
      </c>
      <c r="HE139">
        <v>0</v>
      </c>
      <c r="HF139">
        <v>20.2772</v>
      </c>
      <c r="HG139">
        <v>5.22313</v>
      </c>
      <c r="HH139">
        <v>11.9141</v>
      </c>
      <c r="HI139">
        <v>4.96365</v>
      </c>
      <c r="HJ139">
        <v>3.292</v>
      </c>
      <c r="HK139">
        <v>9999</v>
      </c>
      <c r="HL139">
        <v>9999</v>
      </c>
      <c r="HM139">
        <v>9999</v>
      </c>
      <c r="HN139">
        <v>999.9</v>
      </c>
      <c r="HO139">
        <v>4.97026</v>
      </c>
      <c r="HP139">
        <v>1.87531</v>
      </c>
      <c r="HQ139">
        <v>1.87408</v>
      </c>
      <c r="HR139">
        <v>1.87328</v>
      </c>
      <c r="HS139">
        <v>1.87469</v>
      </c>
      <c r="HT139">
        <v>1.86967</v>
      </c>
      <c r="HU139">
        <v>1.87378</v>
      </c>
      <c r="HV139">
        <v>1.87891</v>
      </c>
      <c r="HW139">
        <v>0</v>
      </c>
      <c r="HX139">
        <v>0</v>
      </c>
      <c r="HY139">
        <v>0</v>
      </c>
      <c r="HZ139">
        <v>0</v>
      </c>
      <c r="IA139" t="s">
        <v>421</v>
      </c>
      <c r="IB139" t="s">
        <v>422</v>
      </c>
      <c r="IC139" t="s">
        <v>423</v>
      </c>
      <c r="ID139" t="s">
        <v>423</v>
      </c>
      <c r="IE139" t="s">
        <v>423</v>
      </c>
      <c r="IF139" t="s">
        <v>423</v>
      </c>
      <c r="IG139">
        <v>0</v>
      </c>
      <c r="IH139">
        <v>100</v>
      </c>
      <c r="II139">
        <v>100</v>
      </c>
      <c r="IJ139">
        <v>1.075</v>
      </c>
      <c r="IK139">
        <v>0.4844</v>
      </c>
      <c r="IL139">
        <v>1.053963096732887</v>
      </c>
      <c r="IM139">
        <v>0.0007502269904989051</v>
      </c>
      <c r="IN139">
        <v>-1.907541437940456E-06</v>
      </c>
      <c r="IO139">
        <v>4.87577687351772E-10</v>
      </c>
      <c r="IP139">
        <v>0.4844476190476215</v>
      </c>
      <c r="IQ139">
        <v>0</v>
      </c>
      <c r="IR139">
        <v>0</v>
      </c>
      <c r="IS139">
        <v>0</v>
      </c>
      <c r="IT139">
        <v>1</v>
      </c>
      <c r="IU139">
        <v>1943</v>
      </c>
      <c r="IV139">
        <v>1</v>
      </c>
      <c r="IW139">
        <v>21</v>
      </c>
      <c r="IX139">
        <v>1.8</v>
      </c>
      <c r="IY139">
        <v>1.8</v>
      </c>
      <c r="IZ139">
        <v>1.12671</v>
      </c>
      <c r="JA139">
        <v>2.45117</v>
      </c>
      <c r="JB139">
        <v>1.42578</v>
      </c>
      <c r="JC139">
        <v>2.26807</v>
      </c>
      <c r="JD139">
        <v>1.54785</v>
      </c>
      <c r="JE139">
        <v>2.323</v>
      </c>
      <c r="JF139">
        <v>39.1676</v>
      </c>
      <c r="JG139">
        <v>13.668</v>
      </c>
      <c r="JH139">
        <v>18</v>
      </c>
      <c r="JI139">
        <v>635.122</v>
      </c>
      <c r="JJ139">
        <v>418.041</v>
      </c>
      <c r="JK139">
        <v>33.5072</v>
      </c>
      <c r="JL139">
        <v>34.8133</v>
      </c>
      <c r="JM139">
        <v>29.9996</v>
      </c>
      <c r="JN139">
        <v>34.7479</v>
      </c>
      <c r="JO139">
        <v>34.6685</v>
      </c>
      <c r="JP139">
        <v>22.5668</v>
      </c>
      <c r="JQ139">
        <v>0</v>
      </c>
      <c r="JR139">
        <v>100</v>
      </c>
      <c r="JS139">
        <v>-999.9</v>
      </c>
      <c r="JT139">
        <v>424.909</v>
      </c>
      <c r="JU139">
        <v>35</v>
      </c>
      <c r="JV139">
        <v>93.8434</v>
      </c>
      <c r="JW139">
        <v>100.135</v>
      </c>
    </row>
    <row r="140" spans="1:283">
      <c r="A140">
        <v>124</v>
      </c>
      <c r="B140">
        <v>1690402626.1</v>
      </c>
      <c r="C140">
        <v>24256</v>
      </c>
      <c r="D140" t="s">
        <v>995</v>
      </c>
      <c r="E140" t="s">
        <v>996</v>
      </c>
      <c r="F140">
        <v>15</v>
      </c>
      <c r="P140">
        <v>1690402618.099999</v>
      </c>
      <c r="Q140">
        <f>(R140)/1000</f>
        <v>0</v>
      </c>
      <c r="R140">
        <f>1000*DB140*AP140*(CX140-CY140)/(100*CQ140*(1000-AP140*CX140))</f>
        <v>0</v>
      </c>
      <c r="S140">
        <f>DB140*AP140*(CW140-CV140*(1000-AP140*CY140)/(1000-AP140*CX140))/(100*CQ140)</f>
        <v>0</v>
      </c>
      <c r="T140">
        <f>CV140 - IF(AP140&gt;1, S140*CQ140*100.0/(AR140*DJ140), 0)</f>
        <v>0</v>
      </c>
      <c r="U140">
        <f>((AA140-Q140/2)*T140-S140)/(AA140+Q140/2)</f>
        <v>0</v>
      </c>
      <c r="V140">
        <f>U140*(DC140+DD140)/1000.0</f>
        <v>0</v>
      </c>
      <c r="W140">
        <f>(CV140 - IF(AP140&gt;1, S140*CQ140*100.0/(AR140*DJ140), 0))*(DC140+DD140)/1000.0</f>
        <v>0</v>
      </c>
      <c r="X140">
        <f>2.0/((1/Z140-1/Y140)+SIGN(Z140)*SQRT((1/Z140-1/Y140)*(1/Z140-1/Y140) + 4*CR140/((CR140+1)*(CR140+1))*(2*1/Z140*1/Y140-1/Y140*1/Y140)))</f>
        <v>0</v>
      </c>
      <c r="Y140">
        <f>IF(LEFT(CS140,1)&lt;&gt;"0",IF(LEFT(CS140,1)="1",3.0,CT140),$D$5+$E$5*(DJ140*DC140/($K$5*1000))+$F$5*(DJ140*DC140/($K$5*1000))*MAX(MIN(CQ140,$J$5),$I$5)*MAX(MIN(CQ140,$J$5),$I$5)+$G$5*MAX(MIN(CQ140,$J$5),$I$5)*(DJ140*DC140/($K$5*1000))+$H$5*(DJ140*DC140/($K$5*1000))*(DJ140*DC140/($K$5*1000)))</f>
        <v>0</v>
      </c>
      <c r="Z140">
        <f>Q140*(1000-(1000*0.61365*exp(17.502*AD140/(240.97+AD140))/(DC140+DD140)+CX140)/2)/(1000*0.61365*exp(17.502*AD140/(240.97+AD140))/(DC140+DD140)-CX140)</f>
        <v>0</v>
      </c>
      <c r="AA140">
        <f>1/((CR140+1)/(X140/1.6)+1/(Y140/1.37)) + CR140/((CR140+1)/(X140/1.6) + CR140/(Y140/1.37))</f>
        <v>0</v>
      </c>
      <c r="AB140">
        <f>(CM140*CP140)</f>
        <v>0</v>
      </c>
      <c r="AC140">
        <f>(DE140+(AB140+2*0.95*5.67E-8*(((DE140+$B$7)+273)^4-(DE140+273)^4)-44100*Q140)/(1.84*29.3*Y140+8*0.95*5.67E-8*(DE140+273)^3))</f>
        <v>0</v>
      </c>
      <c r="AD140">
        <f>($C$7*DF140+$D$7*DG140+$E$7*AC140)</f>
        <v>0</v>
      </c>
      <c r="AE140">
        <f>0.61365*exp(17.502*AD140/(240.97+AD140))</f>
        <v>0</v>
      </c>
      <c r="AF140">
        <f>(AG140/AH140*100)</f>
        <v>0</v>
      </c>
      <c r="AG140">
        <f>CX140*(DC140+DD140)/1000</f>
        <v>0</v>
      </c>
      <c r="AH140">
        <f>0.61365*exp(17.502*DE140/(240.97+DE140))</f>
        <v>0</v>
      </c>
      <c r="AI140">
        <f>(AE140-CX140*(DC140+DD140)/1000)</f>
        <v>0</v>
      </c>
      <c r="AJ140">
        <f>(-Q140*44100)</f>
        <v>0</v>
      </c>
      <c r="AK140">
        <f>2*29.3*Y140*0.92*(DE140-AD140)</f>
        <v>0</v>
      </c>
      <c r="AL140">
        <f>2*0.95*5.67E-8*(((DE140+$B$7)+273)^4-(AD140+273)^4)</f>
        <v>0</v>
      </c>
      <c r="AM140">
        <f>AB140+AL140+AJ140+AK140</f>
        <v>0</v>
      </c>
      <c r="AN140">
        <v>0</v>
      </c>
      <c r="AO140">
        <v>0</v>
      </c>
      <c r="AP140">
        <f>IF(AN140*$H$13&gt;=AR140,1.0,(AR140/(AR140-AN140*$H$13)))</f>
        <v>0</v>
      </c>
      <c r="AQ140">
        <f>(AP140-1)*100</f>
        <v>0</v>
      </c>
      <c r="AR140">
        <f>MAX(0,($B$13+$C$13*DJ140)/(1+$D$13*DJ140)*DC140/(DE140+273)*$E$13)</f>
        <v>0</v>
      </c>
      <c r="AS140" t="s">
        <v>414</v>
      </c>
      <c r="AT140">
        <v>12558.6</v>
      </c>
      <c r="AU140">
        <v>607.068</v>
      </c>
      <c r="AV140">
        <v>2188.17</v>
      </c>
      <c r="AW140">
        <f>1-AU140/AV140</f>
        <v>0</v>
      </c>
      <c r="AX140">
        <v>-1.734461745173538</v>
      </c>
      <c r="AY140" t="s">
        <v>997</v>
      </c>
      <c r="AZ140">
        <v>12558.8</v>
      </c>
      <c r="BA140">
        <v>660.5736538461539</v>
      </c>
      <c r="BB140">
        <v>809.838</v>
      </c>
      <c r="BC140">
        <f>1-BA140/BB140</f>
        <v>0</v>
      </c>
      <c r="BD140">
        <v>0.5</v>
      </c>
      <c r="BE140">
        <f>CN140</f>
        <v>0</v>
      </c>
      <c r="BF140">
        <f>S140</f>
        <v>0</v>
      </c>
      <c r="BG140">
        <f>BC140*BD140*BE140</f>
        <v>0</v>
      </c>
      <c r="BH140">
        <f>(BF140-AX140)/BE140</f>
        <v>0</v>
      </c>
      <c r="BI140">
        <f>(AV140-BB140)/BB140</f>
        <v>0</v>
      </c>
      <c r="BJ140">
        <f>AU140/(AW140+AU140/BB140)</f>
        <v>0</v>
      </c>
      <c r="BK140" t="s">
        <v>998</v>
      </c>
      <c r="BL140">
        <v>-95.65000000000001</v>
      </c>
      <c r="BM140">
        <f>IF(BL140&lt;&gt;0, BL140, BJ140)</f>
        <v>0</v>
      </c>
      <c r="BN140">
        <f>1-BM140/BB140</f>
        <v>0</v>
      </c>
      <c r="BO140">
        <f>(BB140-BA140)/(BB140-BM140)</f>
        <v>0</v>
      </c>
      <c r="BP140">
        <f>(AV140-BB140)/(AV140-BM140)</f>
        <v>0</v>
      </c>
      <c r="BQ140">
        <f>(BB140-BA140)/(BB140-AU140)</f>
        <v>0</v>
      </c>
      <c r="BR140">
        <f>(AV140-BB140)/(AV140-AU140)</f>
        <v>0</v>
      </c>
      <c r="BS140">
        <f>(BO140*BM140/BA140)</f>
        <v>0</v>
      </c>
      <c r="BT140">
        <f>(1-BS140)</f>
        <v>0</v>
      </c>
      <c r="BU140">
        <v>3366</v>
      </c>
      <c r="BV140">
        <v>300</v>
      </c>
      <c r="BW140">
        <v>300</v>
      </c>
      <c r="BX140">
        <v>300</v>
      </c>
      <c r="BY140">
        <v>12558.8</v>
      </c>
      <c r="BZ140">
        <v>795.55</v>
      </c>
      <c r="CA140">
        <v>-0.009096989999999999</v>
      </c>
      <c r="CB140">
        <v>4.39</v>
      </c>
      <c r="CC140" t="s">
        <v>417</v>
      </c>
      <c r="CD140" t="s">
        <v>417</v>
      </c>
      <c r="CE140" t="s">
        <v>417</v>
      </c>
      <c r="CF140" t="s">
        <v>417</v>
      </c>
      <c r="CG140" t="s">
        <v>417</v>
      </c>
      <c r="CH140" t="s">
        <v>417</v>
      </c>
      <c r="CI140" t="s">
        <v>417</v>
      </c>
      <c r="CJ140" t="s">
        <v>417</v>
      </c>
      <c r="CK140" t="s">
        <v>417</v>
      </c>
      <c r="CL140" t="s">
        <v>417</v>
      </c>
      <c r="CM140">
        <f>$B$11*DK140+$C$11*DL140+$F$11*DW140*(1-DZ140)</f>
        <v>0</v>
      </c>
      <c r="CN140">
        <f>CM140*CO140</f>
        <v>0</v>
      </c>
      <c r="CO140">
        <f>($B$11*$D$9+$C$11*$D$9+$F$11*((EJ140+EB140)/MAX(EJ140+EB140+EK140, 0.1)*$I$9+EK140/MAX(EJ140+EB140+EK140, 0.1)*$J$9))/($B$11+$C$11+$F$11)</f>
        <v>0</v>
      </c>
      <c r="CP140">
        <f>($B$11*$K$9+$C$11*$K$9+$F$11*((EJ140+EB140)/MAX(EJ140+EB140+EK140, 0.1)*$P$9+EK140/MAX(EJ140+EB140+EK140, 0.1)*$Q$9))/($B$11+$C$11+$F$11)</f>
        <v>0</v>
      </c>
      <c r="CQ140">
        <v>6</v>
      </c>
      <c r="CR140">
        <v>0.5</v>
      </c>
      <c r="CS140" t="s">
        <v>418</v>
      </c>
      <c r="CT140">
        <v>2</v>
      </c>
      <c r="CU140">
        <v>1690402618.099999</v>
      </c>
      <c r="CV140">
        <v>410.0405806451613</v>
      </c>
      <c r="CW140">
        <v>417.7915161290323</v>
      </c>
      <c r="CX140">
        <v>34.71142580645161</v>
      </c>
      <c r="CY140">
        <v>33.64665483870968</v>
      </c>
      <c r="CZ140">
        <v>408.9555806451613</v>
      </c>
      <c r="DA140">
        <v>34.22697741935485</v>
      </c>
      <c r="DB140">
        <v>600.1363225806452</v>
      </c>
      <c r="DC140">
        <v>101.2556129032258</v>
      </c>
      <c r="DD140">
        <v>0.09990738064516129</v>
      </c>
      <c r="DE140">
        <v>34.22686774193549</v>
      </c>
      <c r="DF140">
        <v>35.76670967741936</v>
      </c>
      <c r="DG140">
        <v>999.9000000000003</v>
      </c>
      <c r="DH140">
        <v>0</v>
      </c>
      <c r="DI140">
        <v>0</v>
      </c>
      <c r="DJ140">
        <v>10000.34032258064</v>
      </c>
      <c r="DK140">
        <v>0</v>
      </c>
      <c r="DL140">
        <v>121.9004193548387</v>
      </c>
      <c r="DM140">
        <v>-7.760584516129033</v>
      </c>
      <c r="DN140">
        <v>424.7752903225806</v>
      </c>
      <c r="DO140">
        <v>432.3380967741936</v>
      </c>
      <c r="DP140">
        <v>1.064776774193549</v>
      </c>
      <c r="DQ140">
        <v>417.7915161290323</v>
      </c>
      <c r="DR140">
        <v>33.64665483870968</v>
      </c>
      <c r="DS140">
        <v>3.514727419354839</v>
      </c>
      <c r="DT140">
        <v>3.406912580645161</v>
      </c>
      <c r="DU140">
        <v>26.69103870967742</v>
      </c>
      <c r="DV140">
        <v>26.16285483870968</v>
      </c>
      <c r="DW140">
        <v>1499.99870967742</v>
      </c>
      <c r="DX140">
        <v>0.9730044838709675</v>
      </c>
      <c r="DY140">
        <v>0.02699563870967742</v>
      </c>
      <c r="DZ140">
        <v>0</v>
      </c>
      <c r="EA140">
        <v>660.8062258064516</v>
      </c>
      <c r="EB140">
        <v>4.999310000000001</v>
      </c>
      <c r="EC140">
        <v>11282.3</v>
      </c>
      <c r="ED140">
        <v>13259.23870967742</v>
      </c>
      <c r="EE140">
        <v>43.06199999999997</v>
      </c>
      <c r="EF140">
        <v>44.25</v>
      </c>
      <c r="EG140">
        <v>43.31199999999997</v>
      </c>
      <c r="EH140">
        <v>43.625</v>
      </c>
      <c r="EI140">
        <v>44.31199999999997</v>
      </c>
      <c r="EJ140">
        <v>1454.64064516129</v>
      </c>
      <c r="EK140">
        <v>40.3590322580645</v>
      </c>
      <c r="EL140">
        <v>0</v>
      </c>
      <c r="EM140">
        <v>139.5999999046326</v>
      </c>
      <c r="EN140">
        <v>0</v>
      </c>
      <c r="EO140">
        <v>660.5736538461539</v>
      </c>
      <c r="EP140">
        <v>-17.81610256125256</v>
      </c>
      <c r="EQ140">
        <v>67.42563933072215</v>
      </c>
      <c r="ER140">
        <v>11279.23846153846</v>
      </c>
      <c r="ES140">
        <v>15</v>
      </c>
      <c r="ET140">
        <v>1690402646.1</v>
      </c>
      <c r="EU140" t="s">
        <v>999</v>
      </c>
      <c r="EV140">
        <v>1690402646.1</v>
      </c>
      <c r="EW140">
        <v>1690402377.1</v>
      </c>
      <c r="EX140">
        <v>85</v>
      </c>
      <c r="EY140">
        <v>0.014</v>
      </c>
      <c r="EZ140">
        <v>-0.006</v>
      </c>
      <c r="FA140">
        <v>1.085</v>
      </c>
      <c r="FB140">
        <v>0.484</v>
      </c>
      <c r="FC140">
        <v>418</v>
      </c>
      <c r="FD140">
        <v>34</v>
      </c>
      <c r="FE140">
        <v>0.43</v>
      </c>
      <c r="FF140">
        <v>0.26</v>
      </c>
      <c r="FG140">
        <v>7.308417838023414</v>
      </c>
      <c r="FH140">
        <v>0.177879769941455</v>
      </c>
      <c r="FI140">
        <v>0.0292338316917666</v>
      </c>
      <c r="FJ140">
        <v>1</v>
      </c>
      <c r="FK140">
        <v>-7.759453499999999</v>
      </c>
      <c r="FL140">
        <v>-0.1279010881801029</v>
      </c>
      <c r="FM140">
        <v>0.03423363174934842</v>
      </c>
      <c r="FN140">
        <v>1</v>
      </c>
      <c r="FO140">
        <v>410.0323666666666</v>
      </c>
      <c r="FP140">
        <v>-0.05363292547239033</v>
      </c>
      <c r="FQ140">
        <v>0.01149632791614834</v>
      </c>
      <c r="FR140">
        <v>1</v>
      </c>
      <c r="FS140">
        <v>1.0433651</v>
      </c>
      <c r="FT140">
        <v>0.4422909568480298</v>
      </c>
      <c r="FU140">
        <v>0.04298221809353257</v>
      </c>
      <c r="FV140">
        <v>1</v>
      </c>
      <c r="FW140">
        <v>34.70983</v>
      </c>
      <c r="FX140">
        <v>0.3613855394882628</v>
      </c>
      <c r="FY140">
        <v>0.02614132297085727</v>
      </c>
      <c r="FZ140">
        <v>1</v>
      </c>
      <c r="GA140">
        <v>5</v>
      </c>
      <c r="GB140">
        <v>5</v>
      </c>
      <c r="GC140" t="s">
        <v>420</v>
      </c>
      <c r="GD140">
        <v>3.16915</v>
      </c>
      <c r="GE140">
        <v>2.79639</v>
      </c>
      <c r="GF140">
        <v>0.101245</v>
      </c>
      <c r="GG140">
        <v>0.103448</v>
      </c>
      <c r="GH140">
        <v>0.152347</v>
      </c>
      <c r="GI140">
        <v>0.14998</v>
      </c>
      <c r="GJ140">
        <v>27660.9</v>
      </c>
      <c r="GK140">
        <v>22051.4</v>
      </c>
      <c r="GL140">
        <v>28803</v>
      </c>
      <c r="GM140">
        <v>24125.4</v>
      </c>
      <c r="GN140">
        <v>31062.8</v>
      </c>
      <c r="GO140">
        <v>29929.5</v>
      </c>
      <c r="GP140">
        <v>39736.5</v>
      </c>
      <c r="GQ140">
        <v>39360.6</v>
      </c>
      <c r="GR140">
        <v>2.07755</v>
      </c>
      <c r="GS140">
        <v>1.78507</v>
      </c>
      <c r="GT140">
        <v>0.194799</v>
      </c>
      <c r="GU140">
        <v>0</v>
      </c>
      <c r="GV140">
        <v>32.6299</v>
      </c>
      <c r="GW140">
        <v>999.9</v>
      </c>
      <c r="GX140">
        <v>61.5</v>
      </c>
      <c r="GY140">
        <v>35.7</v>
      </c>
      <c r="GZ140">
        <v>35.6589</v>
      </c>
      <c r="HA140">
        <v>61.9071</v>
      </c>
      <c r="HB140">
        <v>30.7452</v>
      </c>
      <c r="HC140">
        <v>1</v>
      </c>
      <c r="HD140">
        <v>0.606123</v>
      </c>
      <c r="HE140">
        <v>0</v>
      </c>
      <c r="HF140">
        <v>20.2765</v>
      </c>
      <c r="HG140">
        <v>5.21834</v>
      </c>
      <c r="HH140">
        <v>11.914</v>
      </c>
      <c r="HI140">
        <v>4.9627</v>
      </c>
      <c r="HJ140">
        <v>3.29145</v>
      </c>
      <c r="HK140">
        <v>9999</v>
      </c>
      <c r="HL140">
        <v>9999</v>
      </c>
      <c r="HM140">
        <v>9999</v>
      </c>
      <c r="HN140">
        <v>999.9</v>
      </c>
      <c r="HO140">
        <v>4.97028</v>
      </c>
      <c r="HP140">
        <v>1.87531</v>
      </c>
      <c r="HQ140">
        <v>1.87408</v>
      </c>
      <c r="HR140">
        <v>1.87327</v>
      </c>
      <c r="HS140">
        <v>1.87469</v>
      </c>
      <c r="HT140">
        <v>1.86966</v>
      </c>
      <c r="HU140">
        <v>1.87379</v>
      </c>
      <c r="HV140">
        <v>1.87882</v>
      </c>
      <c r="HW140">
        <v>0</v>
      </c>
      <c r="HX140">
        <v>0</v>
      </c>
      <c r="HY140">
        <v>0</v>
      </c>
      <c r="HZ140">
        <v>0</v>
      </c>
      <c r="IA140" t="s">
        <v>421</v>
      </c>
      <c r="IB140" t="s">
        <v>422</v>
      </c>
      <c r="IC140" t="s">
        <v>423</v>
      </c>
      <c r="ID140" t="s">
        <v>423</v>
      </c>
      <c r="IE140" t="s">
        <v>423</v>
      </c>
      <c r="IF140" t="s">
        <v>423</v>
      </c>
      <c r="IG140">
        <v>0</v>
      </c>
      <c r="IH140">
        <v>100</v>
      </c>
      <c r="II140">
        <v>100</v>
      </c>
      <c r="IJ140">
        <v>1.085</v>
      </c>
      <c r="IK140">
        <v>0.4845</v>
      </c>
      <c r="IL140">
        <v>1.053963096732887</v>
      </c>
      <c r="IM140">
        <v>0.0007502269904989051</v>
      </c>
      <c r="IN140">
        <v>-1.907541437940456E-06</v>
      </c>
      <c r="IO140">
        <v>4.87577687351772E-10</v>
      </c>
      <c r="IP140">
        <v>0.4844476190476215</v>
      </c>
      <c r="IQ140">
        <v>0</v>
      </c>
      <c r="IR140">
        <v>0</v>
      </c>
      <c r="IS140">
        <v>0</v>
      </c>
      <c r="IT140">
        <v>1</v>
      </c>
      <c r="IU140">
        <v>1943</v>
      </c>
      <c r="IV140">
        <v>1</v>
      </c>
      <c r="IW140">
        <v>21</v>
      </c>
      <c r="IX140">
        <v>4.1</v>
      </c>
      <c r="IY140">
        <v>4.2</v>
      </c>
      <c r="IZ140">
        <v>1.11084</v>
      </c>
      <c r="JA140">
        <v>2.44751</v>
      </c>
      <c r="JB140">
        <v>1.42578</v>
      </c>
      <c r="JC140">
        <v>2.26929</v>
      </c>
      <c r="JD140">
        <v>1.54785</v>
      </c>
      <c r="JE140">
        <v>2.32544</v>
      </c>
      <c r="JF140">
        <v>39.118</v>
      </c>
      <c r="JG140">
        <v>13.6329</v>
      </c>
      <c r="JH140">
        <v>18</v>
      </c>
      <c r="JI140">
        <v>635.146</v>
      </c>
      <c r="JJ140">
        <v>424.335</v>
      </c>
      <c r="JK140">
        <v>33.5145</v>
      </c>
      <c r="JL140">
        <v>34.7293</v>
      </c>
      <c r="JM140">
        <v>29.9999</v>
      </c>
      <c r="JN140">
        <v>34.673</v>
      </c>
      <c r="JO140">
        <v>34.5972</v>
      </c>
      <c r="JP140">
        <v>22.2632</v>
      </c>
      <c r="JQ140">
        <v>0</v>
      </c>
      <c r="JR140">
        <v>100</v>
      </c>
      <c r="JS140">
        <v>-999.9</v>
      </c>
      <c r="JT140">
        <v>417.937</v>
      </c>
      <c r="JU140">
        <v>35</v>
      </c>
      <c r="JV140">
        <v>93.85550000000001</v>
      </c>
      <c r="JW140">
        <v>100.141</v>
      </c>
    </row>
    <row r="141" spans="1:283">
      <c r="A141">
        <v>125</v>
      </c>
      <c r="B141">
        <v>1690402757.1</v>
      </c>
      <c r="C141">
        <v>24387</v>
      </c>
      <c r="D141" t="s">
        <v>1000</v>
      </c>
      <c r="E141" t="s">
        <v>1001</v>
      </c>
      <c r="F141">
        <v>15</v>
      </c>
      <c r="P141">
        <v>1690402749.099999</v>
      </c>
      <c r="Q141">
        <f>(R141)/1000</f>
        <v>0</v>
      </c>
      <c r="R141">
        <f>1000*DB141*AP141*(CX141-CY141)/(100*CQ141*(1000-AP141*CX141))</f>
        <v>0</v>
      </c>
      <c r="S141">
        <f>DB141*AP141*(CW141-CV141*(1000-AP141*CY141)/(1000-AP141*CX141))/(100*CQ141)</f>
        <v>0</v>
      </c>
      <c r="T141">
        <f>CV141 - IF(AP141&gt;1, S141*CQ141*100.0/(AR141*DJ141), 0)</f>
        <v>0</v>
      </c>
      <c r="U141">
        <f>((AA141-Q141/2)*T141-S141)/(AA141+Q141/2)</f>
        <v>0</v>
      </c>
      <c r="V141">
        <f>U141*(DC141+DD141)/1000.0</f>
        <v>0</v>
      </c>
      <c r="W141">
        <f>(CV141 - IF(AP141&gt;1, S141*CQ141*100.0/(AR141*DJ141), 0))*(DC141+DD141)/1000.0</f>
        <v>0</v>
      </c>
      <c r="X141">
        <f>2.0/((1/Z141-1/Y141)+SIGN(Z141)*SQRT((1/Z141-1/Y141)*(1/Z141-1/Y141) + 4*CR141/((CR141+1)*(CR141+1))*(2*1/Z141*1/Y141-1/Y141*1/Y141)))</f>
        <v>0</v>
      </c>
      <c r="Y141">
        <f>IF(LEFT(CS141,1)&lt;&gt;"0",IF(LEFT(CS141,1)="1",3.0,CT141),$D$5+$E$5*(DJ141*DC141/($K$5*1000))+$F$5*(DJ141*DC141/($K$5*1000))*MAX(MIN(CQ141,$J$5),$I$5)*MAX(MIN(CQ141,$J$5),$I$5)+$G$5*MAX(MIN(CQ141,$J$5),$I$5)*(DJ141*DC141/($K$5*1000))+$H$5*(DJ141*DC141/($K$5*1000))*(DJ141*DC141/($K$5*1000)))</f>
        <v>0</v>
      </c>
      <c r="Z141">
        <f>Q141*(1000-(1000*0.61365*exp(17.502*AD141/(240.97+AD141))/(DC141+DD141)+CX141)/2)/(1000*0.61365*exp(17.502*AD141/(240.97+AD141))/(DC141+DD141)-CX141)</f>
        <v>0</v>
      </c>
      <c r="AA141">
        <f>1/((CR141+1)/(X141/1.6)+1/(Y141/1.37)) + CR141/((CR141+1)/(X141/1.6) + CR141/(Y141/1.37))</f>
        <v>0</v>
      </c>
      <c r="AB141">
        <f>(CM141*CP141)</f>
        <v>0</v>
      </c>
      <c r="AC141">
        <f>(DE141+(AB141+2*0.95*5.67E-8*(((DE141+$B$7)+273)^4-(DE141+273)^4)-44100*Q141)/(1.84*29.3*Y141+8*0.95*5.67E-8*(DE141+273)^3))</f>
        <v>0</v>
      </c>
      <c r="AD141">
        <f>($C$7*DF141+$D$7*DG141+$E$7*AC141)</f>
        <v>0</v>
      </c>
      <c r="AE141">
        <f>0.61365*exp(17.502*AD141/(240.97+AD141))</f>
        <v>0</v>
      </c>
      <c r="AF141">
        <f>(AG141/AH141*100)</f>
        <v>0</v>
      </c>
      <c r="AG141">
        <f>CX141*(DC141+DD141)/1000</f>
        <v>0</v>
      </c>
      <c r="AH141">
        <f>0.61365*exp(17.502*DE141/(240.97+DE141))</f>
        <v>0</v>
      </c>
      <c r="AI141">
        <f>(AE141-CX141*(DC141+DD141)/1000)</f>
        <v>0</v>
      </c>
      <c r="AJ141">
        <f>(-Q141*44100)</f>
        <v>0</v>
      </c>
      <c r="AK141">
        <f>2*29.3*Y141*0.92*(DE141-AD141)</f>
        <v>0</v>
      </c>
      <c r="AL141">
        <f>2*0.95*5.67E-8*(((DE141+$B$7)+273)^4-(AD141+273)^4)</f>
        <v>0</v>
      </c>
      <c r="AM141">
        <f>AB141+AL141+AJ141+AK141</f>
        <v>0</v>
      </c>
      <c r="AN141">
        <v>0</v>
      </c>
      <c r="AO141">
        <v>0</v>
      </c>
      <c r="AP141">
        <f>IF(AN141*$H$13&gt;=AR141,1.0,(AR141/(AR141-AN141*$H$13)))</f>
        <v>0</v>
      </c>
      <c r="AQ141">
        <f>(AP141-1)*100</f>
        <v>0</v>
      </c>
      <c r="AR141">
        <f>MAX(0,($B$13+$C$13*DJ141)/(1+$D$13*DJ141)*DC141/(DE141+273)*$E$13)</f>
        <v>0</v>
      </c>
      <c r="AS141" t="s">
        <v>414</v>
      </c>
      <c r="AT141">
        <v>12558.6</v>
      </c>
      <c r="AU141">
        <v>607.068</v>
      </c>
      <c r="AV141">
        <v>2188.17</v>
      </c>
      <c r="AW141">
        <f>1-AU141/AV141</f>
        <v>0</v>
      </c>
      <c r="AX141">
        <v>-1.734461745173538</v>
      </c>
      <c r="AY141" t="s">
        <v>1002</v>
      </c>
      <c r="AZ141">
        <v>12562.8</v>
      </c>
      <c r="BA141">
        <v>814.5313846153846</v>
      </c>
      <c r="BB141">
        <v>1011.44</v>
      </c>
      <c r="BC141">
        <f>1-BA141/BB141</f>
        <v>0</v>
      </c>
      <c r="BD141">
        <v>0.5</v>
      </c>
      <c r="BE141">
        <f>CN141</f>
        <v>0</v>
      </c>
      <c r="BF141">
        <f>S141</f>
        <v>0</v>
      </c>
      <c r="BG141">
        <f>BC141*BD141*BE141</f>
        <v>0</v>
      </c>
      <c r="BH141">
        <f>(BF141-AX141)/BE141</f>
        <v>0</v>
      </c>
      <c r="BI141">
        <f>(AV141-BB141)/BB141</f>
        <v>0</v>
      </c>
      <c r="BJ141">
        <f>AU141/(AW141+AU141/BB141)</f>
        <v>0</v>
      </c>
      <c r="BK141" t="s">
        <v>1003</v>
      </c>
      <c r="BL141">
        <v>-276.79</v>
      </c>
      <c r="BM141">
        <f>IF(BL141&lt;&gt;0, BL141, BJ141)</f>
        <v>0</v>
      </c>
      <c r="BN141">
        <f>1-BM141/BB141</f>
        <v>0</v>
      </c>
      <c r="BO141">
        <f>(BB141-BA141)/(BB141-BM141)</f>
        <v>0</v>
      </c>
      <c r="BP141">
        <f>(AV141-BB141)/(AV141-BM141)</f>
        <v>0</v>
      </c>
      <c r="BQ141">
        <f>(BB141-BA141)/(BB141-AU141)</f>
        <v>0</v>
      </c>
      <c r="BR141">
        <f>(AV141-BB141)/(AV141-AU141)</f>
        <v>0</v>
      </c>
      <c r="BS141">
        <f>(BO141*BM141/BA141)</f>
        <v>0</v>
      </c>
      <c r="BT141">
        <f>(1-BS141)</f>
        <v>0</v>
      </c>
      <c r="BU141">
        <v>3368</v>
      </c>
      <c r="BV141">
        <v>300</v>
      </c>
      <c r="BW141">
        <v>300</v>
      </c>
      <c r="BX141">
        <v>300</v>
      </c>
      <c r="BY141">
        <v>12562.8</v>
      </c>
      <c r="BZ141">
        <v>987.3</v>
      </c>
      <c r="CA141">
        <v>-0.009098470000000001</v>
      </c>
      <c r="CB141">
        <v>3.4</v>
      </c>
      <c r="CC141" t="s">
        <v>417</v>
      </c>
      <c r="CD141" t="s">
        <v>417</v>
      </c>
      <c r="CE141" t="s">
        <v>417</v>
      </c>
      <c r="CF141" t="s">
        <v>417</v>
      </c>
      <c r="CG141" t="s">
        <v>417</v>
      </c>
      <c r="CH141" t="s">
        <v>417</v>
      </c>
      <c r="CI141" t="s">
        <v>417</v>
      </c>
      <c r="CJ141" t="s">
        <v>417</v>
      </c>
      <c r="CK141" t="s">
        <v>417</v>
      </c>
      <c r="CL141" t="s">
        <v>417</v>
      </c>
      <c r="CM141">
        <f>$B$11*DK141+$C$11*DL141+$F$11*DW141*(1-DZ141)</f>
        <v>0</v>
      </c>
      <c r="CN141">
        <f>CM141*CO141</f>
        <v>0</v>
      </c>
      <c r="CO141">
        <f>($B$11*$D$9+$C$11*$D$9+$F$11*((EJ141+EB141)/MAX(EJ141+EB141+EK141, 0.1)*$I$9+EK141/MAX(EJ141+EB141+EK141, 0.1)*$J$9))/($B$11+$C$11+$F$11)</f>
        <v>0</v>
      </c>
      <c r="CP141">
        <f>($B$11*$K$9+$C$11*$K$9+$F$11*((EJ141+EB141)/MAX(EJ141+EB141+EK141, 0.1)*$P$9+EK141/MAX(EJ141+EB141+EK141, 0.1)*$Q$9))/($B$11+$C$11+$F$11)</f>
        <v>0</v>
      </c>
      <c r="CQ141">
        <v>6</v>
      </c>
      <c r="CR141">
        <v>0.5</v>
      </c>
      <c r="CS141" t="s">
        <v>418</v>
      </c>
      <c r="CT141">
        <v>2</v>
      </c>
      <c r="CU141">
        <v>1690402749.099999</v>
      </c>
      <c r="CV141">
        <v>410.0554516129033</v>
      </c>
      <c r="CW141">
        <v>419.6511612903226</v>
      </c>
      <c r="CX141">
        <v>34.99691290322581</v>
      </c>
      <c r="CY141">
        <v>33.7541129032258</v>
      </c>
      <c r="CZ141">
        <v>408.9604516129032</v>
      </c>
      <c r="DA141">
        <v>34.51246129032258</v>
      </c>
      <c r="DB141">
        <v>600.1147419354837</v>
      </c>
      <c r="DC141">
        <v>101.251</v>
      </c>
      <c r="DD141">
        <v>0.09980230322580647</v>
      </c>
      <c r="DE141">
        <v>34.26838709677419</v>
      </c>
      <c r="DF141">
        <v>35.21887741935484</v>
      </c>
      <c r="DG141">
        <v>999.9000000000003</v>
      </c>
      <c r="DH141">
        <v>0</v>
      </c>
      <c r="DI141">
        <v>0</v>
      </c>
      <c r="DJ141">
        <v>10001.2935483871</v>
      </c>
      <c r="DK141">
        <v>0</v>
      </c>
      <c r="DL141">
        <v>158.1751935483871</v>
      </c>
      <c r="DM141">
        <v>-9.601512580645162</v>
      </c>
      <c r="DN141">
        <v>424.9204838709677</v>
      </c>
      <c r="DO141">
        <v>434.310935483871</v>
      </c>
      <c r="DP141">
        <v>1.242796451612903</v>
      </c>
      <c r="DQ141">
        <v>419.6511612903226</v>
      </c>
      <c r="DR141">
        <v>33.7541129032258</v>
      </c>
      <c r="DS141">
        <v>3.543472903225807</v>
      </c>
      <c r="DT141">
        <v>3.417638064516129</v>
      </c>
      <c r="DU141">
        <v>26.82947741935484</v>
      </c>
      <c r="DV141">
        <v>26.21604838709677</v>
      </c>
      <c r="DW141">
        <v>1500.001612903226</v>
      </c>
      <c r="DX141">
        <v>0.9729974516129031</v>
      </c>
      <c r="DY141">
        <v>0.0270022193548387</v>
      </c>
      <c r="DZ141">
        <v>0</v>
      </c>
      <c r="EA141">
        <v>815.3932903225805</v>
      </c>
      <c r="EB141">
        <v>4.999310000000001</v>
      </c>
      <c r="EC141">
        <v>13809.31935483871</v>
      </c>
      <c r="ED141">
        <v>13259.24516129032</v>
      </c>
      <c r="EE141">
        <v>43.09045161290321</v>
      </c>
      <c r="EF141">
        <v>44.25</v>
      </c>
      <c r="EG141">
        <v>43.43699999999997</v>
      </c>
      <c r="EH141">
        <v>43.55199999999997</v>
      </c>
      <c r="EI141">
        <v>44.37093548387096</v>
      </c>
      <c r="EJ141">
        <v>1454.631612903225</v>
      </c>
      <c r="EK141">
        <v>40.36999999999998</v>
      </c>
      <c r="EL141">
        <v>0</v>
      </c>
      <c r="EM141">
        <v>130.3999998569489</v>
      </c>
      <c r="EN141">
        <v>0</v>
      </c>
      <c r="EO141">
        <v>814.5313846153846</v>
      </c>
      <c r="EP141">
        <v>-131.739008630849</v>
      </c>
      <c r="EQ141">
        <v>-1759.107692996201</v>
      </c>
      <c r="ER141">
        <v>13795.57307692308</v>
      </c>
      <c r="ES141">
        <v>15</v>
      </c>
      <c r="ET141">
        <v>1690402778.1</v>
      </c>
      <c r="EU141" t="s">
        <v>1004</v>
      </c>
      <c r="EV141">
        <v>1690402778.1</v>
      </c>
      <c r="EW141">
        <v>1690402377.1</v>
      </c>
      <c r="EX141">
        <v>86</v>
      </c>
      <c r="EY141">
        <v>0.012</v>
      </c>
      <c r="EZ141">
        <v>-0.006</v>
      </c>
      <c r="FA141">
        <v>1.095</v>
      </c>
      <c r="FB141">
        <v>0.484</v>
      </c>
      <c r="FC141">
        <v>420</v>
      </c>
      <c r="FD141">
        <v>34</v>
      </c>
      <c r="FE141">
        <v>0.16</v>
      </c>
      <c r="FF141">
        <v>0.26</v>
      </c>
      <c r="FG141">
        <v>9.077852867942216</v>
      </c>
      <c r="FH141">
        <v>-0.3766975645663458</v>
      </c>
      <c r="FI141">
        <v>0.03941031435124138</v>
      </c>
      <c r="FJ141">
        <v>1</v>
      </c>
      <c r="FK141">
        <v>-9.598543170731707</v>
      </c>
      <c r="FL141">
        <v>0.06665142857140346</v>
      </c>
      <c r="FM141">
        <v>0.0331629273943222</v>
      </c>
      <c r="FN141">
        <v>1</v>
      </c>
      <c r="FO141">
        <v>410.0496129032258</v>
      </c>
      <c r="FP141">
        <v>0.4337903225789917</v>
      </c>
      <c r="FQ141">
        <v>0.03603016426180414</v>
      </c>
      <c r="FR141">
        <v>1</v>
      </c>
      <c r="FS141">
        <v>1.222617317073171</v>
      </c>
      <c r="FT141">
        <v>0.450391149825784</v>
      </c>
      <c r="FU141">
        <v>0.04467048204320875</v>
      </c>
      <c r="FV141">
        <v>1</v>
      </c>
      <c r="FW141">
        <v>34.99691290322581</v>
      </c>
      <c r="FX141">
        <v>0.4446241935483902</v>
      </c>
      <c r="FY141">
        <v>0.0332866992901938</v>
      </c>
      <c r="FZ141">
        <v>1</v>
      </c>
      <c r="GA141">
        <v>5</v>
      </c>
      <c r="GB141">
        <v>5</v>
      </c>
      <c r="GC141" t="s">
        <v>420</v>
      </c>
      <c r="GD141">
        <v>3.16934</v>
      </c>
      <c r="GE141">
        <v>2.79715</v>
      </c>
      <c r="GF141">
        <v>0.101272</v>
      </c>
      <c r="GG141">
        <v>0.103803</v>
      </c>
      <c r="GH141">
        <v>0.153221</v>
      </c>
      <c r="GI141">
        <v>0.15032</v>
      </c>
      <c r="GJ141">
        <v>27658.5</v>
      </c>
      <c r="GK141">
        <v>22041.4</v>
      </c>
      <c r="GL141">
        <v>28801.3</v>
      </c>
      <c r="GM141">
        <v>24124</v>
      </c>
      <c r="GN141">
        <v>31028.6</v>
      </c>
      <c r="GO141">
        <v>29915.9</v>
      </c>
      <c r="GP141">
        <v>39733.9</v>
      </c>
      <c r="GQ141">
        <v>39358.5</v>
      </c>
      <c r="GR141">
        <v>2.0766</v>
      </c>
      <c r="GS141">
        <v>1.7909</v>
      </c>
      <c r="GT141">
        <v>0.15527</v>
      </c>
      <c r="GU141">
        <v>0</v>
      </c>
      <c r="GV141">
        <v>32.7089</v>
      </c>
      <c r="GW141">
        <v>999.9</v>
      </c>
      <c r="GX141">
        <v>61.7</v>
      </c>
      <c r="GY141">
        <v>35.7</v>
      </c>
      <c r="GZ141">
        <v>35.7798</v>
      </c>
      <c r="HA141">
        <v>62.0971</v>
      </c>
      <c r="HB141">
        <v>30.9655</v>
      </c>
      <c r="HC141">
        <v>1</v>
      </c>
      <c r="HD141">
        <v>0.607254</v>
      </c>
      <c r="HE141">
        <v>0</v>
      </c>
      <c r="HF141">
        <v>20.277</v>
      </c>
      <c r="HG141">
        <v>5.22238</v>
      </c>
      <c r="HH141">
        <v>11.9141</v>
      </c>
      <c r="HI141">
        <v>4.9635</v>
      </c>
      <c r="HJ141">
        <v>3.292</v>
      </c>
      <c r="HK141">
        <v>9999</v>
      </c>
      <c r="HL141">
        <v>9999</v>
      </c>
      <c r="HM141">
        <v>9999</v>
      </c>
      <c r="HN141">
        <v>999.9</v>
      </c>
      <c r="HO141">
        <v>4.97028</v>
      </c>
      <c r="HP141">
        <v>1.87531</v>
      </c>
      <c r="HQ141">
        <v>1.87408</v>
      </c>
      <c r="HR141">
        <v>1.8733</v>
      </c>
      <c r="HS141">
        <v>1.87469</v>
      </c>
      <c r="HT141">
        <v>1.86968</v>
      </c>
      <c r="HU141">
        <v>1.87378</v>
      </c>
      <c r="HV141">
        <v>1.87885</v>
      </c>
      <c r="HW141">
        <v>0</v>
      </c>
      <c r="HX141">
        <v>0</v>
      </c>
      <c r="HY141">
        <v>0</v>
      </c>
      <c r="HZ141">
        <v>0</v>
      </c>
      <c r="IA141" t="s">
        <v>421</v>
      </c>
      <c r="IB141" t="s">
        <v>422</v>
      </c>
      <c r="IC141" t="s">
        <v>423</v>
      </c>
      <c r="ID141" t="s">
        <v>423</v>
      </c>
      <c r="IE141" t="s">
        <v>423</v>
      </c>
      <c r="IF141" t="s">
        <v>423</v>
      </c>
      <c r="IG141">
        <v>0</v>
      </c>
      <c r="IH141">
        <v>100</v>
      </c>
      <c r="II141">
        <v>100</v>
      </c>
      <c r="IJ141">
        <v>1.095</v>
      </c>
      <c r="IK141">
        <v>0.4845</v>
      </c>
      <c r="IL141">
        <v>1.068093180657876</v>
      </c>
      <c r="IM141">
        <v>0.0007502269904989051</v>
      </c>
      <c r="IN141">
        <v>-1.907541437940456E-06</v>
      </c>
      <c r="IO141">
        <v>4.87577687351772E-10</v>
      </c>
      <c r="IP141">
        <v>0.4844476190476215</v>
      </c>
      <c r="IQ141">
        <v>0</v>
      </c>
      <c r="IR141">
        <v>0</v>
      </c>
      <c r="IS141">
        <v>0</v>
      </c>
      <c r="IT141">
        <v>1</v>
      </c>
      <c r="IU141">
        <v>1943</v>
      </c>
      <c r="IV141">
        <v>1</v>
      </c>
      <c r="IW141">
        <v>21</v>
      </c>
      <c r="IX141">
        <v>1.9</v>
      </c>
      <c r="IY141">
        <v>6.3</v>
      </c>
      <c r="IZ141">
        <v>1.1145</v>
      </c>
      <c r="JA141">
        <v>2.43408</v>
      </c>
      <c r="JB141">
        <v>1.42578</v>
      </c>
      <c r="JC141">
        <v>2.26807</v>
      </c>
      <c r="JD141">
        <v>1.54785</v>
      </c>
      <c r="JE141">
        <v>2.48535</v>
      </c>
      <c r="JF141">
        <v>39.1924</v>
      </c>
      <c r="JG141">
        <v>13.6242</v>
      </c>
      <c r="JH141">
        <v>18</v>
      </c>
      <c r="JI141">
        <v>634.266</v>
      </c>
      <c r="JJ141">
        <v>427.691</v>
      </c>
      <c r="JK141">
        <v>33.5462</v>
      </c>
      <c r="JL141">
        <v>34.7263</v>
      </c>
      <c r="JM141">
        <v>30.0002</v>
      </c>
      <c r="JN141">
        <v>34.6573</v>
      </c>
      <c r="JO141">
        <v>34.583</v>
      </c>
      <c r="JP141">
        <v>22.3316</v>
      </c>
      <c r="JQ141">
        <v>0</v>
      </c>
      <c r="JR141">
        <v>100</v>
      </c>
      <c r="JS141">
        <v>-999.9</v>
      </c>
      <c r="JT141">
        <v>419.51</v>
      </c>
      <c r="JU141">
        <v>35</v>
      </c>
      <c r="JV141">
        <v>93.8496</v>
      </c>
      <c r="JW141">
        <v>100.136</v>
      </c>
    </row>
    <row r="142" spans="1:283">
      <c r="A142">
        <v>126</v>
      </c>
      <c r="B142">
        <v>1690402878.1</v>
      </c>
      <c r="C142">
        <v>24508</v>
      </c>
      <c r="D142" t="s">
        <v>1005</v>
      </c>
      <c r="E142" t="s">
        <v>1006</v>
      </c>
      <c r="F142">
        <v>15</v>
      </c>
      <c r="P142">
        <v>1690402870.099999</v>
      </c>
      <c r="Q142">
        <f>(R142)/1000</f>
        <v>0</v>
      </c>
      <c r="R142">
        <f>1000*DB142*AP142*(CX142-CY142)/(100*CQ142*(1000-AP142*CX142))</f>
        <v>0</v>
      </c>
      <c r="S142">
        <f>DB142*AP142*(CW142-CV142*(1000-AP142*CY142)/(1000-AP142*CX142))/(100*CQ142)</f>
        <v>0</v>
      </c>
      <c r="T142">
        <f>CV142 - IF(AP142&gt;1, S142*CQ142*100.0/(AR142*DJ142), 0)</f>
        <v>0</v>
      </c>
      <c r="U142">
        <f>((AA142-Q142/2)*T142-S142)/(AA142+Q142/2)</f>
        <v>0</v>
      </c>
      <c r="V142">
        <f>U142*(DC142+DD142)/1000.0</f>
        <v>0</v>
      </c>
      <c r="W142">
        <f>(CV142 - IF(AP142&gt;1, S142*CQ142*100.0/(AR142*DJ142), 0))*(DC142+DD142)/1000.0</f>
        <v>0</v>
      </c>
      <c r="X142">
        <f>2.0/((1/Z142-1/Y142)+SIGN(Z142)*SQRT((1/Z142-1/Y142)*(1/Z142-1/Y142) + 4*CR142/((CR142+1)*(CR142+1))*(2*1/Z142*1/Y142-1/Y142*1/Y142)))</f>
        <v>0</v>
      </c>
      <c r="Y142">
        <f>IF(LEFT(CS142,1)&lt;&gt;"0",IF(LEFT(CS142,1)="1",3.0,CT142),$D$5+$E$5*(DJ142*DC142/($K$5*1000))+$F$5*(DJ142*DC142/($K$5*1000))*MAX(MIN(CQ142,$J$5),$I$5)*MAX(MIN(CQ142,$J$5),$I$5)+$G$5*MAX(MIN(CQ142,$J$5),$I$5)*(DJ142*DC142/($K$5*1000))+$H$5*(DJ142*DC142/($K$5*1000))*(DJ142*DC142/($K$5*1000)))</f>
        <v>0</v>
      </c>
      <c r="Z142">
        <f>Q142*(1000-(1000*0.61365*exp(17.502*AD142/(240.97+AD142))/(DC142+DD142)+CX142)/2)/(1000*0.61365*exp(17.502*AD142/(240.97+AD142))/(DC142+DD142)-CX142)</f>
        <v>0</v>
      </c>
      <c r="AA142">
        <f>1/((CR142+1)/(X142/1.6)+1/(Y142/1.37)) + CR142/((CR142+1)/(X142/1.6) + CR142/(Y142/1.37))</f>
        <v>0</v>
      </c>
      <c r="AB142">
        <f>(CM142*CP142)</f>
        <v>0</v>
      </c>
      <c r="AC142">
        <f>(DE142+(AB142+2*0.95*5.67E-8*(((DE142+$B$7)+273)^4-(DE142+273)^4)-44100*Q142)/(1.84*29.3*Y142+8*0.95*5.67E-8*(DE142+273)^3))</f>
        <v>0</v>
      </c>
      <c r="AD142">
        <f>($C$7*DF142+$D$7*DG142+$E$7*AC142)</f>
        <v>0</v>
      </c>
      <c r="AE142">
        <f>0.61365*exp(17.502*AD142/(240.97+AD142))</f>
        <v>0</v>
      </c>
      <c r="AF142">
        <f>(AG142/AH142*100)</f>
        <v>0</v>
      </c>
      <c r="AG142">
        <f>CX142*(DC142+DD142)/1000</f>
        <v>0</v>
      </c>
      <c r="AH142">
        <f>0.61365*exp(17.502*DE142/(240.97+DE142))</f>
        <v>0</v>
      </c>
      <c r="AI142">
        <f>(AE142-CX142*(DC142+DD142)/1000)</f>
        <v>0</v>
      </c>
      <c r="AJ142">
        <f>(-Q142*44100)</f>
        <v>0</v>
      </c>
      <c r="AK142">
        <f>2*29.3*Y142*0.92*(DE142-AD142)</f>
        <v>0</v>
      </c>
      <c r="AL142">
        <f>2*0.95*5.67E-8*(((DE142+$B$7)+273)^4-(AD142+273)^4)</f>
        <v>0</v>
      </c>
      <c r="AM142">
        <f>AB142+AL142+AJ142+AK142</f>
        <v>0</v>
      </c>
      <c r="AN142">
        <v>0</v>
      </c>
      <c r="AO142">
        <v>0</v>
      </c>
      <c r="AP142">
        <f>IF(AN142*$H$13&gt;=AR142,1.0,(AR142/(AR142-AN142*$H$13)))</f>
        <v>0</v>
      </c>
      <c r="AQ142">
        <f>(AP142-1)*100</f>
        <v>0</v>
      </c>
      <c r="AR142">
        <f>MAX(0,($B$13+$C$13*DJ142)/(1+$D$13*DJ142)*DC142/(DE142+273)*$E$13)</f>
        <v>0</v>
      </c>
      <c r="AS142" t="s">
        <v>414</v>
      </c>
      <c r="AT142">
        <v>12558.6</v>
      </c>
      <c r="AU142">
        <v>607.068</v>
      </c>
      <c r="AV142">
        <v>2188.17</v>
      </c>
      <c r="AW142">
        <f>1-AU142/AV142</f>
        <v>0</v>
      </c>
      <c r="AX142">
        <v>-1.734461745173538</v>
      </c>
      <c r="AY142" t="s">
        <v>1007</v>
      </c>
      <c r="AZ142">
        <v>12581.7</v>
      </c>
      <c r="BA142">
        <v>482.3516538461539</v>
      </c>
      <c r="BB142">
        <v>595.511</v>
      </c>
      <c r="BC142">
        <f>1-BA142/BB142</f>
        <v>0</v>
      </c>
      <c r="BD142">
        <v>0.5</v>
      </c>
      <c r="BE142">
        <f>CN142</f>
        <v>0</v>
      </c>
      <c r="BF142">
        <f>S142</f>
        <v>0</v>
      </c>
      <c r="BG142">
        <f>BC142*BD142*BE142</f>
        <v>0</v>
      </c>
      <c r="BH142">
        <f>(BF142-AX142)/BE142</f>
        <v>0</v>
      </c>
      <c r="BI142">
        <f>(AV142-BB142)/BB142</f>
        <v>0</v>
      </c>
      <c r="BJ142">
        <f>AU142/(AW142+AU142/BB142)</f>
        <v>0</v>
      </c>
      <c r="BK142" t="s">
        <v>1008</v>
      </c>
      <c r="BL142">
        <v>-65.33</v>
      </c>
      <c r="BM142">
        <f>IF(BL142&lt;&gt;0, BL142, BJ142)</f>
        <v>0</v>
      </c>
      <c r="BN142">
        <f>1-BM142/BB142</f>
        <v>0</v>
      </c>
      <c r="BO142">
        <f>(BB142-BA142)/(BB142-BM142)</f>
        <v>0</v>
      </c>
      <c r="BP142">
        <f>(AV142-BB142)/(AV142-BM142)</f>
        <v>0</v>
      </c>
      <c r="BQ142">
        <f>(BB142-BA142)/(BB142-AU142)</f>
        <v>0</v>
      </c>
      <c r="BR142">
        <f>(AV142-BB142)/(AV142-AU142)</f>
        <v>0</v>
      </c>
      <c r="BS142">
        <f>(BO142*BM142/BA142)</f>
        <v>0</v>
      </c>
      <c r="BT142">
        <f>(1-BS142)</f>
        <v>0</v>
      </c>
      <c r="BU142">
        <v>3370</v>
      </c>
      <c r="BV142">
        <v>300</v>
      </c>
      <c r="BW142">
        <v>300</v>
      </c>
      <c r="BX142">
        <v>300</v>
      </c>
      <c r="BY142">
        <v>12581.7</v>
      </c>
      <c r="BZ142">
        <v>571.41</v>
      </c>
      <c r="CA142">
        <v>-0.009112250000000001</v>
      </c>
      <c r="CB142">
        <v>-2.98</v>
      </c>
      <c r="CC142" t="s">
        <v>417</v>
      </c>
      <c r="CD142" t="s">
        <v>417</v>
      </c>
      <c r="CE142" t="s">
        <v>417</v>
      </c>
      <c r="CF142" t="s">
        <v>417</v>
      </c>
      <c r="CG142" t="s">
        <v>417</v>
      </c>
      <c r="CH142" t="s">
        <v>417</v>
      </c>
      <c r="CI142" t="s">
        <v>417</v>
      </c>
      <c r="CJ142" t="s">
        <v>417</v>
      </c>
      <c r="CK142" t="s">
        <v>417</v>
      </c>
      <c r="CL142" t="s">
        <v>417</v>
      </c>
      <c r="CM142">
        <f>$B$11*DK142+$C$11*DL142+$F$11*DW142*(1-DZ142)</f>
        <v>0</v>
      </c>
      <c r="CN142">
        <f>CM142*CO142</f>
        <v>0</v>
      </c>
      <c r="CO142">
        <f>($B$11*$D$9+$C$11*$D$9+$F$11*((EJ142+EB142)/MAX(EJ142+EB142+EK142, 0.1)*$I$9+EK142/MAX(EJ142+EB142+EK142, 0.1)*$J$9))/($B$11+$C$11+$F$11)</f>
        <v>0</v>
      </c>
      <c r="CP142">
        <f>($B$11*$K$9+$C$11*$K$9+$F$11*((EJ142+EB142)/MAX(EJ142+EB142+EK142, 0.1)*$P$9+EK142/MAX(EJ142+EB142+EK142, 0.1)*$Q$9))/($B$11+$C$11+$F$11)</f>
        <v>0</v>
      </c>
      <c r="CQ142">
        <v>6</v>
      </c>
      <c r="CR142">
        <v>0.5</v>
      </c>
      <c r="CS142" t="s">
        <v>418</v>
      </c>
      <c r="CT142">
        <v>2</v>
      </c>
      <c r="CU142">
        <v>1690402870.099999</v>
      </c>
      <c r="CV142">
        <v>410.0469999999999</v>
      </c>
      <c r="CW142">
        <v>414.7953870967742</v>
      </c>
      <c r="CX142">
        <v>34.61047741935484</v>
      </c>
      <c r="CY142">
        <v>33.81841290322581</v>
      </c>
      <c r="CZ142">
        <v>408.9529999999999</v>
      </c>
      <c r="DA142">
        <v>34.11347741935484</v>
      </c>
      <c r="DB142">
        <v>600.1541935483872</v>
      </c>
      <c r="DC142">
        <v>101.2476129032258</v>
      </c>
      <c r="DD142">
        <v>0.09989812258064516</v>
      </c>
      <c r="DE142">
        <v>34.3916935483871</v>
      </c>
      <c r="DF142">
        <v>35.40501935483871</v>
      </c>
      <c r="DG142">
        <v>999.9000000000003</v>
      </c>
      <c r="DH142">
        <v>0</v>
      </c>
      <c r="DI142">
        <v>0</v>
      </c>
      <c r="DJ142">
        <v>10000.93129032258</v>
      </c>
      <c r="DK142">
        <v>0</v>
      </c>
      <c r="DL142">
        <v>136.5875483870968</v>
      </c>
      <c r="DM142">
        <v>-4.741684516129032</v>
      </c>
      <c r="DN142">
        <v>424.749258064516</v>
      </c>
      <c r="DO142">
        <v>429.3140322580646</v>
      </c>
      <c r="DP142">
        <v>0.7795124838709675</v>
      </c>
      <c r="DQ142">
        <v>414.7953870967742</v>
      </c>
      <c r="DR142">
        <v>33.81841290322581</v>
      </c>
      <c r="DS142">
        <v>3.502957419354839</v>
      </c>
      <c r="DT142">
        <v>3.424034516129032</v>
      </c>
      <c r="DU142">
        <v>26.63407741935484</v>
      </c>
      <c r="DV142">
        <v>26.24769677419355</v>
      </c>
      <c r="DW142">
        <v>1500.037096774193</v>
      </c>
      <c r="DX142">
        <v>0.9729953870967738</v>
      </c>
      <c r="DY142">
        <v>0.02700425806451613</v>
      </c>
      <c r="DZ142">
        <v>0</v>
      </c>
      <c r="EA142">
        <v>482.3903225806453</v>
      </c>
      <c r="EB142">
        <v>4.999310000000001</v>
      </c>
      <c r="EC142">
        <v>9088.940967741935</v>
      </c>
      <c r="ED142">
        <v>13259.53548387097</v>
      </c>
      <c r="EE142">
        <v>43.125</v>
      </c>
      <c r="EF142">
        <v>44.125</v>
      </c>
      <c r="EG142">
        <v>43.43699999999997</v>
      </c>
      <c r="EH142">
        <v>43.5</v>
      </c>
      <c r="EI142">
        <v>44.37093548387097</v>
      </c>
      <c r="EJ142">
        <v>1454.666129032258</v>
      </c>
      <c r="EK142">
        <v>40.37096774193546</v>
      </c>
      <c r="EL142">
        <v>0</v>
      </c>
      <c r="EM142">
        <v>120.7999999523163</v>
      </c>
      <c r="EN142">
        <v>0</v>
      </c>
      <c r="EO142">
        <v>482.3516538461539</v>
      </c>
      <c r="EP142">
        <v>-3.173709399405432</v>
      </c>
      <c r="EQ142">
        <v>1794.541880921809</v>
      </c>
      <c r="ER142">
        <v>9114.717307692306</v>
      </c>
      <c r="ES142">
        <v>15</v>
      </c>
      <c r="ET142">
        <v>1690402907.1</v>
      </c>
      <c r="EU142" t="s">
        <v>1009</v>
      </c>
      <c r="EV142">
        <v>1690402896.1</v>
      </c>
      <c r="EW142">
        <v>1690402907.1</v>
      </c>
      <c r="EX142">
        <v>87</v>
      </c>
      <c r="EY142">
        <v>-0.004</v>
      </c>
      <c r="EZ142">
        <v>0.013</v>
      </c>
      <c r="FA142">
        <v>1.094</v>
      </c>
      <c r="FB142">
        <v>0.497</v>
      </c>
      <c r="FC142">
        <v>415</v>
      </c>
      <c r="FD142">
        <v>34</v>
      </c>
      <c r="FE142">
        <v>0.22</v>
      </c>
      <c r="FF142">
        <v>0.29</v>
      </c>
      <c r="FG142">
        <v>4.406834665208708</v>
      </c>
      <c r="FH142">
        <v>-0.1320781393409822</v>
      </c>
      <c r="FI142">
        <v>0.03021240243316717</v>
      </c>
      <c r="FJ142">
        <v>1</v>
      </c>
      <c r="FK142">
        <v>-4.727194878048779</v>
      </c>
      <c r="FL142">
        <v>-0.1421032055749089</v>
      </c>
      <c r="FM142">
        <v>0.03100212881140239</v>
      </c>
      <c r="FN142">
        <v>1</v>
      </c>
      <c r="FO142">
        <v>410.0580322580645</v>
      </c>
      <c r="FP142">
        <v>-0.3164516129047102</v>
      </c>
      <c r="FQ142">
        <v>0.03362265352980064</v>
      </c>
      <c r="FR142">
        <v>1</v>
      </c>
      <c r="FS142">
        <v>0.7525683658536585</v>
      </c>
      <c r="FT142">
        <v>0.434663728222996</v>
      </c>
      <c r="FU142">
        <v>0.04435980025288557</v>
      </c>
      <c r="FV142">
        <v>1</v>
      </c>
      <c r="FW142">
        <v>34.59189032258065</v>
      </c>
      <c r="FX142">
        <v>0.3463838709677819</v>
      </c>
      <c r="FY142">
        <v>0.0267093961337846</v>
      </c>
      <c r="FZ142">
        <v>1</v>
      </c>
      <c r="GA142">
        <v>5</v>
      </c>
      <c r="GB142">
        <v>5</v>
      </c>
      <c r="GC142" t="s">
        <v>420</v>
      </c>
      <c r="GD142">
        <v>3.16921</v>
      </c>
      <c r="GE142">
        <v>2.79704</v>
      </c>
      <c r="GF142">
        <v>0.101237</v>
      </c>
      <c r="GG142">
        <v>0.102879</v>
      </c>
      <c r="GH142">
        <v>0.151954</v>
      </c>
      <c r="GI142">
        <v>0.150493</v>
      </c>
      <c r="GJ142">
        <v>27656</v>
      </c>
      <c r="GK142">
        <v>22061.7</v>
      </c>
      <c r="GL142">
        <v>28797.8</v>
      </c>
      <c r="GM142">
        <v>24121.5</v>
      </c>
      <c r="GN142">
        <v>31072.1</v>
      </c>
      <c r="GO142">
        <v>29906.6</v>
      </c>
      <c r="GP142">
        <v>39729.6</v>
      </c>
      <c r="GQ142">
        <v>39354.1</v>
      </c>
      <c r="GR142">
        <v>2.0768</v>
      </c>
      <c r="GS142">
        <v>1.79725</v>
      </c>
      <c r="GT142">
        <v>0.15758</v>
      </c>
      <c r="GU142">
        <v>0</v>
      </c>
      <c r="GV142">
        <v>32.8731</v>
      </c>
      <c r="GW142">
        <v>999.9</v>
      </c>
      <c r="GX142">
        <v>61.8</v>
      </c>
      <c r="GY142">
        <v>35.7</v>
      </c>
      <c r="GZ142">
        <v>35.8371</v>
      </c>
      <c r="HA142">
        <v>61.8471</v>
      </c>
      <c r="HB142">
        <v>30.2003</v>
      </c>
      <c r="HC142">
        <v>1</v>
      </c>
      <c r="HD142">
        <v>0.612106</v>
      </c>
      <c r="HE142">
        <v>0</v>
      </c>
      <c r="HF142">
        <v>20.2769</v>
      </c>
      <c r="HG142">
        <v>5.22163</v>
      </c>
      <c r="HH142">
        <v>11.9141</v>
      </c>
      <c r="HI142">
        <v>4.96325</v>
      </c>
      <c r="HJ142">
        <v>3.292</v>
      </c>
      <c r="HK142">
        <v>9999</v>
      </c>
      <c r="HL142">
        <v>9999</v>
      </c>
      <c r="HM142">
        <v>9999</v>
      </c>
      <c r="HN142">
        <v>999.9</v>
      </c>
      <c r="HO142">
        <v>4.97029</v>
      </c>
      <c r="HP142">
        <v>1.87531</v>
      </c>
      <c r="HQ142">
        <v>1.87408</v>
      </c>
      <c r="HR142">
        <v>1.87332</v>
      </c>
      <c r="HS142">
        <v>1.87469</v>
      </c>
      <c r="HT142">
        <v>1.86966</v>
      </c>
      <c r="HU142">
        <v>1.87381</v>
      </c>
      <c r="HV142">
        <v>1.87885</v>
      </c>
      <c r="HW142">
        <v>0</v>
      </c>
      <c r="HX142">
        <v>0</v>
      </c>
      <c r="HY142">
        <v>0</v>
      </c>
      <c r="HZ142">
        <v>0</v>
      </c>
      <c r="IA142" t="s">
        <v>421</v>
      </c>
      <c r="IB142" t="s">
        <v>422</v>
      </c>
      <c r="IC142" t="s">
        <v>423</v>
      </c>
      <c r="ID142" t="s">
        <v>423</v>
      </c>
      <c r="IE142" t="s">
        <v>423</v>
      </c>
      <c r="IF142" t="s">
        <v>423</v>
      </c>
      <c r="IG142">
        <v>0</v>
      </c>
      <c r="IH142">
        <v>100</v>
      </c>
      <c r="II142">
        <v>100</v>
      </c>
      <c r="IJ142">
        <v>1.094</v>
      </c>
      <c r="IK142">
        <v>0.497</v>
      </c>
      <c r="IL142">
        <v>1.079644660760316</v>
      </c>
      <c r="IM142">
        <v>0.0007502269904989051</v>
      </c>
      <c r="IN142">
        <v>-1.907541437940456E-06</v>
      </c>
      <c r="IO142">
        <v>4.87577687351772E-10</v>
      </c>
      <c r="IP142">
        <v>0.4844476190476215</v>
      </c>
      <c r="IQ142">
        <v>0</v>
      </c>
      <c r="IR142">
        <v>0</v>
      </c>
      <c r="IS142">
        <v>0</v>
      </c>
      <c r="IT142">
        <v>1</v>
      </c>
      <c r="IU142">
        <v>1943</v>
      </c>
      <c r="IV142">
        <v>1</v>
      </c>
      <c r="IW142">
        <v>21</v>
      </c>
      <c r="IX142">
        <v>1.7</v>
      </c>
      <c r="IY142">
        <v>8.300000000000001</v>
      </c>
      <c r="IZ142">
        <v>1.10474</v>
      </c>
      <c r="JA142">
        <v>2.43652</v>
      </c>
      <c r="JB142">
        <v>1.42578</v>
      </c>
      <c r="JC142">
        <v>2.26807</v>
      </c>
      <c r="JD142">
        <v>1.54785</v>
      </c>
      <c r="JE142">
        <v>2.46948</v>
      </c>
      <c r="JF142">
        <v>39.3169</v>
      </c>
      <c r="JG142">
        <v>13.5892</v>
      </c>
      <c r="JH142">
        <v>18</v>
      </c>
      <c r="JI142">
        <v>634.629</v>
      </c>
      <c r="JJ142">
        <v>431.633</v>
      </c>
      <c r="JK142">
        <v>33.5566</v>
      </c>
      <c r="JL142">
        <v>34.7643</v>
      </c>
      <c r="JM142">
        <v>30.0004</v>
      </c>
      <c r="JN142">
        <v>34.6796</v>
      </c>
      <c r="JO142">
        <v>34.6073</v>
      </c>
      <c r="JP142">
        <v>22.1274</v>
      </c>
      <c r="JQ142">
        <v>0</v>
      </c>
      <c r="JR142">
        <v>100</v>
      </c>
      <c r="JS142">
        <v>-999.9</v>
      </c>
      <c r="JT142">
        <v>414.768</v>
      </c>
      <c r="JU142">
        <v>35</v>
      </c>
      <c r="JV142">
        <v>93.839</v>
      </c>
      <c r="JW142">
        <v>100.125</v>
      </c>
    </row>
    <row r="143" spans="1:283">
      <c r="A143">
        <v>127</v>
      </c>
      <c r="B143">
        <v>1690402987.6</v>
      </c>
      <c r="C143">
        <v>24617.5</v>
      </c>
      <c r="D143" t="s">
        <v>1010</v>
      </c>
      <c r="E143" t="s">
        <v>1011</v>
      </c>
      <c r="F143">
        <v>15</v>
      </c>
      <c r="P143">
        <v>1690402979.849999</v>
      </c>
      <c r="Q143">
        <f>(R143)/1000</f>
        <v>0</v>
      </c>
      <c r="R143">
        <f>1000*DB143*AP143*(CX143-CY143)/(100*CQ143*(1000-AP143*CX143))</f>
        <v>0</v>
      </c>
      <c r="S143">
        <f>DB143*AP143*(CW143-CV143*(1000-AP143*CY143)/(1000-AP143*CX143))/(100*CQ143)</f>
        <v>0</v>
      </c>
      <c r="T143">
        <f>CV143 - IF(AP143&gt;1, S143*CQ143*100.0/(AR143*DJ143), 0)</f>
        <v>0</v>
      </c>
      <c r="U143">
        <f>((AA143-Q143/2)*T143-S143)/(AA143+Q143/2)</f>
        <v>0</v>
      </c>
      <c r="V143">
        <f>U143*(DC143+DD143)/1000.0</f>
        <v>0</v>
      </c>
      <c r="W143">
        <f>(CV143 - IF(AP143&gt;1, S143*CQ143*100.0/(AR143*DJ143), 0))*(DC143+DD143)/1000.0</f>
        <v>0</v>
      </c>
      <c r="X143">
        <f>2.0/((1/Z143-1/Y143)+SIGN(Z143)*SQRT((1/Z143-1/Y143)*(1/Z143-1/Y143) + 4*CR143/((CR143+1)*(CR143+1))*(2*1/Z143*1/Y143-1/Y143*1/Y143)))</f>
        <v>0</v>
      </c>
      <c r="Y143">
        <f>IF(LEFT(CS143,1)&lt;&gt;"0",IF(LEFT(CS143,1)="1",3.0,CT143),$D$5+$E$5*(DJ143*DC143/($K$5*1000))+$F$5*(DJ143*DC143/($K$5*1000))*MAX(MIN(CQ143,$J$5),$I$5)*MAX(MIN(CQ143,$J$5),$I$5)+$G$5*MAX(MIN(CQ143,$J$5),$I$5)*(DJ143*DC143/($K$5*1000))+$H$5*(DJ143*DC143/($K$5*1000))*(DJ143*DC143/($K$5*1000)))</f>
        <v>0</v>
      </c>
      <c r="Z143">
        <f>Q143*(1000-(1000*0.61365*exp(17.502*AD143/(240.97+AD143))/(DC143+DD143)+CX143)/2)/(1000*0.61365*exp(17.502*AD143/(240.97+AD143))/(DC143+DD143)-CX143)</f>
        <v>0</v>
      </c>
      <c r="AA143">
        <f>1/((CR143+1)/(X143/1.6)+1/(Y143/1.37)) + CR143/((CR143+1)/(X143/1.6) + CR143/(Y143/1.37))</f>
        <v>0</v>
      </c>
      <c r="AB143">
        <f>(CM143*CP143)</f>
        <v>0</v>
      </c>
      <c r="AC143">
        <f>(DE143+(AB143+2*0.95*5.67E-8*(((DE143+$B$7)+273)^4-(DE143+273)^4)-44100*Q143)/(1.84*29.3*Y143+8*0.95*5.67E-8*(DE143+273)^3))</f>
        <v>0</v>
      </c>
      <c r="AD143">
        <f>($C$7*DF143+$D$7*DG143+$E$7*AC143)</f>
        <v>0</v>
      </c>
      <c r="AE143">
        <f>0.61365*exp(17.502*AD143/(240.97+AD143))</f>
        <v>0</v>
      </c>
      <c r="AF143">
        <f>(AG143/AH143*100)</f>
        <v>0</v>
      </c>
      <c r="AG143">
        <f>CX143*(DC143+DD143)/1000</f>
        <v>0</v>
      </c>
      <c r="AH143">
        <f>0.61365*exp(17.502*DE143/(240.97+DE143))</f>
        <v>0</v>
      </c>
      <c r="AI143">
        <f>(AE143-CX143*(DC143+DD143)/1000)</f>
        <v>0</v>
      </c>
      <c r="AJ143">
        <f>(-Q143*44100)</f>
        <v>0</v>
      </c>
      <c r="AK143">
        <f>2*29.3*Y143*0.92*(DE143-AD143)</f>
        <v>0</v>
      </c>
      <c r="AL143">
        <f>2*0.95*5.67E-8*(((DE143+$B$7)+273)^4-(AD143+273)^4)</f>
        <v>0</v>
      </c>
      <c r="AM143">
        <f>AB143+AL143+AJ143+AK143</f>
        <v>0</v>
      </c>
      <c r="AN143">
        <v>0</v>
      </c>
      <c r="AO143">
        <v>0</v>
      </c>
      <c r="AP143">
        <f>IF(AN143*$H$13&gt;=AR143,1.0,(AR143/(AR143-AN143*$H$13)))</f>
        <v>0</v>
      </c>
      <c r="AQ143">
        <f>(AP143-1)*100</f>
        <v>0</v>
      </c>
      <c r="AR143">
        <f>MAX(0,($B$13+$C$13*DJ143)/(1+$D$13*DJ143)*DC143/(DE143+273)*$E$13)</f>
        <v>0</v>
      </c>
      <c r="AS143" t="s">
        <v>414</v>
      </c>
      <c r="AT143">
        <v>12558.6</v>
      </c>
      <c r="AU143">
        <v>607.068</v>
      </c>
      <c r="AV143">
        <v>2188.17</v>
      </c>
      <c r="AW143">
        <f>1-AU143/AV143</f>
        <v>0</v>
      </c>
      <c r="AX143">
        <v>-1.734461745173538</v>
      </c>
      <c r="AY143" t="s">
        <v>1012</v>
      </c>
      <c r="AZ143">
        <v>12606.2</v>
      </c>
      <c r="BA143">
        <v>511.465</v>
      </c>
      <c r="BB143">
        <v>645.832</v>
      </c>
      <c r="BC143">
        <f>1-BA143/BB143</f>
        <v>0</v>
      </c>
      <c r="BD143">
        <v>0.5</v>
      </c>
      <c r="BE143">
        <f>CN143</f>
        <v>0</v>
      </c>
      <c r="BF143">
        <f>S143</f>
        <v>0</v>
      </c>
      <c r="BG143">
        <f>BC143*BD143*BE143</f>
        <v>0</v>
      </c>
      <c r="BH143">
        <f>(BF143-AX143)/BE143</f>
        <v>0</v>
      </c>
      <c r="BI143">
        <f>(AV143-BB143)/BB143</f>
        <v>0</v>
      </c>
      <c r="BJ143">
        <f>AU143/(AW143+AU143/BB143)</f>
        <v>0</v>
      </c>
      <c r="BK143" t="s">
        <v>1013</v>
      </c>
      <c r="BL143">
        <v>-342.41</v>
      </c>
      <c r="BM143">
        <f>IF(BL143&lt;&gt;0, BL143, BJ143)</f>
        <v>0</v>
      </c>
      <c r="BN143">
        <f>1-BM143/BB143</f>
        <v>0</v>
      </c>
      <c r="BO143">
        <f>(BB143-BA143)/(BB143-BM143)</f>
        <v>0</v>
      </c>
      <c r="BP143">
        <f>(AV143-BB143)/(AV143-BM143)</f>
        <v>0</v>
      </c>
      <c r="BQ143">
        <f>(BB143-BA143)/(BB143-AU143)</f>
        <v>0</v>
      </c>
      <c r="BR143">
        <f>(AV143-BB143)/(AV143-AU143)</f>
        <v>0</v>
      </c>
      <c r="BS143">
        <f>(BO143*BM143/BA143)</f>
        <v>0</v>
      </c>
      <c r="BT143">
        <f>(1-BS143)</f>
        <v>0</v>
      </c>
      <c r="BU143">
        <v>3372</v>
      </c>
      <c r="BV143">
        <v>300</v>
      </c>
      <c r="BW143">
        <v>300</v>
      </c>
      <c r="BX143">
        <v>300</v>
      </c>
      <c r="BY143">
        <v>12606.2</v>
      </c>
      <c r="BZ143">
        <v>619.77</v>
      </c>
      <c r="CA143">
        <v>-0.009129999999999999</v>
      </c>
      <c r="CB143">
        <v>-3.17</v>
      </c>
      <c r="CC143" t="s">
        <v>417</v>
      </c>
      <c r="CD143" t="s">
        <v>417</v>
      </c>
      <c r="CE143" t="s">
        <v>417</v>
      </c>
      <c r="CF143" t="s">
        <v>417</v>
      </c>
      <c r="CG143" t="s">
        <v>417</v>
      </c>
      <c r="CH143" t="s">
        <v>417</v>
      </c>
      <c r="CI143" t="s">
        <v>417</v>
      </c>
      <c r="CJ143" t="s">
        <v>417</v>
      </c>
      <c r="CK143" t="s">
        <v>417</v>
      </c>
      <c r="CL143" t="s">
        <v>417</v>
      </c>
      <c r="CM143">
        <f>$B$11*DK143+$C$11*DL143+$F$11*DW143*(1-DZ143)</f>
        <v>0</v>
      </c>
      <c r="CN143">
        <f>CM143*CO143</f>
        <v>0</v>
      </c>
      <c r="CO143">
        <f>($B$11*$D$9+$C$11*$D$9+$F$11*((EJ143+EB143)/MAX(EJ143+EB143+EK143, 0.1)*$I$9+EK143/MAX(EJ143+EB143+EK143, 0.1)*$J$9))/($B$11+$C$11+$F$11)</f>
        <v>0</v>
      </c>
      <c r="CP143">
        <f>($B$11*$K$9+$C$11*$K$9+$F$11*((EJ143+EB143)/MAX(EJ143+EB143+EK143, 0.1)*$P$9+EK143/MAX(EJ143+EB143+EK143, 0.1)*$Q$9))/($B$11+$C$11+$F$11)</f>
        <v>0</v>
      </c>
      <c r="CQ143">
        <v>6</v>
      </c>
      <c r="CR143">
        <v>0.5</v>
      </c>
      <c r="CS143" t="s">
        <v>418</v>
      </c>
      <c r="CT143">
        <v>2</v>
      </c>
      <c r="CU143">
        <v>1690402979.849999</v>
      </c>
      <c r="CV143">
        <v>409.9825</v>
      </c>
      <c r="CW143">
        <v>418.5117</v>
      </c>
      <c r="CX143">
        <v>35.33057666666667</v>
      </c>
      <c r="CY143">
        <v>33.92127666666666</v>
      </c>
      <c r="CZ143">
        <v>408.8645</v>
      </c>
      <c r="DA143">
        <v>34.83353333333334</v>
      </c>
      <c r="DB143">
        <v>600.1475666666666</v>
      </c>
      <c r="DC143">
        <v>101.2504333333333</v>
      </c>
      <c r="DD143">
        <v>0.10005012</v>
      </c>
      <c r="DE143">
        <v>34.51643666666667</v>
      </c>
      <c r="DF143">
        <v>35.35299666666667</v>
      </c>
      <c r="DG143">
        <v>999.9000000000002</v>
      </c>
      <c r="DH143">
        <v>0</v>
      </c>
      <c r="DI143">
        <v>0</v>
      </c>
      <c r="DJ143">
        <v>9993.630000000001</v>
      </c>
      <c r="DK143">
        <v>0</v>
      </c>
      <c r="DL143">
        <v>1643.405533333333</v>
      </c>
      <c r="DM143">
        <v>-8.550850000000001</v>
      </c>
      <c r="DN143">
        <v>424.9756</v>
      </c>
      <c r="DO143">
        <v>433.2067666666666</v>
      </c>
      <c r="DP143">
        <v>1.409288333333333</v>
      </c>
      <c r="DQ143">
        <v>418.5117</v>
      </c>
      <c r="DR143">
        <v>33.92127666666666</v>
      </c>
      <c r="DS143">
        <v>3.577233666666667</v>
      </c>
      <c r="DT143">
        <v>3.434543333333334</v>
      </c>
      <c r="DU143">
        <v>26.99083666666667</v>
      </c>
      <c r="DV143">
        <v>26.29959666666667</v>
      </c>
      <c r="DW143">
        <v>1500.004333333333</v>
      </c>
      <c r="DX143">
        <v>0.9730033333333333</v>
      </c>
      <c r="DY143">
        <v>0.02699704</v>
      </c>
      <c r="DZ143">
        <v>0</v>
      </c>
      <c r="EA143">
        <v>511.7895</v>
      </c>
      <c r="EB143">
        <v>4.99931</v>
      </c>
      <c r="EC143">
        <v>9436.783999999998</v>
      </c>
      <c r="ED143">
        <v>13259.28333333333</v>
      </c>
      <c r="EE143">
        <v>43.23109999999999</v>
      </c>
      <c r="EF143">
        <v>44.39979999999999</v>
      </c>
      <c r="EG143">
        <v>43.56199999999998</v>
      </c>
      <c r="EH143">
        <v>43.69119999999997</v>
      </c>
      <c r="EI143">
        <v>44.5</v>
      </c>
      <c r="EJ143">
        <v>1454.644333333333</v>
      </c>
      <c r="EK143">
        <v>40.36066666666665</v>
      </c>
      <c r="EL143">
        <v>0</v>
      </c>
      <c r="EM143">
        <v>109</v>
      </c>
      <c r="EN143">
        <v>0</v>
      </c>
      <c r="EO143">
        <v>511.465</v>
      </c>
      <c r="EP143">
        <v>-41.74607686914998</v>
      </c>
      <c r="EQ143">
        <v>-1504.755379962929</v>
      </c>
      <c r="ER143">
        <v>9422.7248</v>
      </c>
      <c r="ES143">
        <v>15</v>
      </c>
      <c r="ET143">
        <v>1690403008.6</v>
      </c>
      <c r="EU143" t="s">
        <v>1014</v>
      </c>
      <c r="EV143">
        <v>1690403008.6</v>
      </c>
      <c r="EW143">
        <v>1690402907.1</v>
      </c>
      <c r="EX143">
        <v>88</v>
      </c>
      <c r="EY143">
        <v>0.027</v>
      </c>
      <c r="EZ143">
        <v>0.013</v>
      </c>
      <c r="FA143">
        <v>1.118</v>
      </c>
      <c r="FB143">
        <v>0.497</v>
      </c>
      <c r="FC143">
        <v>418</v>
      </c>
      <c r="FD143">
        <v>34</v>
      </c>
      <c r="FE143">
        <v>0.2</v>
      </c>
      <c r="FF143">
        <v>0.29</v>
      </c>
      <c r="FG143">
        <v>7.963583017800487</v>
      </c>
      <c r="FH143">
        <v>-0.333440337955725</v>
      </c>
      <c r="FI143">
        <v>0.04108073919984306</v>
      </c>
      <c r="FJ143">
        <v>1</v>
      </c>
      <c r="FK143">
        <v>-8.568726000000002</v>
      </c>
      <c r="FL143">
        <v>0.260219212007513</v>
      </c>
      <c r="FM143">
        <v>0.03889022022308427</v>
      </c>
      <c r="FN143">
        <v>1</v>
      </c>
      <c r="FO143">
        <v>409.9526999999999</v>
      </c>
      <c r="FP143">
        <v>0.2989187986650807</v>
      </c>
      <c r="FQ143">
        <v>0.0313784958211859</v>
      </c>
      <c r="FR143">
        <v>1</v>
      </c>
      <c r="FS143">
        <v>1.384554</v>
      </c>
      <c r="FT143">
        <v>0.3968078048780435</v>
      </c>
      <c r="FU143">
        <v>0.03947456230282991</v>
      </c>
      <c r="FV143">
        <v>1</v>
      </c>
      <c r="FW143">
        <v>35.32488666666666</v>
      </c>
      <c r="FX143">
        <v>0.3078086763069928</v>
      </c>
      <c r="FY143">
        <v>0.02318885843579953</v>
      </c>
      <c r="FZ143">
        <v>1</v>
      </c>
      <c r="GA143">
        <v>5</v>
      </c>
      <c r="GB143">
        <v>5</v>
      </c>
      <c r="GC143" t="s">
        <v>420</v>
      </c>
      <c r="GD143">
        <v>3.16955</v>
      </c>
      <c r="GE143">
        <v>2.79804</v>
      </c>
      <c r="GF143">
        <v>0.101235</v>
      </c>
      <c r="GG143">
        <v>0.10357</v>
      </c>
      <c r="GH143">
        <v>0.154068</v>
      </c>
      <c r="GI143">
        <v>0.150781</v>
      </c>
      <c r="GJ143">
        <v>27645.8</v>
      </c>
      <c r="GK143">
        <v>22039.9</v>
      </c>
      <c r="GL143">
        <v>28787.7</v>
      </c>
      <c r="GM143">
        <v>24116.7</v>
      </c>
      <c r="GN143">
        <v>30983.8</v>
      </c>
      <c r="GO143">
        <v>29891.1</v>
      </c>
      <c r="GP143">
        <v>39715</v>
      </c>
      <c r="GQ143">
        <v>39346.4</v>
      </c>
      <c r="GR143">
        <v>2.07663</v>
      </c>
      <c r="GS143">
        <v>1.78528</v>
      </c>
      <c r="GT143">
        <v>0.133071</v>
      </c>
      <c r="GU143">
        <v>0</v>
      </c>
      <c r="GV143">
        <v>33.1981</v>
      </c>
      <c r="GW143">
        <v>999.9</v>
      </c>
      <c r="GX143">
        <v>61.9</v>
      </c>
      <c r="GY143">
        <v>35.7</v>
      </c>
      <c r="GZ143">
        <v>35.8944</v>
      </c>
      <c r="HA143">
        <v>61.5371</v>
      </c>
      <c r="HB143">
        <v>30.1643</v>
      </c>
      <c r="HC143">
        <v>1</v>
      </c>
      <c r="HD143">
        <v>0.6241719999999999</v>
      </c>
      <c r="HE143">
        <v>0</v>
      </c>
      <c r="HF143">
        <v>20.2764</v>
      </c>
      <c r="HG143">
        <v>5.22208</v>
      </c>
      <c r="HH143">
        <v>11.9141</v>
      </c>
      <c r="HI143">
        <v>4.96305</v>
      </c>
      <c r="HJ143">
        <v>3.292</v>
      </c>
      <c r="HK143">
        <v>9999</v>
      </c>
      <c r="HL143">
        <v>9999</v>
      </c>
      <c r="HM143">
        <v>9999</v>
      </c>
      <c r="HN143">
        <v>999.9</v>
      </c>
      <c r="HO143">
        <v>4.97027</v>
      </c>
      <c r="HP143">
        <v>1.87531</v>
      </c>
      <c r="HQ143">
        <v>1.87408</v>
      </c>
      <c r="HR143">
        <v>1.87332</v>
      </c>
      <c r="HS143">
        <v>1.87469</v>
      </c>
      <c r="HT143">
        <v>1.86967</v>
      </c>
      <c r="HU143">
        <v>1.87381</v>
      </c>
      <c r="HV143">
        <v>1.87882</v>
      </c>
      <c r="HW143">
        <v>0</v>
      </c>
      <c r="HX143">
        <v>0</v>
      </c>
      <c r="HY143">
        <v>0</v>
      </c>
      <c r="HZ143">
        <v>0</v>
      </c>
      <c r="IA143" t="s">
        <v>421</v>
      </c>
      <c r="IB143" t="s">
        <v>422</v>
      </c>
      <c r="IC143" t="s">
        <v>423</v>
      </c>
      <c r="ID143" t="s">
        <v>423</v>
      </c>
      <c r="IE143" t="s">
        <v>423</v>
      </c>
      <c r="IF143" t="s">
        <v>423</v>
      </c>
      <c r="IG143">
        <v>0</v>
      </c>
      <c r="IH143">
        <v>100</v>
      </c>
      <c r="II143">
        <v>100</v>
      </c>
      <c r="IJ143">
        <v>1.118</v>
      </c>
      <c r="IK143">
        <v>0.497</v>
      </c>
      <c r="IL143">
        <v>1.075241404854908</v>
      </c>
      <c r="IM143">
        <v>0.0007502269904989051</v>
      </c>
      <c r="IN143">
        <v>-1.907541437940456E-06</v>
      </c>
      <c r="IO143">
        <v>4.87577687351772E-10</v>
      </c>
      <c r="IP143">
        <v>0.4970300000000023</v>
      </c>
      <c r="IQ143">
        <v>0</v>
      </c>
      <c r="IR143">
        <v>0</v>
      </c>
      <c r="IS143">
        <v>0</v>
      </c>
      <c r="IT143">
        <v>1</v>
      </c>
      <c r="IU143">
        <v>1943</v>
      </c>
      <c r="IV143">
        <v>1</v>
      </c>
      <c r="IW143">
        <v>21</v>
      </c>
      <c r="IX143">
        <v>1.5</v>
      </c>
      <c r="IY143">
        <v>1.3</v>
      </c>
      <c r="IZ143">
        <v>1.11206</v>
      </c>
      <c r="JA143">
        <v>2.43774</v>
      </c>
      <c r="JB143">
        <v>1.42578</v>
      </c>
      <c r="JC143">
        <v>2.26807</v>
      </c>
      <c r="JD143">
        <v>1.54785</v>
      </c>
      <c r="JE143">
        <v>2.47681</v>
      </c>
      <c r="JF143">
        <v>39.4666</v>
      </c>
      <c r="JG143">
        <v>13.5541</v>
      </c>
      <c r="JH143">
        <v>18</v>
      </c>
      <c r="JI143">
        <v>635.2809999999999</v>
      </c>
      <c r="JJ143">
        <v>425.041</v>
      </c>
      <c r="JK143">
        <v>33.681</v>
      </c>
      <c r="JL143">
        <v>34.8771</v>
      </c>
      <c r="JM143">
        <v>30.0007</v>
      </c>
      <c r="JN143">
        <v>34.7627</v>
      </c>
      <c r="JO143">
        <v>34.6884</v>
      </c>
      <c r="JP143">
        <v>22.2798</v>
      </c>
      <c r="JQ143">
        <v>0</v>
      </c>
      <c r="JR143">
        <v>100</v>
      </c>
      <c r="JS143">
        <v>-999.9</v>
      </c>
      <c r="JT143">
        <v>418.472</v>
      </c>
      <c r="JU143">
        <v>35</v>
      </c>
      <c r="JV143">
        <v>93.80500000000001</v>
      </c>
      <c r="JW143">
        <v>100.105</v>
      </c>
    </row>
    <row r="144" spans="1:283">
      <c r="A144">
        <v>128</v>
      </c>
      <c r="B144">
        <v>1690403010.6</v>
      </c>
      <c r="C144">
        <v>24640.5</v>
      </c>
      <c r="D144" t="s">
        <v>1015</v>
      </c>
      <c r="E144" t="s">
        <v>1016</v>
      </c>
      <c r="F144">
        <v>15</v>
      </c>
      <c r="P144">
        <v>1690403009.6</v>
      </c>
      <c r="Q144">
        <f>(R144)/1000</f>
        <v>0</v>
      </c>
      <c r="R144">
        <f>1000*DB144*AP144*(CX144-CY144)/(100*CQ144*(1000-AP144*CX144))</f>
        <v>0</v>
      </c>
      <c r="S144">
        <f>DB144*AP144*(CW144-CV144*(1000-AP144*CY144)/(1000-AP144*CX144))/(100*CQ144)</f>
        <v>0</v>
      </c>
      <c r="T144">
        <f>CV144 - IF(AP144&gt;1, S144*CQ144*100.0/(AR144*DJ144), 0)</f>
        <v>0</v>
      </c>
      <c r="U144">
        <f>((AA144-Q144/2)*T144-S144)/(AA144+Q144/2)</f>
        <v>0</v>
      </c>
      <c r="V144">
        <f>U144*(DC144+DD144)/1000.0</f>
        <v>0</v>
      </c>
      <c r="W144">
        <f>(CV144 - IF(AP144&gt;1, S144*CQ144*100.0/(AR144*DJ144), 0))*(DC144+DD144)/1000.0</f>
        <v>0</v>
      </c>
      <c r="X144">
        <f>2.0/((1/Z144-1/Y144)+SIGN(Z144)*SQRT((1/Z144-1/Y144)*(1/Z144-1/Y144) + 4*CR144/((CR144+1)*(CR144+1))*(2*1/Z144*1/Y144-1/Y144*1/Y144)))</f>
        <v>0</v>
      </c>
      <c r="Y144">
        <f>IF(LEFT(CS144,1)&lt;&gt;"0",IF(LEFT(CS144,1)="1",3.0,CT144),$D$5+$E$5*(DJ144*DC144/($K$5*1000))+$F$5*(DJ144*DC144/($K$5*1000))*MAX(MIN(CQ144,$J$5),$I$5)*MAX(MIN(CQ144,$J$5),$I$5)+$G$5*MAX(MIN(CQ144,$J$5),$I$5)*(DJ144*DC144/($K$5*1000))+$H$5*(DJ144*DC144/($K$5*1000))*(DJ144*DC144/($K$5*1000)))</f>
        <v>0</v>
      </c>
      <c r="Z144">
        <f>Q144*(1000-(1000*0.61365*exp(17.502*AD144/(240.97+AD144))/(DC144+DD144)+CX144)/2)/(1000*0.61365*exp(17.502*AD144/(240.97+AD144))/(DC144+DD144)-CX144)</f>
        <v>0</v>
      </c>
      <c r="AA144">
        <f>1/((CR144+1)/(X144/1.6)+1/(Y144/1.37)) + CR144/((CR144+1)/(X144/1.6) + CR144/(Y144/1.37))</f>
        <v>0</v>
      </c>
      <c r="AB144">
        <f>(CM144*CP144)</f>
        <v>0</v>
      </c>
      <c r="AC144">
        <f>(DE144+(AB144+2*0.95*5.67E-8*(((DE144+$B$7)+273)^4-(DE144+273)^4)-44100*Q144)/(1.84*29.3*Y144+8*0.95*5.67E-8*(DE144+273)^3))</f>
        <v>0</v>
      </c>
      <c r="AD144">
        <f>($C$7*DF144+$D$7*DG144+$E$7*AC144)</f>
        <v>0</v>
      </c>
      <c r="AE144">
        <f>0.61365*exp(17.502*AD144/(240.97+AD144))</f>
        <v>0</v>
      </c>
      <c r="AF144">
        <f>(AG144/AH144*100)</f>
        <v>0</v>
      </c>
      <c r="AG144">
        <f>CX144*(DC144+DD144)/1000</f>
        <v>0</v>
      </c>
      <c r="AH144">
        <f>0.61365*exp(17.502*DE144/(240.97+DE144))</f>
        <v>0</v>
      </c>
      <c r="AI144">
        <f>(AE144-CX144*(DC144+DD144)/1000)</f>
        <v>0</v>
      </c>
      <c r="AJ144">
        <f>(-Q144*44100)</f>
        <v>0</v>
      </c>
      <c r="AK144">
        <f>2*29.3*Y144*0.92*(DE144-AD144)</f>
        <v>0</v>
      </c>
      <c r="AL144">
        <f>2*0.95*5.67E-8*(((DE144+$B$7)+273)^4-(AD144+273)^4)</f>
        <v>0</v>
      </c>
      <c r="AM144">
        <f>AB144+AL144+AJ144+AK144</f>
        <v>0</v>
      </c>
      <c r="AN144">
        <v>415</v>
      </c>
      <c r="AO144">
        <v>69</v>
      </c>
      <c r="AP144">
        <f>IF(AN144*$H$13&gt;=AR144,1.0,(AR144/(AR144-AN144*$H$13)))</f>
        <v>0</v>
      </c>
      <c r="AQ144">
        <f>(AP144-1)*100</f>
        <v>0</v>
      </c>
      <c r="AR144">
        <f>MAX(0,($B$13+$C$13*DJ144)/(1+$D$13*DJ144)*DC144/(DE144+273)*$E$13)</f>
        <v>0</v>
      </c>
      <c r="AS144" t="s">
        <v>414</v>
      </c>
      <c r="AT144">
        <v>12558.6</v>
      </c>
      <c r="AU144">
        <v>607.068</v>
      </c>
      <c r="AV144">
        <v>2188.17</v>
      </c>
      <c r="AW144">
        <f>1-AU144/AV144</f>
        <v>0</v>
      </c>
      <c r="AX144">
        <v>-1.734461745173538</v>
      </c>
      <c r="AY144" t="s">
        <v>1017</v>
      </c>
      <c r="AZ144">
        <v>12411.2</v>
      </c>
      <c r="BA144">
        <v>-13.47745384615385</v>
      </c>
      <c r="BB144">
        <v>4.26943</v>
      </c>
      <c r="BC144">
        <f>1-BA144/BB144</f>
        <v>0</v>
      </c>
      <c r="BD144">
        <v>0.5</v>
      </c>
      <c r="BE144">
        <f>CN144</f>
        <v>0</v>
      </c>
      <c r="BF144">
        <f>S144</f>
        <v>0</v>
      </c>
      <c r="BG144">
        <f>BC144*BD144*BE144</f>
        <v>0</v>
      </c>
      <c r="BH144">
        <f>(BF144-AX144)/BE144</f>
        <v>0</v>
      </c>
      <c r="BI144">
        <f>(AV144-BB144)/BB144</f>
        <v>0</v>
      </c>
      <c r="BJ144">
        <f>AU144/(AW144+AU144/BB144)</f>
        <v>0</v>
      </c>
      <c r="BK144" t="s">
        <v>1018</v>
      </c>
      <c r="BL144">
        <v>-258.62</v>
      </c>
      <c r="BM144">
        <f>IF(BL144&lt;&gt;0, BL144, BJ144)</f>
        <v>0</v>
      </c>
      <c r="BN144">
        <f>1-BM144/BB144</f>
        <v>0</v>
      </c>
      <c r="BO144">
        <f>(BB144-BA144)/(BB144-BM144)</f>
        <v>0</v>
      </c>
      <c r="BP144">
        <f>(AV144-BB144)/(AV144-BM144)</f>
        <v>0</v>
      </c>
      <c r="BQ144">
        <f>(BB144-BA144)/(BB144-AU144)</f>
        <v>0</v>
      </c>
      <c r="BR144">
        <f>(AV144-BB144)/(AV144-AU144)</f>
        <v>0</v>
      </c>
      <c r="BS144">
        <f>(BO144*BM144/BA144)</f>
        <v>0</v>
      </c>
      <c r="BT144">
        <f>(1-BS144)</f>
        <v>0</v>
      </c>
      <c r="BU144">
        <v>3374</v>
      </c>
      <c r="BV144">
        <v>300</v>
      </c>
      <c r="BW144">
        <v>300</v>
      </c>
      <c r="BX144">
        <v>300</v>
      </c>
      <c r="BY144">
        <v>12411.2</v>
      </c>
      <c r="BZ144">
        <v>-0.01</v>
      </c>
      <c r="CA144">
        <v>-0.00895315</v>
      </c>
      <c r="CB144">
        <v>-0.1</v>
      </c>
      <c r="CC144" t="s">
        <v>417</v>
      </c>
      <c r="CD144" t="s">
        <v>417</v>
      </c>
      <c r="CE144" t="s">
        <v>417</v>
      </c>
      <c r="CF144" t="s">
        <v>417</v>
      </c>
      <c r="CG144" t="s">
        <v>417</v>
      </c>
      <c r="CH144" t="s">
        <v>417</v>
      </c>
      <c r="CI144" t="s">
        <v>417</v>
      </c>
      <c r="CJ144" t="s">
        <v>417</v>
      </c>
      <c r="CK144" t="s">
        <v>417</v>
      </c>
      <c r="CL144" t="s">
        <v>417</v>
      </c>
      <c r="CM144">
        <f>$B$11*DK144+$C$11*DL144+$F$11*DW144*(1-DZ144)</f>
        <v>0</v>
      </c>
      <c r="CN144">
        <f>CM144*CO144</f>
        <v>0</v>
      </c>
      <c r="CO144">
        <f>($B$11*$D$9+$C$11*$D$9+$F$11*((EJ144+EB144)/MAX(EJ144+EB144+EK144, 0.1)*$I$9+EK144/MAX(EJ144+EB144+EK144, 0.1)*$J$9))/($B$11+$C$11+$F$11)</f>
        <v>0</v>
      </c>
      <c r="CP144">
        <f>($B$11*$K$9+$C$11*$K$9+$F$11*((EJ144+EB144)/MAX(EJ144+EB144+EK144, 0.1)*$P$9+EK144/MAX(EJ144+EB144+EK144, 0.1)*$Q$9))/($B$11+$C$11+$F$11)</f>
        <v>0</v>
      </c>
      <c r="CQ144">
        <v>6</v>
      </c>
      <c r="CR144">
        <v>0.5</v>
      </c>
      <c r="CS144" t="s">
        <v>418</v>
      </c>
      <c r="CT144">
        <v>2</v>
      </c>
      <c r="CU144">
        <v>1690403009.6</v>
      </c>
      <c r="CV144">
        <v>418.427</v>
      </c>
      <c r="CW144">
        <v>418.4503333333334</v>
      </c>
      <c r="CX144">
        <v>33.95696666666666</v>
      </c>
      <c r="CY144">
        <v>33.95446666666666</v>
      </c>
      <c r="CZ144">
        <v>417.318</v>
      </c>
      <c r="DA144">
        <v>33.46196666666666</v>
      </c>
      <c r="DB144">
        <v>600.364</v>
      </c>
      <c r="DC144">
        <v>101.2553333333333</v>
      </c>
      <c r="DD144">
        <v>0.04094436666666667</v>
      </c>
      <c r="DE144">
        <v>34.02463333333333</v>
      </c>
      <c r="DF144">
        <v>35.92913333333333</v>
      </c>
      <c r="DG144">
        <v>999.9</v>
      </c>
      <c r="DH144">
        <v>0</v>
      </c>
      <c r="DI144">
        <v>0</v>
      </c>
      <c r="DJ144">
        <v>9999.983333333334</v>
      </c>
      <c r="DK144">
        <v>0</v>
      </c>
      <c r="DL144">
        <v>678.2296666666666</v>
      </c>
      <c r="DM144">
        <v>-0.0322469</v>
      </c>
      <c r="DN144">
        <v>433.1266666666666</v>
      </c>
      <c r="DO144">
        <v>433.158</v>
      </c>
      <c r="DP144">
        <v>0.004486083333333333</v>
      </c>
      <c r="DQ144">
        <v>418.4503333333334</v>
      </c>
      <c r="DR144">
        <v>33.95446666666666</v>
      </c>
      <c r="DS144">
        <v>3.43853</v>
      </c>
      <c r="DT144">
        <v>3.438076666666667</v>
      </c>
      <c r="DU144">
        <v>26.31926666666666</v>
      </c>
      <c r="DV144">
        <v>26.317</v>
      </c>
      <c r="DW144">
        <v>1501.366666666667</v>
      </c>
      <c r="DX144">
        <v>0.9729953333333333</v>
      </c>
      <c r="DY144">
        <v>0.02700473333333333</v>
      </c>
      <c r="DZ144">
        <v>0</v>
      </c>
      <c r="EA144">
        <v>-0.2255</v>
      </c>
      <c r="EB144">
        <v>4.99931</v>
      </c>
      <c r="EC144">
        <v>421595</v>
      </c>
      <c r="ED144">
        <v>13271.33333333333</v>
      </c>
      <c r="EE144">
        <v>43.29133333333333</v>
      </c>
      <c r="EF144">
        <v>44.43699999999999</v>
      </c>
      <c r="EG144">
        <v>43.625</v>
      </c>
      <c r="EH144">
        <v>43.79133333333333</v>
      </c>
      <c r="EI144">
        <v>44.5</v>
      </c>
      <c r="EJ144">
        <v>1455.956666666667</v>
      </c>
      <c r="EK144">
        <v>40.41</v>
      </c>
      <c r="EL144">
        <v>0</v>
      </c>
      <c r="EM144">
        <v>22.40000009536743</v>
      </c>
      <c r="EN144">
        <v>0</v>
      </c>
      <c r="EO144">
        <v>-13.47745384615385</v>
      </c>
      <c r="EP144">
        <v>319.3962552038194</v>
      </c>
      <c r="EQ144">
        <v>-158836.5089166068</v>
      </c>
      <c r="ER144">
        <v>394141</v>
      </c>
      <c r="ES144">
        <v>15</v>
      </c>
      <c r="ET144">
        <v>1690403043.1</v>
      </c>
      <c r="EU144" t="s">
        <v>1019</v>
      </c>
      <c r="EV144">
        <v>1690403031.6</v>
      </c>
      <c r="EW144">
        <v>1690403043.1</v>
      </c>
      <c r="EX144">
        <v>89</v>
      </c>
      <c r="EY144">
        <v>-0.012</v>
      </c>
      <c r="EZ144">
        <v>-0.003</v>
      </c>
      <c r="FA144">
        <v>1.109</v>
      </c>
      <c r="FB144">
        <v>0.495</v>
      </c>
      <c r="FC144">
        <v>414</v>
      </c>
      <c r="FD144">
        <v>34</v>
      </c>
      <c r="FE144">
        <v>0.57</v>
      </c>
      <c r="FF144">
        <v>0.41</v>
      </c>
      <c r="FG144">
        <v>0.02080000970745279</v>
      </c>
      <c r="FH144">
        <v>0.06716317996684508</v>
      </c>
      <c r="FI144">
        <v>0.03645198230755366</v>
      </c>
      <c r="FJ144">
        <v>1</v>
      </c>
      <c r="FK144">
        <v>-0.9696031141707318</v>
      </c>
      <c r="FL144">
        <v>14.0894137775331</v>
      </c>
      <c r="FM144">
        <v>2.10687208844103</v>
      </c>
      <c r="FN144">
        <v>0</v>
      </c>
      <c r="FO144">
        <v>418.4332903225807</v>
      </c>
      <c r="FP144">
        <v>0.01906451612862355</v>
      </c>
      <c r="FQ144">
        <v>0.0340684259730776</v>
      </c>
      <c r="FR144">
        <v>1</v>
      </c>
      <c r="FS144">
        <v>0.1701807197560976</v>
      </c>
      <c r="FT144">
        <v>-2.431112211428571</v>
      </c>
      <c r="FU144">
        <v>0.3592214870883028</v>
      </c>
      <c r="FV144">
        <v>0</v>
      </c>
      <c r="FW144">
        <v>33.95087741935484</v>
      </c>
      <c r="FX144">
        <v>0.05928387096767437</v>
      </c>
      <c r="FY144">
        <v>0.005274999445186975</v>
      </c>
      <c r="FZ144">
        <v>1</v>
      </c>
      <c r="GA144">
        <v>3</v>
      </c>
      <c r="GB144">
        <v>5</v>
      </c>
      <c r="GC144" t="s">
        <v>1020</v>
      </c>
      <c r="GD144">
        <v>3.16949</v>
      </c>
      <c r="GE144">
        <v>2.73693</v>
      </c>
      <c r="GF144">
        <v>0.102792</v>
      </c>
      <c r="GG144">
        <v>0.103542</v>
      </c>
      <c r="GH144">
        <v>0.149834</v>
      </c>
      <c r="GI144">
        <v>0.150853</v>
      </c>
      <c r="GJ144">
        <v>27599.7</v>
      </c>
      <c r="GK144">
        <v>22037.2</v>
      </c>
      <c r="GL144">
        <v>28789.8</v>
      </c>
      <c r="GM144">
        <v>24113.2</v>
      </c>
      <c r="GN144">
        <v>31142.4</v>
      </c>
      <c r="GO144">
        <v>29884.4</v>
      </c>
      <c r="GP144">
        <v>39718.6</v>
      </c>
      <c r="GQ144">
        <v>39340.7</v>
      </c>
      <c r="GR144">
        <v>1.09285</v>
      </c>
      <c r="GS144">
        <v>1.3976</v>
      </c>
      <c r="GT144">
        <v>0.16642</v>
      </c>
      <c r="GU144">
        <v>0</v>
      </c>
      <c r="GV144">
        <v>33.1959</v>
      </c>
      <c r="GW144">
        <v>999.9</v>
      </c>
      <c r="GX144">
        <v>61.9</v>
      </c>
      <c r="GY144">
        <v>35.7</v>
      </c>
      <c r="GZ144">
        <v>35.8925</v>
      </c>
      <c r="HA144">
        <v>61.8771</v>
      </c>
      <c r="HB144">
        <v>25.2684</v>
      </c>
      <c r="HC144">
        <v>1</v>
      </c>
      <c r="HD144">
        <v>0.627043</v>
      </c>
      <c r="HE144">
        <v>0</v>
      </c>
      <c r="HF144">
        <v>20.2741</v>
      </c>
      <c r="HG144">
        <v>5.21729</v>
      </c>
      <c r="HH144">
        <v>11.914</v>
      </c>
      <c r="HI144">
        <v>4.9621</v>
      </c>
      <c r="HJ144">
        <v>3.29083</v>
      </c>
      <c r="HK144">
        <v>9999</v>
      </c>
      <c r="HL144">
        <v>9999</v>
      </c>
      <c r="HM144">
        <v>9999</v>
      </c>
      <c r="HN144">
        <v>999.9</v>
      </c>
      <c r="HO144">
        <v>4.97029</v>
      </c>
      <c r="HP144">
        <v>1.87531</v>
      </c>
      <c r="HQ144">
        <v>1.87408</v>
      </c>
      <c r="HR144">
        <v>1.8733</v>
      </c>
      <c r="HS144">
        <v>1.87469</v>
      </c>
      <c r="HT144">
        <v>1.86967</v>
      </c>
      <c r="HU144">
        <v>1.87378</v>
      </c>
      <c r="HV144">
        <v>1.87883</v>
      </c>
      <c r="HW144">
        <v>0</v>
      </c>
      <c r="HX144">
        <v>0</v>
      </c>
      <c r="HY144">
        <v>0</v>
      </c>
      <c r="HZ144">
        <v>0</v>
      </c>
      <c r="IA144" t="s">
        <v>421</v>
      </c>
      <c r="IB144" t="s">
        <v>422</v>
      </c>
      <c r="IC144" t="s">
        <v>423</v>
      </c>
      <c r="ID144" t="s">
        <v>423</v>
      </c>
      <c r="IE144" t="s">
        <v>423</v>
      </c>
      <c r="IF144" t="s">
        <v>423</v>
      </c>
      <c r="IG144">
        <v>0</v>
      </c>
      <c r="IH144">
        <v>100</v>
      </c>
      <c r="II144">
        <v>100</v>
      </c>
      <c r="IJ144">
        <v>1.109</v>
      </c>
      <c r="IK144">
        <v>0.495</v>
      </c>
      <c r="IL144">
        <v>1.101852774211653</v>
      </c>
      <c r="IM144">
        <v>0.0007502269904989051</v>
      </c>
      <c r="IN144">
        <v>-1.907541437940456E-06</v>
      </c>
      <c r="IO144">
        <v>4.87577687351772E-10</v>
      </c>
      <c r="IP144">
        <v>0.4970300000000023</v>
      </c>
      <c r="IQ144">
        <v>0</v>
      </c>
      <c r="IR144">
        <v>0</v>
      </c>
      <c r="IS144">
        <v>0</v>
      </c>
      <c r="IT144">
        <v>1</v>
      </c>
      <c r="IU144">
        <v>1943</v>
      </c>
      <c r="IV144">
        <v>1</v>
      </c>
      <c r="IW144">
        <v>21</v>
      </c>
      <c r="IX144">
        <v>0</v>
      </c>
      <c r="IY144">
        <v>1.7</v>
      </c>
      <c r="IZ144">
        <v>1.10352</v>
      </c>
      <c r="JA144">
        <v>2.44751</v>
      </c>
      <c r="JB144">
        <v>1.42578</v>
      </c>
      <c r="JC144">
        <v>2.26929</v>
      </c>
      <c r="JD144">
        <v>1.54785</v>
      </c>
      <c r="JE144">
        <v>2.32422</v>
      </c>
      <c r="JF144">
        <v>39.5416</v>
      </c>
      <c r="JG144">
        <v>13.5366</v>
      </c>
      <c r="JH144">
        <v>18</v>
      </c>
      <c r="JI144">
        <v>162.958</v>
      </c>
      <c r="JJ144">
        <v>246.685</v>
      </c>
      <c r="JK144">
        <v>33.704</v>
      </c>
      <c r="JL144">
        <v>34.9104</v>
      </c>
      <c r="JM144">
        <v>30.0007</v>
      </c>
      <c r="JN144">
        <v>34.8321</v>
      </c>
      <c r="JO144">
        <v>34.7638</v>
      </c>
      <c r="JP144">
        <v>22.105</v>
      </c>
      <c r="JQ144">
        <v>0</v>
      </c>
      <c r="JR144">
        <v>100</v>
      </c>
      <c r="JS144">
        <v>-999.9</v>
      </c>
      <c r="JT144">
        <v>409.004</v>
      </c>
      <c r="JU144">
        <v>35</v>
      </c>
      <c r="JV144">
        <v>93.8129</v>
      </c>
      <c r="JW144">
        <v>100.091</v>
      </c>
    </row>
    <row r="145" spans="1:283">
      <c r="A145">
        <v>129</v>
      </c>
      <c r="B145">
        <v>1690403160.1</v>
      </c>
      <c r="C145">
        <v>24790</v>
      </c>
      <c r="D145" t="s">
        <v>1021</v>
      </c>
      <c r="E145" t="s">
        <v>1022</v>
      </c>
      <c r="F145">
        <v>15</v>
      </c>
      <c r="P145">
        <v>1690403152.099999</v>
      </c>
      <c r="Q145">
        <f>(R145)/1000</f>
        <v>0</v>
      </c>
      <c r="R145">
        <f>1000*DB145*AP145*(CX145-CY145)/(100*CQ145*(1000-AP145*CX145))</f>
        <v>0</v>
      </c>
      <c r="S145">
        <f>DB145*AP145*(CW145-CV145*(1000-AP145*CY145)/(1000-AP145*CX145))/(100*CQ145)</f>
        <v>0</v>
      </c>
      <c r="T145">
        <f>CV145 - IF(AP145&gt;1, S145*CQ145*100.0/(AR145*DJ145), 0)</f>
        <v>0</v>
      </c>
      <c r="U145">
        <f>((AA145-Q145/2)*T145-S145)/(AA145+Q145/2)</f>
        <v>0</v>
      </c>
      <c r="V145">
        <f>U145*(DC145+DD145)/1000.0</f>
        <v>0</v>
      </c>
      <c r="W145">
        <f>(CV145 - IF(AP145&gt;1, S145*CQ145*100.0/(AR145*DJ145), 0))*(DC145+DD145)/1000.0</f>
        <v>0</v>
      </c>
      <c r="X145">
        <f>2.0/((1/Z145-1/Y145)+SIGN(Z145)*SQRT((1/Z145-1/Y145)*(1/Z145-1/Y145) + 4*CR145/((CR145+1)*(CR145+1))*(2*1/Z145*1/Y145-1/Y145*1/Y145)))</f>
        <v>0</v>
      </c>
      <c r="Y145">
        <f>IF(LEFT(CS145,1)&lt;&gt;"0",IF(LEFT(CS145,1)="1",3.0,CT145),$D$5+$E$5*(DJ145*DC145/($K$5*1000))+$F$5*(DJ145*DC145/($K$5*1000))*MAX(MIN(CQ145,$J$5),$I$5)*MAX(MIN(CQ145,$J$5),$I$5)+$G$5*MAX(MIN(CQ145,$J$5),$I$5)*(DJ145*DC145/($K$5*1000))+$H$5*(DJ145*DC145/($K$5*1000))*(DJ145*DC145/($K$5*1000)))</f>
        <v>0</v>
      </c>
      <c r="Z145">
        <f>Q145*(1000-(1000*0.61365*exp(17.502*AD145/(240.97+AD145))/(DC145+DD145)+CX145)/2)/(1000*0.61365*exp(17.502*AD145/(240.97+AD145))/(DC145+DD145)-CX145)</f>
        <v>0</v>
      </c>
      <c r="AA145">
        <f>1/((CR145+1)/(X145/1.6)+1/(Y145/1.37)) + CR145/((CR145+1)/(X145/1.6) + CR145/(Y145/1.37))</f>
        <v>0</v>
      </c>
      <c r="AB145">
        <f>(CM145*CP145)</f>
        <v>0</v>
      </c>
      <c r="AC145">
        <f>(DE145+(AB145+2*0.95*5.67E-8*(((DE145+$B$7)+273)^4-(DE145+273)^4)-44100*Q145)/(1.84*29.3*Y145+8*0.95*5.67E-8*(DE145+273)^3))</f>
        <v>0</v>
      </c>
      <c r="AD145">
        <f>($C$7*DF145+$D$7*DG145+$E$7*AC145)</f>
        <v>0</v>
      </c>
      <c r="AE145">
        <f>0.61365*exp(17.502*AD145/(240.97+AD145))</f>
        <v>0</v>
      </c>
      <c r="AF145">
        <f>(AG145/AH145*100)</f>
        <v>0</v>
      </c>
      <c r="AG145">
        <f>CX145*(DC145+DD145)/1000</f>
        <v>0</v>
      </c>
      <c r="AH145">
        <f>0.61365*exp(17.502*DE145/(240.97+DE145))</f>
        <v>0</v>
      </c>
      <c r="AI145">
        <f>(AE145-CX145*(DC145+DD145)/1000)</f>
        <v>0</v>
      </c>
      <c r="AJ145">
        <f>(-Q145*44100)</f>
        <v>0</v>
      </c>
      <c r="AK145">
        <f>2*29.3*Y145*0.92*(DE145-AD145)</f>
        <v>0</v>
      </c>
      <c r="AL145">
        <f>2*0.95*5.67E-8*(((DE145+$B$7)+273)^4-(AD145+273)^4)</f>
        <v>0</v>
      </c>
      <c r="AM145">
        <f>AB145+AL145+AJ145+AK145</f>
        <v>0</v>
      </c>
      <c r="AN145">
        <v>0</v>
      </c>
      <c r="AO145">
        <v>0</v>
      </c>
      <c r="AP145">
        <f>IF(AN145*$H$13&gt;=AR145,1.0,(AR145/(AR145-AN145*$H$13)))</f>
        <v>0</v>
      </c>
      <c r="AQ145">
        <f>(AP145-1)*100</f>
        <v>0</v>
      </c>
      <c r="AR145">
        <f>MAX(0,($B$13+$C$13*DJ145)/(1+$D$13*DJ145)*DC145/(DE145+273)*$E$13)</f>
        <v>0</v>
      </c>
      <c r="AS145" t="s">
        <v>414</v>
      </c>
      <c r="AT145">
        <v>12558.6</v>
      </c>
      <c r="AU145">
        <v>607.068</v>
      </c>
      <c r="AV145">
        <v>2188.17</v>
      </c>
      <c r="AW145">
        <f>1-AU145/AV145</f>
        <v>0</v>
      </c>
      <c r="AX145">
        <v>-1.734461745173538</v>
      </c>
      <c r="AY145" t="s">
        <v>1023</v>
      </c>
      <c r="AZ145">
        <v>12541.9</v>
      </c>
      <c r="BA145">
        <v>709.5907599999998</v>
      </c>
      <c r="BB145">
        <v>932.654</v>
      </c>
      <c r="BC145">
        <f>1-BA145/BB145</f>
        <v>0</v>
      </c>
      <c r="BD145">
        <v>0.5</v>
      </c>
      <c r="BE145">
        <f>CN145</f>
        <v>0</v>
      </c>
      <c r="BF145">
        <f>S145</f>
        <v>0</v>
      </c>
      <c r="BG145">
        <f>BC145*BD145*BE145</f>
        <v>0</v>
      </c>
      <c r="BH145">
        <f>(BF145-AX145)/BE145</f>
        <v>0</v>
      </c>
      <c r="BI145">
        <f>(AV145-BB145)/BB145</f>
        <v>0</v>
      </c>
      <c r="BJ145">
        <f>AU145/(AW145+AU145/BB145)</f>
        <v>0</v>
      </c>
      <c r="BK145" t="s">
        <v>1024</v>
      </c>
      <c r="BL145">
        <v>-976.79</v>
      </c>
      <c r="BM145">
        <f>IF(BL145&lt;&gt;0, BL145, BJ145)</f>
        <v>0</v>
      </c>
      <c r="BN145">
        <f>1-BM145/BB145</f>
        <v>0</v>
      </c>
      <c r="BO145">
        <f>(BB145-BA145)/(BB145-BM145)</f>
        <v>0</v>
      </c>
      <c r="BP145">
        <f>(AV145-BB145)/(AV145-BM145)</f>
        <v>0</v>
      </c>
      <c r="BQ145">
        <f>(BB145-BA145)/(BB145-AU145)</f>
        <v>0</v>
      </c>
      <c r="BR145">
        <f>(AV145-BB145)/(AV145-AU145)</f>
        <v>0</v>
      </c>
      <c r="BS145">
        <f>(BO145*BM145/BA145)</f>
        <v>0</v>
      </c>
      <c r="BT145">
        <f>(1-BS145)</f>
        <v>0</v>
      </c>
      <c r="BU145">
        <v>3376</v>
      </c>
      <c r="BV145">
        <v>300</v>
      </c>
      <c r="BW145">
        <v>300</v>
      </c>
      <c r="BX145">
        <v>300</v>
      </c>
      <c r="BY145">
        <v>12541.9</v>
      </c>
      <c r="BZ145">
        <v>890.87</v>
      </c>
      <c r="CA145">
        <v>-0.00911028</v>
      </c>
      <c r="CB145">
        <v>-5.36</v>
      </c>
      <c r="CC145" t="s">
        <v>417</v>
      </c>
      <c r="CD145" t="s">
        <v>417</v>
      </c>
      <c r="CE145" t="s">
        <v>417</v>
      </c>
      <c r="CF145" t="s">
        <v>417</v>
      </c>
      <c r="CG145" t="s">
        <v>417</v>
      </c>
      <c r="CH145" t="s">
        <v>417</v>
      </c>
      <c r="CI145" t="s">
        <v>417</v>
      </c>
      <c r="CJ145" t="s">
        <v>417</v>
      </c>
      <c r="CK145" t="s">
        <v>417</v>
      </c>
      <c r="CL145" t="s">
        <v>417</v>
      </c>
      <c r="CM145">
        <f>$B$11*DK145+$C$11*DL145+$F$11*DW145*(1-DZ145)</f>
        <v>0</v>
      </c>
      <c r="CN145">
        <f>CM145*CO145</f>
        <v>0</v>
      </c>
      <c r="CO145">
        <f>($B$11*$D$9+$C$11*$D$9+$F$11*((EJ145+EB145)/MAX(EJ145+EB145+EK145, 0.1)*$I$9+EK145/MAX(EJ145+EB145+EK145, 0.1)*$J$9))/($B$11+$C$11+$F$11)</f>
        <v>0</v>
      </c>
      <c r="CP145">
        <f>($B$11*$K$9+$C$11*$K$9+$F$11*((EJ145+EB145)/MAX(EJ145+EB145+EK145, 0.1)*$P$9+EK145/MAX(EJ145+EB145+EK145, 0.1)*$Q$9))/($B$11+$C$11+$F$11)</f>
        <v>0</v>
      </c>
      <c r="CQ145">
        <v>6</v>
      </c>
      <c r="CR145">
        <v>0.5</v>
      </c>
      <c r="CS145" t="s">
        <v>418</v>
      </c>
      <c r="CT145">
        <v>2</v>
      </c>
      <c r="CU145">
        <v>1690403152.099999</v>
      </c>
      <c r="CV145">
        <v>409.9409677419355</v>
      </c>
      <c r="CW145">
        <v>418.4878064516128</v>
      </c>
      <c r="CX145">
        <v>35.29907741935484</v>
      </c>
      <c r="CY145">
        <v>34.04471290322581</v>
      </c>
      <c r="CZ145">
        <v>408.8579677419355</v>
      </c>
      <c r="DA145">
        <v>34.80457096774194</v>
      </c>
      <c r="DB145">
        <v>600.1546774193549</v>
      </c>
      <c r="DC145">
        <v>101.2346774193549</v>
      </c>
      <c r="DD145">
        <v>0.09944996451612906</v>
      </c>
      <c r="DE145">
        <v>34.75144838709678</v>
      </c>
      <c r="DF145">
        <v>35.78371935483871</v>
      </c>
      <c r="DG145">
        <v>999.9000000000003</v>
      </c>
      <c r="DH145">
        <v>0</v>
      </c>
      <c r="DI145">
        <v>0</v>
      </c>
      <c r="DJ145">
        <v>10001.07</v>
      </c>
      <c r="DK145">
        <v>0</v>
      </c>
      <c r="DL145">
        <v>1638.317741935484</v>
      </c>
      <c r="DM145">
        <v>-8.518675806451611</v>
      </c>
      <c r="DN145">
        <v>424.970064516129</v>
      </c>
      <c r="DO145">
        <v>433.2372258064515</v>
      </c>
      <c r="DP145">
        <v>1.254378387096774</v>
      </c>
      <c r="DQ145">
        <v>418.4878064516128</v>
      </c>
      <c r="DR145">
        <v>34.04471290322581</v>
      </c>
      <c r="DS145">
        <v>3.573492258064516</v>
      </c>
      <c r="DT145">
        <v>3.446505483870968</v>
      </c>
      <c r="DU145">
        <v>26.97300645161291</v>
      </c>
      <c r="DV145">
        <v>26.35849677419355</v>
      </c>
      <c r="DW145">
        <v>1499.956451612903</v>
      </c>
      <c r="DX145">
        <v>0.9729950322580645</v>
      </c>
      <c r="DY145">
        <v>0.02700468709677419</v>
      </c>
      <c r="DZ145">
        <v>0</v>
      </c>
      <c r="EA145">
        <v>710.183322580645</v>
      </c>
      <c r="EB145">
        <v>4.999310000000001</v>
      </c>
      <c r="EC145">
        <v>12468.27419354838</v>
      </c>
      <c r="ED145">
        <v>13258.83548387097</v>
      </c>
      <c r="EE145">
        <v>43.625</v>
      </c>
      <c r="EF145">
        <v>44.88699999999999</v>
      </c>
      <c r="EG145">
        <v>43.92099999999999</v>
      </c>
      <c r="EH145">
        <v>44.28599999999999</v>
      </c>
      <c r="EI145">
        <v>44.87093548387097</v>
      </c>
      <c r="EJ145">
        <v>1454.586129032258</v>
      </c>
      <c r="EK145">
        <v>40.37032258064514</v>
      </c>
      <c r="EL145">
        <v>0</v>
      </c>
      <c r="EM145">
        <v>149</v>
      </c>
      <c r="EN145">
        <v>0</v>
      </c>
      <c r="EO145">
        <v>709.5907599999998</v>
      </c>
      <c r="EP145">
        <v>-48.18899996700319</v>
      </c>
      <c r="EQ145">
        <v>-537.3000017847639</v>
      </c>
      <c r="ER145">
        <v>12450.664</v>
      </c>
      <c r="ES145">
        <v>15</v>
      </c>
      <c r="ET145">
        <v>1690403182.6</v>
      </c>
      <c r="EU145" t="s">
        <v>1025</v>
      </c>
      <c r="EV145">
        <v>1690403182.6</v>
      </c>
      <c r="EW145">
        <v>1690403043.1</v>
      </c>
      <c r="EX145">
        <v>90</v>
      </c>
      <c r="EY145">
        <v>-0.023</v>
      </c>
      <c r="EZ145">
        <v>-0.003</v>
      </c>
      <c r="FA145">
        <v>1.083</v>
      </c>
      <c r="FB145">
        <v>0.495</v>
      </c>
      <c r="FC145">
        <v>419</v>
      </c>
      <c r="FD145">
        <v>34</v>
      </c>
      <c r="FE145">
        <v>0.29</v>
      </c>
      <c r="FF145">
        <v>0.41</v>
      </c>
      <c r="FG145">
        <v>7.985974367124054</v>
      </c>
      <c r="FH145">
        <v>0.1355558359348437</v>
      </c>
      <c r="FI145">
        <v>0.06067063477380735</v>
      </c>
      <c r="FJ145">
        <v>1</v>
      </c>
      <c r="FK145">
        <v>-8.501811219512197</v>
      </c>
      <c r="FL145">
        <v>-0.2568066898954878</v>
      </c>
      <c r="FM145">
        <v>0.0584309730843665</v>
      </c>
      <c r="FN145">
        <v>1</v>
      </c>
      <c r="FO145">
        <v>409.968935483871</v>
      </c>
      <c r="FP145">
        <v>0.1650483870967755</v>
      </c>
      <c r="FQ145">
        <v>0.03450847066078769</v>
      </c>
      <c r="FR145">
        <v>1</v>
      </c>
      <c r="FS145">
        <v>1.225273414634146</v>
      </c>
      <c r="FT145">
        <v>0.4824062717770008</v>
      </c>
      <c r="FU145">
        <v>0.04781243320338423</v>
      </c>
      <c r="FV145">
        <v>1</v>
      </c>
      <c r="FW145">
        <v>35.29194516129032</v>
      </c>
      <c r="FX145">
        <v>0.3992370967740478</v>
      </c>
      <c r="FY145">
        <v>0.02985487304157935</v>
      </c>
      <c r="FZ145">
        <v>1</v>
      </c>
      <c r="GA145">
        <v>5</v>
      </c>
      <c r="GB145">
        <v>5</v>
      </c>
      <c r="GC145" t="s">
        <v>420</v>
      </c>
      <c r="GD145">
        <v>3.16855</v>
      </c>
      <c r="GE145">
        <v>2.79611</v>
      </c>
      <c r="GF145">
        <v>0.101155</v>
      </c>
      <c r="GG145">
        <v>0.103506</v>
      </c>
      <c r="GH145">
        <v>0.15397</v>
      </c>
      <c r="GI145">
        <v>0.151037</v>
      </c>
      <c r="GJ145">
        <v>27633.2</v>
      </c>
      <c r="GK145">
        <v>22030.9</v>
      </c>
      <c r="GL145">
        <v>28773.3</v>
      </c>
      <c r="GM145">
        <v>24106.2</v>
      </c>
      <c r="GN145">
        <v>30974.3</v>
      </c>
      <c r="GO145">
        <v>29870.5</v>
      </c>
      <c r="GP145">
        <v>39695.9</v>
      </c>
      <c r="GQ145">
        <v>39329.5</v>
      </c>
      <c r="GR145">
        <v>2.07258</v>
      </c>
      <c r="GS145">
        <v>1.78258</v>
      </c>
      <c r="GT145">
        <v>0.155065</v>
      </c>
      <c r="GU145">
        <v>0</v>
      </c>
      <c r="GV145">
        <v>33.2941</v>
      </c>
      <c r="GW145">
        <v>999.9</v>
      </c>
      <c r="GX145">
        <v>61.9</v>
      </c>
      <c r="GY145">
        <v>35.8</v>
      </c>
      <c r="GZ145">
        <v>36.0956</v>
      </c>
      <c r="HA145">
        <v>62.3871</v>
      </c>
      <c r="HB145">
        <v>30.1763</v>
      </c>
      <c r="HC145">
        <v>1</v>
      </c>
      <c r="HD145">
        <v>0.6442</v>
      </c>
      <c r="HE145">
        <v>0</v>
      </c>
      <c r="HF145">
        <v>20.2766</v>
      </c>
      <c r="HG145">
        <v>5.22208</v>
      </c>
      <c r="HH145">
        <v>11.9141</v>
      </c>
      <c r="HI145">
        <v>4.96315</v>
      </c>
      <c r="HJ145">
        <v>3.292</v>
      </c>
      <c r="HK145">
        <v>9999</v>
      </c>
      <c r="HL145">
        <v>9999</v>
      </c>
      <c r="HM145">
        <v>9999</v>
      </c>
      <c r="HN145">
        <v>999.9</v>
      </c>
      <c r="HO145">
        <v>4.97031</v>
      </c>
      <c r="HP145">
        <v>1.87533</v>
      </c>
      <c r="HQ145">
        <v>1.87412</v>
      </c>
      <c r="HR145">
        <v>1.87332</v>
      </c>
      <c r="HS145">
        <v>1.87474</v>
      </c>
      <c r="HT145">
        <v>1.86972</v>
      </c>
      <c r="HU145">
        <v>1.8739</v>
      </c>
      <c r="HV145">
        <v>1.87893</v>
      </c>
      <c r="HW145">
        <v>0</v>
      </c>
      <c r="HX145">
        <v>0</v>
      </c>
      <c r="HY145">
        <v>0</v>
      </c>
      <c r="HZ145">
        <v>0</v>
      </c>
      <c r="IA145" t="s">
        <v>421</v>
      </c>
      <c r="IB145" t="s">
        <v>422</v>
      </c>
      <c r="IC145" t="s">
        <v>423</v>
      </c>
      <c r="ID145" t="s">
        <v>423</v>
      </c>
      <c r="IE145" t="s">
        <v>423</v>
      </c>
      <c r="IF145" t="s">
        <v>423</v>
      </c>
      <c r="IG145">
        <v>0</v>
      </c>
      <c r="IH145">
        <v>100</v>
      </c>
      <c r="II145">
        <v>100</v>
      </c>
      <c r="IJ145">
        <v>1.083</v>
      </c>
      <c r="IK145">
        <v>0.4945</v>
      </c>
      <c r="IL145">
        <v>1.089968665512457</v>
      </c>
      <c r="IM145">
        <v>0.0007502269904989051</v>
      </c>
      <c r="IN145">
        <v>-1.907541437940456E-06</v>
      </c>
      <c r="IO145">
        <v>4.87577687351772E-10</v>
      </c>
      <c r="IP145">
        <v>0.4945047619047642</v>
      </c>
      <c r="IQ145">
        <v>0</v>
      </c>
      <c r="IR145">
        <v>0</v>
      </c>
      <c r="IS145">
        <v>0</v>
      </c>
      <c r="IT145">
        <v>1</v>
      </c>
      <c r="IU145">
        <v>1943</v>
      </c>
      <c r="IV145">
        <v>1</v>
      </c>
      <c r="IW145">
        <v>21</v>
      </c>
      <c r="IX145">
        <v>2.1</v>
      </c>
      <c r="IY145">
        <v>1.9</v>
      </c>
      <c r="IZ145">
        <v>1.11206</v>
      </c>
      <c r="JA145">
        <v>2.44751</v>
      </c>
      <c r="JB145">
        <v>1.42578</v>
      </c>
      <c r="JC145">
        <v>2.26807</v>
      </c>
      <c r="JD145">
        <v>1.54785</v>
      </c>
      <c r="JE145">
        <v>2.37671</v>
      </c>
      <c r="JF145">
        <v>39.8428</v>
      </c>
      <c r="JG145">
        <v>13.5104</v>
      </c>
      <c r="JH145">
        <v>18</v>
      </c>
      <c r="JI145">
        <v>634.096</v>
      </c>
      <c r="JJ145">
        <v>424.712</v>
      </c>
      <c r="JK145">
        <v>33.9624</v>
      </c>
      <c r="JL145">
        <v>35.1281</v>
      </c>
      <c r="JM145">
        <v>30.0001</v>
      </c>
      <c r="JN145">
        <v>34.9674</v>
      </c>
      <c r="JO145">
        <v>34.8848</v>
      </c>
      <c r="JP145">
        <v>22.2777</v>
      </c>
      <c r="JQ145">
        <v>0</v>
      </c>
      <c r="JR145">
        <v>100</v>
      </c>
      <c r="JS145">
        <v>-999.9</v>
      </c>
      <c r="JT145">
        <v>418.494</v>
      </c>
      <c r="JU145">
        <v>35</v>
      </c>
      <c r="JV145">
        <v>93.7593</v>
      </c>
      <c r="JW145">
        <v>100.062</v>
      </c>
    </row>
    <row r="146" spans="1:283">
      <c r="A146">
        <v>130</v>
      </c>
      <c r="B146">
        <v>1690403278.1</v>
      </c>
      <c r="C146">
        <v>24908</v>
      </c>
      <c r="D146" t="s">
        <v>1026</v>
      </c>
      <c r="E146" t="s">
        <v>1027</v>
      </c>
      <c r="F146">
        <v>15</v>
      </c>
      <c r="P146">
        <v>1690403270.349999</v>
      </c>
      <c r="Q146">
        <f>(R146)/1000</f>
        <v>0</v>
      </c>
      <c r="R146">
        <f>1000*DB146*AP146*(CX146-CY146)/(100*CQ146*(1000-AP146*CX146))</f>
        <v>0</v>
      </c>
      <c r="S146">
        <f>DB146*AP146*(CW146-CV146*(1000-AP146*CY146)/(1000-AP146*CX146))/(100*CQ146)</f>
        <v>0</v>
      </c>
      <c r="T146">
        <f>CV146 - IF(AP146&gt;1, S146*CQ146*100.0/(AR146*DJ146), 0)</f>
        <v>0</v>
      </c>
      <c r="U146">
        <f>((AA146-Q146/2)*T146-S146)/(AA146+Q146/2)</f>
        <v>0</v>
      </c>
      <c r="V146">
        <f>U146*(DC146+DD146)/1000.0</f>
        <v>0</v>
      </c>
      <c r="W146">
        <f>(CV146 - IF(AP146&gt;1, S146*CQ146*100.0/(AR146*DJ146), 0))*(DC146+DD146)/1000.0</f>
        <v>0</v>
      </c>
      <c r="X146">
        <f>2.0/((1/Z146-1/Y146)+SIGN(Z146)*SQRT((1/Z146-1/Y146)*(1/Z146-1/Y146) + 4*CR146/((CR146+1)*(CR146+1))*(2*1/Z146*1/Y146-1/Y146*1/Y146)))</f>
        <v>0</v>
      </c>
      <c r="Y146">
        <f>IF(LEFT(CS146,1)&lt;&gt;"0",IF(LEFT(CS146,1)="1",3.0,CT146),$D$5+$E$5*(DJ146*DC146/($K$5*1000))+$F$5*(DJ146*DC146/($K$5*1000))*MAX(MIN(CQ146,$J$5),$I$5)*MAX(MIN(CQ146,$J$5),$I$5)+$G$5*MAX(MIN(CQ146,$J$5),$I$5)*(DJ146*DC146/($K$5*1000))+$H$5*(DJ146*DC146/($K$5*1000))*(DJ146*DC146/($K$5*1000)))</f>
        <v>0</v>
      </c>
      <c r="Z146">
        <f>Q146*(1000-(1000*0.61365*exp(17.502*AD146/(240.97+AD146))/(DC146+DD146)+CX146)/2)/(1000*0.61365*exp(17.502*AD146/(240.97+AD146))/(DC146+DD146)-CX146)</f>
        <v>0</v>
      </c>
      <c r="AA146">
        <f>1/((CR146+1)/(X146/1.6)+1/(Y146/1.37)) + CR146/((CR146+1)/(X146/1.6) + CR146/(Y146/1.37))</f>
        <v>0</v>
      </c>
      <c r="AB146">
        <f>(CM146*CP146)</f>
        <v>0</v>
      </c>
      <c r="AC146">
        <f>(DE146+(AB146+2*0.95*5.67E-8*(((DE146+$B$7)+273)^4-(DE146+273)^4)-44100*Q146)/(1.84*29.3*Y146+8*0.95*5.67E-8*(DE146+273)^3))</f>
        <v>0</v>
      </c>
      <c r="AD146">
        <f>($C$7*DF146+$D$7*DG146+$E$7*AC146)</f>
        <v>0</v>
      </c>
      <c r="AE146">
        <f>0.61365*exp(17.502*AD146/(240.97+AD146))</f>
        <v>0</v>
      </c>
      <c r="AF146">
        <f>(AG146/AH146*100)</f>
        <v>0</v>
      </c>
      <c r="AG146">
        <f>CX146*(DC146+DD146)/1000</f>
        <v>0</v>
      </c>
      <c r="AH146">
        <f>0.61365*exp(17.502*DE146/(240.97+DE146))</f>
        <v>0</v>
      </c>
      <c r="AI146">
        <f>(AE146-CX146*(DC146+DD146)/1000)</f>
        <v>0</v>
      </c>
      <c r="AJ146">
        <f>(-Q146*44100)</f>
        <v>0</v>
      </c>
      <c r="AK146">
        <f>2*29.3*Y146*0.92*(DE146-AD146)</f>
        <v>0</v>
      </c>
      <c r="AL146">
        <f>2*0.95*5.67E-8*(((DE146+$B$7)+273)^4-(AD146+273)^4)</f>
        <v>0</v>
      </c>
      <c r="AM146">
        <f>AB146+AL146+AJ146+AK146</f>
        <v>0</v>
      </c>
      <c r="AN146">
        <v>0</v>
      </c>
      <c r="AO146">
        <v>0</v>
      </c>
      <c r="AP146">
        <f>IF(AN146*$H$13&gt;=AR146,1.0,(AR146/(AR146-AN146*$H$13)))</f>
        <v>0</v>
      </c>
      <c r="AQ146">
        <f>(AP146-1)*100</f>
        <v>0</v>
      </c>
      <c r="AR146">
        <f>MAX(0,($B$13+$C$13*DJ146)/(1+$D$13*DJ146)*DC146/(DE146+273)*$E$13)</f>
        <v>0</v>
      </c>
      <c r="AS146" t="s">
        <v>414</v>
      </c>
      <c r="AT146">
        <v>12558.6</v>
      </c>
      <c r="AU146">
        <v>607.068</v>
      </c>
      <c r="AV146">
        <v>2188.17</v>
      </c>
      <c r="AW146">
        <f>1-AU146/AV146</f>
        <v>0</v>
      </c>
      <c r="AX146">
        <v>-1.734461745173538</v>
      </c>
      <c r="AY146" t="s">
        <v>1028</v>
      </c>
      <c r="AZ146">
        <v>12513.4</v>
      </c>
      <c r="BA146">
        <v>813.1917692307691</v>
      </c>
      <c r="BB146">
        <v>1322.48</v>
      </c>
      <c r="BC146">
        <f>1-BA146/BB146</f>
        <v>0</v>
      </c>
      <c r="BD146">
        <v>0.5</v>
      </c>
      <c r="BE146">
        <f>CN146</f>
        <v>0</v>
      </c>
      <c r="BF146">
        <f>S146</f>
        <v>0</v>
      </c>
      <c r="BG146">
        <f>BC146*BD146*BE146</f>
        <v>0</v>
      </c>
      <c r="BH146">
        <f>(BF146-AX146)/BE146</f>
        <v>0</v>
      </c>
      <c r="BI146">
        <f>(AV146-BB146)/BB146</f>
        <v>0</v>
      </c>
      <c r="BJ146">
        <f>AU146/(AW146+AU146/BB146)</f>
        <v>0</v>
      </c>
      <c r="BK146" t="s">
        <v>1029</v>
      </c>
      <c r="BL146">
        <v>-213.77</v>
      </c>
      <c r="BM146">
        <f>IF(BL146&lt;&gt;0, BL146, BJ146)</f>
        <v>0</v>
      </c>
      <c r="BN146">
        <f>1-BM146/BB146</f>
        <v>0</v>
      </c>
      <c r="BO146">
        <f>(BB146-BA146)/(BB146-BM146)</f>
        <v>0</v>
      </c>
      <c r="BP146">
        <f>(AV146-BB146)/(AV146-BM146)</f>
        <v>0</v>
      </c>
      <c r="BQ146">
        <f>(BB146-BA146)/(BB146-AU146)</f>
        <v>0</v>
      </c>
      <c r="BR146">
        <f>(AV146-BB146)/(AV146-AU146)</f>
        <v>0</v>
      </c>
      <c r="BS146">
        <f>(BO146*BM146/BA146)</f>
        <v>0</v>
      </c>
      <c r="BT146">
        <f>(1-BS146)</f>
        <v>0</v>
      </c>
      <c r="BU146">
        <v>3378</v>
      </c>
      <c r="BV146">
        <v>300</v>
      </c>
      <c r="BW146">
        <v>300</v>
      </c>
      <c r="BX146">
        <v>300</v>
      </c>
      <c r="BY146">
        <v>12513.4</v>
      </c>
      <c r="BZ146">
        <v>1182.77</v>
      </c>
      <c r="CA146">
        <v>-0.009065129999999999</v>
      </c>
      <c r="CB146">
        <v>-14.24</v>
      </c>
      <c r="CC146" t="s">
        <v>417</v>
      </c>
      <c r="CD146" t="s">
        <v>417</v>
      </c>
      <c r="CE146" t="s">
        <v>417</v>
      </c>
      <c r="CF146" t="s">
        <v>417</v>
      </c>
      <c r="CG146" t="s">
        <v>417</v>
      </c>
      <c r="CH146" t="s">
        <v>417</v>
      </c>
      <c r="CI146" t="s">
        <v>417</v>
      </c>
      <c r="CJ146" t="s">
        <v>417</v>
      </c>
      <c r="CK146" t="s">
        <v>417</v>
      </c>
      <c r="CL146" t="s">
        <v>417</v>
      </c>
      <c r="CM146">
        <f>$B$11*DK146+$C$11*DL146+$F$11*DW146*(1-DZ146)</f>
        <v>0</v>
      </c>
      <c r="CN146">
        <f>CM146*CO146</f>
        <v>0</v>
      </c>
      <c r="CO146">
        <f>($B$11*$D$9+$C$11*$D$9+$F$11*((EJ146+EB146)/MAX(EJ146+EB146+EK146, 0.1)*$I$9+EK146/MAX(EJ146+EB146+EK146, 0.1)*$J$9))/($B$11+$C$11+$F$11)</f>
        <v>0</v>
      </c>
      <c r="CP146">
        <f>($B$11*$K$9+$C$11*$K$9+$F$11*((EJ146+EB146)/MAX(EJ146+EB146+EK146, 0.1)*$P$9+EK146/MAX(EJ146+EB146+EK146, 0.1)*$Q$9))/($B$11+$C$11+$F$11)</f>
        <v>0</v>
      </c>
      <c r="CQ146">
        <v>6</v>
      </c>
      <c r="CR146">
        <v>0.5</v>
      </c>
      <c r="CS146" t="s">
        <v>418</v>
      </c>
      <c r="CT146">
        <v>2</v>
      </c>
      <c r="CU146">
        <v>1690403270.349999</v>
      </c>
      <c r="CV146">
        <v>409.7163666666666</v>
      </c>
      <c r="CW146">
        <v>427.3850333333332</v>
      </c>
      <c r="CX146">
        <v>36.53139333333333</v>
      </c>
      <c r="CY146">
        <v>33.91403333333334</v>
      </c>
      <c r="CZ146">
        <v>408.6284333333333</v>
      </c>
      <c r="DA146">
        <v>36.03688333333334</v>
      </c>
      <c r="DB146">
        <v>600.1697</v>
      </c>
      <c r="DC146">
        <v>101.2437666666667</v>
      </c>
      <c r="DD146">
        <v>0.1003286433333333</v>
      </c>
      <c r="DE146">
        <v>34.49752</v>
      </c>
      <c r="DF146">
        <v>35.25414666666667</v>
      </c>
      <c r="DG146">
        <v>999.9000000000002</v>
      </c>
      <c r="DH146">
        <v>0</v>
      </c>
      <c r="DI146">
        <v>0</v>
      </c>
      <c r="DJ146">
        <v>10007.70733333333</v>
      </c>
      <c r="DK146">
        <v>0</v>
      </c>
      <c r="DL146">
        <v>1463.226666666666</v>
      </c>
      <c r="DM146">
        <v>-17.66872333333333</v>
      </c>
      <c r="DN146">
        <v>425.2513</v>
      </c>
      <c r="DO146">
        <v>442.3882666666667</v>
      </c>
      <c r="DP146">
        <v>2.617359</v>
      </c>
      <c r="DQ146">
        <v>427.3850333333332</v>
      </c>
      <c r="DR146">
        <v>33.91403333333334</v>
      </c>
      <c r="DS146">
        <v>3.698574333333334</v>
      </c>
      <c r="DT146">
        <v>3.433583666666666</v>
      </c>
      <c r="DU146">
        <v>27.55995000000001</v>
      </c>
      <c r="DV146">
        <v>26.29486333333334</v>
      </c>
      <c r="DW146">
        <v>1500.017</v>
      </c>
      <c r="DX146">
        <v>0.9729969999999997</v>
      </c>
      <c r="DY146">
        <v>0.02700278000000001</v>
      </c>
      <c r="DZ146">
        <v>0</v>
      </c>
      <c r="EA146">
        <v>813.1436666666666</v>
      </c>
      <c r="EB146">
        <v>4.99931</v>
      </c>
      <c r="EC146">
        <v>13754.58333333333</v>
      </c>
      <c r="ED146">
        <v>13259.37666666667</v>
      </c>
      <c r="EE146">
        <v>43.40599999999999</v>
      </c>
      <c r="EF146">
        <v>44.63120000000001</v>
      </c>
      <c r="EG146">
        <v>43.65599999999999</v>
      </c>
      <c r="EH146">
        <v>44.23529999999999</v>
      </c>
      <c r="EI146">
        <v>44.71429999999998</v>
      </c>
      <c r="EJ146">
        <v>1454.647</v>
      </c>
      <c r="EK146">
        <v>40.37066666666665</v>
      </c>
      <c r="EL146">
        <v>0</v>
      </c>
      <c r="EM146">
        <v>117.0999999046326</v>
      </c>
      <c r="EN146">
        <v>0</v>
      </c>
      <c r="EO146">
        <v>813.1917692307691</v>
      </c>
      <c r="EP146">
        <v>-158.1457777780752</v>
      </c>
      <c r="EQ146">
        <v>-3098.567520509883</v>
      </c>
      <c r="ER146">
        <v>13754.56538461539</v>
      </c>
      <c r="ES146">
        <v>15</v>
      </c>
      <c r="ET146">
        <v>1690403182.6</v>
      </c>
      <c r="EU146" t="s">
        <v>1025</v>
      </c>
      <c r="EV146">
        <v>1690403182.6</v>
      </c>
      <c r="EW146">
        <v>1690403043.1</v>
      </c>
      <c r="EX146">
        <v>90</v>
      </c>
      <c r="EY146">
        <v>-0.023</v>
      </c>
      <c r="EZ146">
        <v>-0.003</v>
      </c>
      <c r="FA146">
        <v>1.083</v>
      </c>
      <c r="FB146">
        <v>0.495</v>
      </c>
      <c r="FC146">
        <v>419</v>
      </c>
      <c r="FD146">
        <v>34</v>
      </c>
      <c r="FE146">
        <v>0.29</v>
      </c>
      <c r="FF146">
        <v>0.41</v>
      </c>
      <c r="FG146">
        <v>16.55318559534264</v>
      </c>
      <c r="FH146">
        <v>0.654503565834793</v>
      </c>
      <c r="FI146">
        <v>0.0774284444642446</v>
      </c>
      <c r="FJ146">
        <v>1</v>
      </c>
      <c r="FK146">
        <v>-17.61134878048781</v>
      </c>
      <c r="FL146">
        <v>-1.049299651567949</v>
      </c>
      <c r="FM146">
        <v>0.1177407551587049</v>
      </c>
      <c r="FN146">
        <v>1</v>
      </c>
      <c r="FO146">
        <v>409.716</v>
      </c>
      <c r="FP146">
        <v>0.5802096774185208</v>
      </c>
      <c r="FQ146">
        <v>0.05858767898655962</v>
      </c>
      <c r="FR146">
        <v>1</v>
      </c>
      <c r="FS146">
        <v>2.596678536585366</v>
      </c>
      <c r="FT146">
        <v>0.4666551219512206</v>
      </c>
      <c r="FU146">
        <v>0.04619229133033155</v>
      </c>
      <c r="FV146">
        <v>1</v>
      </c>
      <c r="FW146">
        <v>36.52932580645162</v>
      </c>
      <c r="FX146">
        <v>0.5048612903226291</v>
      </c>
      <c r="FY146">
        <v>0.03764462835125981</v>
      </c>
      <c r="FZ146">
        <v>1</v>
      </c>
      <c r="GA146">
        <v>5</v>
      </c>
      <c r="GB146">
        <v>5</v>
      </c>
      <c r="GC146" t="s">
        <v>420</v>
      </c>
      <c r="GD146">
        <v>3.16867</v>
      </c>
      <c r="GE146">
        <v>2.7963</v>
      </c>
      <c r="GF146">
        <v>0.101151</v>
      </c>
      <c r="GG146">
        <v>0.105216</v>
      </c>
      <c r="GH146">
        <v>0.157658</v>
      </c>
      <c r="GI146">
        <v>0.150691</v>
      </c>
      <c r="GJ146">
        <v>27642.2</v>
      </c>
      <c r="GK146">
        <v>21995.2</v>
      </c>
      <c r="GL146">
        <v>28782.3</v>
      </c>
      <c r="GM146">
        <v>24112.9</v>
      </c>
      <c r="GN146">
        <v>30847.6</v>
      </c>
      <c r="GO146">
        <v>29891.1</v>
      </c>
      <c r="GP146">
        <v>39707.5</v>
      </c>
      <c r="GQ146">
        <v>39340.9</v>
      </c>
      <c r="GR146">
        <v>2.07395</v>
      </c>
      <c r="GS146">
        <v>1.777</v>
      </c>
      <c r="GT146">
        <v>0.147194</v>
      </c>
      <c r="GU146">
        <v>0</v>
      </c>
      <c r="GV146">
        <v>32.8744</v>
      </c>
      <c r="GW146">
        <v>999.9</v>
      </c>
      <c r="GX146">
        <v>61.6</v>
      </c>
      <c r="GY146">
        <v>35.9</v>
      </c>
      <c r="GZ146">
        <v>36.1157</v>
      </c>
      <c r="HA146">
        <v>62.2571</v>
      </c>
      <c r="HB146">
        <v>30.3325</v>
      </c>
      <c r="HC146">
        <v>1</v>
      </c>
      <c r="HD146">
        <v>0.6342</v>
      </c>
      <c r="HE146">
        <v>0</v>
      </c>
      <c r="HF146">
        <v>20.2773</v>
      </c>
      <c r="HG146">
        <v>5.22178</v>
      </c>
      <c r="HH146">
        <v>11.914</v>
      </c>
      <c r="HI146">
        <v>4.9632</v>
      </c>
      <c r="HJ146">
        <v>3.292</v>
      </c>
      <c r="HK146">
        <v>9999</v>
      </c>
      <c r="HL146">
        <v>9999</v>
      </c>
      <c r="HM146">
        <v>9999</v>
      </c>
      <c r="HN146">
        <v>999.9</v>
      </c>
      <c r="HO146">
        <v>4.97028</v>
      </c>
      <c r="HP146">
        <v>1.87537</v>
      </c>
      <c r="HQ146">
        <v>1.87418</v>
      </c>
      <c r="HR146">
        <v>1.87332</v>
      </c>
      <c r="HS146">
        <v>1.87479</v>
      </c>
      <c r="HT146">
        <v>1.86978</v>
      </c>
      <c r="HU146">
        <v>1.87393</v>
      </c>
      <c r="HV146">
        <v>1.87897</v>
      </c>
      <c r="HW146">
        <v>0</v>
      </c>
      <c r="HX146">
        <v>0</v>
      </c>
      <c r="HY146">
        <v>0</v>
      </c>
      <c r="HZ146">
        <v>0</v>
      </c>
      <c r="IA146" t="s">
        <v>421</v>
      </c>
      <c r="IB146" t="s">
        <v>422</v>
      </c>
      <c r="IC146" t="s">
        <v>423</v>
      </c>
      <c r="ID146" t="s">
        <v>423</v>
      </c>
      <c r="IE146" t="s">
        <v>423</v>
      </c>
      <c r="IF146" t="s">
        <v>423</v>
      </c>
      <c r="IG146">
        <v>0</v>
      </c>
      <c r="IH146">
        <v>100</v>
      </c>
      <c r="II146">
        <v>100</v>
      </c>
      <c r="IJ146">
        <v>1.088</v>
      </c>
      <c r="IK146">
        <v>0.4945</v>
      </c>
      <c r="IL146">
        <v>1.066559076956738</v>
      </c>
      <c r="IM146">
        <v>0.0007502269904989051</v>
      </c>
      <c r="IN146">
        <v>-1.907541437940456E-06</v>
      </c>
      <c r="IO146">
        <v>4.87577687351772E-10</v>
      </c>
      <c r="IP146">
        <v>0.4945047619047642</v>
      </c>
      <c r="IQ146">
        <v>0</v>
      </c>
      <c r="IR146">
        <v>0</v>
      </c>
      <c r="IS146">
        <v>0</v>
      </c>
      <c r="IT146">
        <v>1</v>
      </c>
      <c r="IU146">
        <v>1943</v>
      </c>
      <c r="IV146">
        <v>1</v>
      </c>
      <c r="IW146">
        <v>21</v>
      </c>
      <c r="IX146">
        <v>1.6</v>
      </c>
      <c r="IY146">
        <v>3.9</v>
      </c>
      <c r="IZ146">
        <v>1.13159</v>
      </c>
      <c r="JA146">
        <v>2.44995</v>
      </c>
      <c r="JB146">
        <v>1.42578</v>
      </c>
      <c r="JC146">
        <v>2.26807</v>
      </c>
      <c r="JD146">
        <v>1.54785</v>
      </c>
      <c r="JE146">
        <v>2.37305</v>
      </c>
      <c r="JF146">
        <v>39.8177</v>
      </c>
      <c r="JG146">
        <v>13.4753</v>
      </c>
      <c r="JH146">
        <v>18</v>
      </c>
      <c r="JI146">
        <v>634.776</v>
      </c>
      <c r="JJ146">
        <v>421.112</v>
      </c>
      <c r="JK146">
        <v>33.9232</v>
      </c>
      <c r="JL146">
        <v>35.0747</v>
      </c>
      <c r="JM146">
        <v>29.9994</v>
      </c>
      <c r="JN146">
        <v>34.9275</v>
      </c>
      <c r="JO146">
        <v>34.8358</v>
      </c>
      <c r="JP146">
        <v>22.6658</v>
      </c>
      <c r="JQ146">
        <v>0</v>
      </c>
      <c r="JR146">
        <v>100</v>
      </c>
      <c r="JS146">
        <v>-999.9</v>
      </c>
      <c r="JT146">
        <v>427.648</v>
      </c>
      <c r="JU146">
        <v>35</v>
      </c>
      <c r="JV146">
        <v>93.78749999999999</v>
      </c>
      <c r="JW146">
        <v>100.091</v>
      </c>
    </row>
    <row r="147" spans="1:283">
      <c r="A147">
        <v>131</v>
      </c>
      <c r="B147">
        <v>1690405391.5</v>
      </c>
      <c r="C147">
        <v>27021.40000009537</v>
      </c>
      <c r="D147" t="s">
        <v>1030</v>
      </c>
      <c r="E147" t="s">
        <v>1031</v>
      </c>
      <c r="F147">
        <v>15</v>
      </c>
      <c r="P147">
        <v>1690405383.75</v>
      </c>
      <c r="Q147">
        <f>(R147)/1000</f>
        <v>0</v>
      </c>
      <c r="R147">
        <f>1000*DB147*AP147*(CX147-CY147)/(100*CQ147*(1000-AP147*CX147))</f>
        <v>0</v>
      </c>
      <c r="S147">
        <f>DB147*AP147*(CW147-CV147*(1000-AP147*CY147)/(1000-AP147*CX147))/(100*CQ147)</f>
        <v>0</v>
      </c>
      <c r="T147">
        <f>CV147 - IF(AP147&gt;1, S147*CQ147*100.0/(AR147*DJ147), 0)</f>
        <v>0</v>
      </c>
      <c r="U147">
        <f>((AA147-Q147/2)*T147-S147)/(AA147+Q147/2)</f>
        <v>0</v>
      </c>
      <c r="V147">
        <f>U147*(DC147+DD147)/1000.0</f>
        <v>0</v>
      </c>
      <c r="W147">
        <f>(CV147 - IF(AP147&gt;1, S147*CQ147*100.0/(AR147*DJ147), 0))*(DC147+DD147)/1000.0</f>
        <v>0</v>
      </c>
      <c r="X147">
        <f>2.0/((1/Z147-1/Y147)+SIGN(Z147)*SQRT((1/Z147-1/Y147)*(1/Z147-1/Y147) + 4*CR147/((CR147+1)*(CR147+1))*(2*1/Z147*1/Y147-1/Y147*1/Y147)))</f>
        <v>0</v>
      </c>
      <c r="Y147">
        <f>IF(LEFT(CS147,1)&lt;&gt;"0",IF(LEFT(CS147,1)="1",3.0,CT147),$D$5+$E$5*(DJ147*DC147/($K$5*1000))+$F$5*(DJ147*DC147/($K$5*1000))*MAX(MIN(CQ147,$J$5),$I$5)*MAX(MIN(CQ147,$J$5),$I$5)+$G$5*MAX(MIN(CQ147,$J$5),$I$5)*(DJ147*DC147/($K$5*1000))+$H$5*(DJ147*DC147/($K$5*1000))*(DJ147*DC147/($K$5*1000)))</f>
        <v>0</v>
      </c>
      <c r="Z147">
        <f>Q147*(1000-(1000*0.61365*exp(17.502*AD147/(240.97+AD147))/(DC147+DD147)+CX147)/2)/(1000*0.61365*exp(17.502*AD147/(240.97+AD147))/(DC147+DD147)-CX147)</f>
        <v>0</v>
      </c>
      <c r="AA147">
        <f>1/((CR147+1)/(X147/1.6)+1/(Y147/1.37)) + CR147/((CR147+1)/(X147/1.6) + CR147/(Y147/1.37))</f>
        <v>0</v>
      </c>
      <c r="AB147">
        <f>(CM147*CP147)</f>
        <v>0</v>
      </c>
      <c r="AC147">
        <f>(DE147+(AB147+2*0.95*5.67E-8*(((DE147+$B$7)+273)^4-(DE147+273)^4)-44100*Q147)/(1.84*29.3*Y147+8*0.95*5.67E-8*(DE147+273)^3))</f>
        <v>0</v>
      </c>
      <c r="AD147">
        <f>($C$7*DF147+$D$7*DG147+$E$7*AC147)</f>
        <v>0</v>
      </c>
      <c r="AE147">
        <f>0.61365*exp(17.502*AD147/(240.97+AD147))</f>
        <v>0</v>
      </c>
      <c r="AF147">
        <f>(AG147/AH147*100)</f>
        <v>0</v>
      </c>
      <c r="AG147">
        <f>CX147*(DC147+DD147)/1000</f>
        <v>0</v>
      </c>
      <c r="AH147">
        <f>0.61365*exp(17.502*DE147/(240.97+DE147))</f>
        <v>0</v>
      </c>
      <c r="AI147">
        <f>(AE147-CX147*(DC147+DD147)/1000)</f>
        <v>0</v>
      </c>
      <c r="AJ147">
        <f>(-Q147*44100)</f>
        <v>0</v>
      </c>
      <c r="AK147">
        <f>2*29.3*Y147*0.92*(DE147-AD147)</f>
        <v>0</v>
      </c>
      <c r="AL147">
        <f>2*0.95*5.67E-8*(((DE147+$B$7)+273)^4-(AD147+273)^4)</f>
        <v>0</v>
      </c>
      <c r="AM147">
        <f>AB147+AL147+AJ147+AK147</f>
        <v>0</v>
      </c>
      <c r="AN147">
        <v>0</v>
      </c>
      <c r="AO147">
        <v>0</v>
      </c>
      <c r="AP147">
        <f>IF(AN147*$H$13&gt;=AR147,1.0,(AR147/(AR147-AN147*$H$13)))</f>
        <v>0</v>
      </c>
      <c r="AQ147">
        <f>(AP147-1)*100</f>
        <v>0</v>
      </c>
      <c r="AR147">
        <f>MAX(0,($B$13+$C$13*DJ147)/(1+$D$13*DJ147)*DC147/(DE147+273)*$E$13)</f>
        <v>0</v>
      </c>
      <c r="AS147" t="s">
        <v>414</v>
      </c>
      <c r="AT147">
        <v>12558.6</v>
      </c>
      <c r="AU147">
        <v>607.068</v>
      </c>
      <c r="AV147">
        <v>2188.17</v>
      </c>
      <c r="AW147">
        <f>1-AU147/AV147</f>
        <v>0</v>
      </c>
      <c r="AX147">
        <v>-1.734461745173538</v>
      </c>
      <c r="AY147" t="s">
        <v>1032</v>
      </c>
      <c r="AZ147">
        <v>12481.5</v>
      </c>
      <c r="BA147">
        <v>932.08072</v>
      </c>
      <c r="BB147">
        <v>1174.36</v>
      </c>
      <c r="BC147">
        <f>1-BA147/BB147</f>
        <v>0</v>
      </c>
      <c r="BD147">
        <v>0.5</v>
      </c>
      <c r="BE147">
        <f>CN147</f>
        <v>0</v>
      </c>
      <c r="BF147">
        <f>S147</f>
        <v>0</v>
      </c>
      <c r="BG147">
        <f>BC147*BD147*BE147</f>
        <v>0</v>
      </c>
      <c r="BH147">
        <f>(BF147-AX147)/BE147</f>
        <v>0</v>
      </c>
      <c r="BI147">
        <f>(AV147-BB147)/BB147</f>
        <v>0</v>
      </c>
      <c r="BJ147">
        <f>AU147/(AW147+AU147/BB147)</f>
        <v>0</v>
      </c>
      <c r="BK147" t="s">
        <v>1033</v>
      </c>
      <c r="BL147">
        <v>-2202.33</v>
      </c>
      <c r="BM147">
        <f>IF(BL147&lt;&gt;0, BL147, BJ147)</f>
        <v>0</v>
      </c>
      <c r="BN147">
        <f>1-BM147/BB147</f>
        <v>0</v>
      </c>
      <c r="BO147">
        <f>(BB147-BA147)/(BB147-BM147)</f>
        <v>0</v>
      </c>
      <c r="BP147">
        <f>(AV147-BB147)/(AV147-BM147)</f>
        <v>0</v>
      </c>
      <c r="BQ147">
        <f>(BB147-BA147)/(BB147-AU147)</f>
        <v>0</v>
      </c>
      <c r="BR147">
        <f>(AV147-BB147)/(AV147-AU147)</f>
        <v>0</v>
      </c>
      <c r="BS147">
        <f>(BO147*BM147/BA147)</f>
        <v>0</v>
      </c>
      <c r="BT147">
        <f>(1-BS147)</f>
        <v>0</v>
      </c>
      <c r="BU147">
        <v>3380</v>
      </c>
      <c r="BV147">
        <v>300</v>
      </c>
      <c r="BW147">
        <v>300</v>
      </c>
      <c r="BX147">
        <v>300</v>
      </c>
      <c r="BY147">
        <v>12481.5</v>
      </c>
      <c r="BZ147">
        <v>1141.52</v>
      </c>
      <c r="CA147">
        <v>-0.009041810000000001</v>
      </c>
      <c r="CB147">
        <v>5.12</v>
      </c>
      <c r="CC147" t="s">
        <v>417</v>
      </c>
      <c r="CD147" t="s">
        <v>417</v>
      </c>
      <c r="CE147" t="s">
        <v>417</v>
      </c>
      <c r="CF147" t="s">
        <v>417</v>
      </c>
      <c r="CG147" t="s">
        <v>417</v>
      </c>
      <c r="CH147" t="s">
        <v>417</v>
      </c>
      <c r="CI147" t="s">
        <v>417</v>
      </c>
      <c r="CJ147" t="s">
        <v>417</v>
      </c>
      <c r="CK147" t="s">
        <v>417</v>
      </c>
      <c r="CL147" t="s">
        <v>417</v>
      </c>
      <c r="CM147">
        <f>$B$11*DK147+$C$11*DL147+$F$11*DW147*(1-DZ147)</f>
        <v>0</v>
      </c>
      <c r="CN147">
        <f>CM147*CO147</f>
        <v>0</v>
      </c>
      <c r="CO147">
        <f>($B$11*$D$9+$C$11*$D$9+$F$11*((EJ147+EB147)/MAX(EJ147+EB147+EK147, 0.1)*$I$9+EK147/MAX(EJ147+EB147+EK147, 0.1)*$J$9))/($B$11+$C$11+$F$11)</f>
        <v>0</v>
      </c>
      <c r="CP147">
        <f>($B$11*$K$9+$C$11*$K$9+$F$11*((EJ147+EB147)/MAX(EJ147+EB147+EK147, 0.1)*$P$9+EK147/MAX(EJ147+EB147+EK147, 0.1)*$Q$9))/($B$11+$C$11+$F$11)</f>
        <v>0</v>
      </c>
      <c r="CQ147">
        <v>6</v>
      </c>
      <c r="CR147">
        <v>0.5</v>
      </c>
      <c r="CS147" t="s">
        <v>418</v>
      </c>
      <c r="CT147">
        <v>2</v>
      </c>
      <c r="CU147">
        <v>1690405383.75</v>
      </c>
      <c r="CV147">
        <v>409.7835333333334</v>
      </c>
      <c r="CW147">
        <v>417.7312333333333</v>
      </c>
      <c r="CX147">
        <v>34.81855333333334</v>
      </c>
      <c r="CY147">
        <v>34.14661</v>
      </c>
      <c r="CZ147">
        <v>408.6635333333334</v>
      </c>
      <c r="DA147">
        <v>34.28255333333334</v>
      </c>
      <c r="DB147">
        <v>600.0445666666667</v>
      </c>
      <c r="DC147">
        <v>101.2117</v>
      </c>
      <c r="DD147">
        <v>0.09975850333333332</v>
      </c>
      <c r="DE147">
        <v>33.26387666666667</v>
      </c>
      <c r="DF147">
        <v>34.06233</v>
      </c>
      <c r="DG147">
        <v>999.9000000000002</v>
      </c>
      <c r="DH147">
        <v>0</v>
      </c>
      <c r="DI147">
        <v>0</v>
      </c>
      <c r="DJ147">
        <v>9998.184333333335</v>
      </c>
      <c r="DK147">
        <v>0</v>
      </c>
      <c r="DL147">
        <v>1735.608333333333</v>
      </c>
      <c r="DM147">
        <v>-7.979774333333333</v>
      </c>
      <c r="DN147">
        <v>424.5149000000001</v>
      </c>
      <c r="DO147">
        <v>432.4995666666667</v>
      </c>
      <c r="DP147">
        <v>0.6304482333333332</v>
      </c>
      <c r="DQ147">
        <v>417.7312333333333</v>
      </c>
      <c r="DR147">
        <v>34.14661</v>
      </c>
      <c r="DS147">
        <v>3.519847333333333</v>
      </c>
      <c r="DT147">
        <v>3.456038333333333</v>
      </c>
      <c r="DU147">
        <v>26.71578333333333</v>
      </c>
      <c r="DV147">
        <v>26.4053</v>
      </c>
      <c r="DW147">
        <v>1499.984666666666</v>
      </c>
      <c r="DX147">
        <v>0.9730001666666669</v>
      </c>
      <c r="DY147">
        <v>0.02699966666666666</v>
      </c>
      <c r="DZ147">
        <v>0</v>
      </c>
      <c r="EA147">
        <v>933.8448000000001</v>
      </c>
      <c r="EB147">
        <v>4.99931</v>
      </c>
      <c r="EC147">
        <v>15868.12333333333</v>
      </c>
      <c r="ED147">
        <v>13259.09666666667</v>
      </c>
      <c r="EE147">
        <v>42</v>
      </c>
      <c r="EF147">
        <v>43.17253333333331</v>
      </c>
      <c r="EG147">
        <v>42.2374</v>
      </c>
      <c r="EH147">
        <v>42.55579999999998</v>
      </c>
      <c r="EI147">
        <v>43.14359999999999</v>
      </c>
      <c r="EJ147">
        <v>1454.620333333333</v>
      </c>
      <c r="EK147">
        <v>40.36433333333332</v>
      </c>
      <c r="EL147">
        <v>0</v>
      </c>
      <c r="EM147">
        <v>2113</v>
      </c>
      <c r="EN147">
        <v>0</v>
      </c>
      <c r="EO147">
        <v>932.08072</v>
      </c>
      <c r="EP147">
        <v>-177.8273074153014</v>
      </c>
      <c r="EQ147">
        <v>2198.799995934073</v>
      </c>
      <c r="ER147">
        <v>15879.084</v>
      </c>
      <c r="ES147">
        <v>15</v>
      </c>
      <c r="ET147">
        <v>1690405412.5</v>
      </c>
      <c r="EU147" t="s">
        <v>1034</v>
      </c>
      <c r="EV147">
        <v>1690405410.5</v>
      </c>
      <c r="EW147">
        <v>1690405412.5</v>
      </c>
      <c r="EX147">
        <v>91</v>
      </c>
      <c r="EY147">
        <v>0.036</v>
      </c>
      <c r="EZ147">
        <v>0.041</v>
      </c>
      <c r="FA147">
        <v>1.12</v>
      </c>
      <c r="FB147">
        <v>0.536</v>
      </c>
      <c r="FC147">
        <v>418</v>
      </c>
      <c r="FD147">
        <v>34</v>
      </c>
      <c r="FE147">
        <v>0.24</v>
      </c>
      <c r="FF147">
        <v>0.25</v>
      </c>
      <c r="FG147">
        <v>7.717989762778754</v>
      </c>
      <c r="FH147">
        <v>-0.4176580876021309</v>
      </c>
      <c r="FI147">
        <v>0.05930843400178368</v>
      </c>
      <c r="FJ147">
        <v>1</v>
      </c>
      <c r="FK147">
        <v>-7.96897425</v>
      </c>
      <c r="FL147">
        <v>-0.005878311444648579</v>
      </c>
      <c r="FM147">
        <v>0.05259724417151066</v>
      </c>
      <c r="FN147">
        <v>1</v>
      </c>
      <c r="FO147">
        <v>409.7514</v>
      </c>
      <c r="FP147">
        <v>1.270424916575655</v>
      </c>
      <c r="FQ147">
        <v>0.09531547618303932</v>
      </c>
      <c r="FR147">
        <v>1</v>
      </c>
      <c r="FS147">
        <v>0.6086891999999999</v>
      </c>
      <c r="FT147">
        <v>0.5228366228893045</v>
      </c>
      <c r="FU147">
        <v>0.05047746407665504</v>
      </c>
      <c r="FV147">
        <v>0</v>
      </c>
      <c r="FW147">
        <v>34.77705333333333</v>
      </c>
      <c r="FX147">
        <v>0.5069259176863076</v>
      </c>
      <c r="FY147">
        <v>0.03693827945220048</v>
      </c>
      <c r="FZ147">
        <v>1</v>
      </c>
      <c r="GA147">
        <v>4</v>
      </c>
      <c r="GB147">
        <v>5</v>
      </c>
      <c r="GC147" t="s">
        <v>489</v>
      </c>
      <c r="GD147">
        <v>3.17069</v>
      </c>
      <c r="GE147">
        <v>2.79808</v>
      </c>
      <c r="GF147">
        <v>0.101514</v>
      </c>
      <c r="GG147">
        <v>0.103728</v>
      </c>
      <c r="GH147">
        <v>0.152934</v>
      </c>
      <c r="GI147">
        <v>0.151817</v>
      </c>
      <c r="GJ147">
        <v>27706.5</v>
      </c>
      <c r="GK147">
        <v>22079.2</v>
      </c>
      <c r="GL147">
        <v>28852.8</v>
      </c>
      <c r="GM147">
        <v>24158.3</v>
      </c>
      <c r="GN147">
        <v>31081.7</v>
      </c>
      <c r="GO147">
        <v>29899.2</v>
      </c>
      <c r="GP147">
        <v>39799.2</v>
      </c>
      <c r="GQ147">
        <v>39413.8</v>
      </c>
      <c r="GR147">
        <v>2.09247</v>
      </c>
      <c r="GS147">
        <v>1.79035</v>
      </c>
      <c r="GT147">
        <v>0.128806</v>
      </c>
      <c r="GU147">
        <v>0</v>
      </c>
      <c r="GV147">
        <v>31.9823</v>
      </c>
      <c r="GW147">
        <v>999.9</v>
      </c>
      <c r="GX147">
        <v>59.5</v>
      </c>
      <c r="GY147">
        <v>36.6</v>
      </c>
      <c r="GZ147">
        <v>36.2629</v>
      </c>
      <c r="HA147">
        <v>61.9771</v>
      </c>
      <c r="HB147">
        <v>30.9655</v>
      </c>
      <c r="HC147">
        <v>1</v>
      </c>
      <c r="HD147">
        <v>0.503895</v>
      </c>
      <c r="HE147">
        <v>0</v>
      </c>
      <c r="HF147">
        <v>20.276</v>
      </c>
      <c r="HG147">
        <v>5.22193</v>
      </c>
      <c r="HH147">
        <v>11.9135</v>
      </c>
      <c r="HI147">
        <v>4.96365</v>
      </c>
      <c r="HJ147">
        <v>3.292</v>
      </c>
      <c r="HK147">
        <v>9999</v>
      </c>
      <c r="HL147">
        <v>9999</v>
      </c>
      <c r="HM147">
        <v>9999</v>
      </c>
      <c r="HN147">
        <v>999.9</v>
      </c>
      <c r="HO147">
        <v>4.97031</v>
      </c>
      <c r="HP147">
        <v>1.87533</v>
      </c>
      <c r="HQ147">
        <v>1.87416</v>
      </c>
      <c r="HR147">
        <v>1.87332</v>
      </c>
      <c r="HS147">
        <v>1.87473</v>
      </c>
      <c r="HT147">
        <v>1.8697</v>
      </c>
      <c r="HU147">
        <v>1.87387</v>
      </c>
      <c r="HV147">
        <v>1.87891</v>
      </c>
      <c r="HW147">
        <v>0</v>
      </c>
      <c r="HX147">
        <v>0</v>
      </c>
      <c r="HY147">
        <v>0</v>
      </c>
      <c r="HZ147">
        <v>0</v>
      </c>
      <c r="IA147" t="s">
        <v>421</v>
      </c>
      <c r="IB147" t="s">
        <v>422</v>
      </c>
      <c r="IC147" t="s">
        <v>423</v>
      </c>
      <c r="ID147" t="s">
        <v>423</v>
      </c>
      <c r="IE147" t="s">
        <v>423</v>
      </c>
      <c r="IF147" t="s">
        <v>423</v>
      </c>
      <c r="IG147">
        <v>0</v>
      </c>
      <c r="IH147">
        <v>100</v>
      </c>
      <c r="II147">
        <v>100</v>
      </c>
      <c r="IJ147">
        <v>1.12</v>
      </c>
      <c r="IK147">
        <v>0.536</v>
      </c>
      <c r="IL147">
        <v>1.066559076956738</v>
      </c>
      <c r="IM147">
        <v>0.0007502269904989051</v>
      </c>
      <c r="IN147">
        <v>-1.907541437940456E-06</v>
      </c>
      <c r="IO147">
        <v>4.87577687351772E-10</v>
      </c>
      <c r="IP147">
        <v>0.4945047619047642</v>
      </c>
      <c r="IQ147">
        <v>0</v>
      </c>
      <c r="IR147">
        <v>0</v>
      </c>
      <c r="IS147">
        <v>0</v>
      </c>
      <c r="IT147">
        <v>1</v>
      </c>
      <c r="IU147">
        <v>1943</v>
      </c>
      <c r="IV147">
        <v>1</v>
      </c>
      <c r="IW147">
        <v>21</v>
      </c>
      <c r="IX147">
        <v>36.8</v>
      </c>
      <c r="IY147">
        <v>39.1</v>
      </c>
      <c r="IZ147">
        <v>1.10962</v>
      </c>
      <c r="JA147">
        <v>2.43774</v>
      </c>
      <c r="JB147">
        <v>1.42578</v>
      </c>
      <c r="JC147">
        <v>2.26562</v>
      </c>
      <c r="JD147">
        <v>1.54785</v>
      </c>
      <c r="JE147">
        <v>2.48657</v>
      </c>
      <c r="JF147">
        <v>40.0194</v>
      </c>
      <c r="JG147">
        <v>16.1196</v>
      </c>
      <c r="JH147">
        <v>18</v>
      </c>
      <c r="JI147">
        <v>634.736</v>
      </c>
      <c r="JJ147">
        <v>419.51</v>
      </c>
      <c r="JK147">
        <v>32.3269</v>
      </c>
      <c r="JL147">
        <v>33.5032</v>
      </c>
      <c r="JM147">
        <v>30.001</v>
      </c>
      <c r="JN147">
        <v>33.4331</v>
      </c>
      <c r="JO147">
        <v>33.3777</v>
      </c>
      <c r="JP147">
        <v>22.2483</v>
      </c>
      <c r="JQ147">
        <v>0</v>
      </c>
      <c r="JR147">
        <v>100</v>
      </c>
      <c r="JS147">
        <v>-999.9</v>
      </c>
      <c r="JT147">
        <v>417.74</v>
      </c>
      <c r="JU147">
        <v>35</v>
      </c>
      <c r="JV147">
        <v>94.0097</v>
      </c>
      <c r="JW147">
        <v>100.277</v>
      </c>
    </row>
    <row r="148" spans="1:283">
      <c r="A148">
        <v>132</v>
      </c>
      <c r="B148">
        <v>1690405596.6</v>
      </c>
      <c r="C148">
        <v>27226.5</v>
      </c>
      <c r="D148" t="s">
        <v>1035</v>
      </c>
      <c r="E148" t="s">
        <v>1036</v>
      </c>
      <c r="F148">
        <v>15</v>
      </c>
      <c r="P148">
        <v>1690405588.849999</v>
      </c>
      <c r="Q148">
        <f>(R148)/1000</f>
        <v>0</v>
      </c>
      <c r="R148">
        <f>1000*DB148*AP148*(CX148-CY148)/(100*CQ148*(1000-AP148*CX148))</f>
        <v>0</v>
      </c>
      <c r="S148">
        <f>DB148*AP148*(CW148-CV148*(1000-AP148*CY148)/(1000-AP148*CX148))/(100*CQ148)</f>
        <v>0</v>
      </c>
      <c r="T148">
        <f>CV148 - IF(AP148&gt;1, S148*CQ148*100.0/(AR148*DJ148), 0)</f>
        <v>0</v>
      </c>
      <c r="U148">
        <f>((AA148-Q148/2)*T148-S148)/(AA148+Q148/2)</f>
        <v>0</v>
      </c>
      <c r="V148">
        <f>U148*(DC148+DD148)/1000.0</f>
        <v>0</v>
      </c>
      <c r="W148">
        <f>(CV148 - IF(AP148&gt;1, S148*CQ148*100.0/(AR148*DJ148), 0))*(DC148+DD148)/1000.0</f>
        <v>0</v>
      </c>
      <c r="X148">
        <f>2.0/((1/Z148-1/Y148)+SIGN(Z148)*SQRT((1/Z148-1/Y148)*(1/Z148-1/Y148) + 4*CR148/((CR148+1)*(CR148+1))*(2*1/Z148*1/Y148-1/Y148*1/Y148)))</f>
        <v>0</v>
      </c>
      <c r="Y148">
        <f>IF(LEFT(CS148,1)&lt;&gt;"0",IF(LEFT(CS148,1)="1",3.0,CT148),$D$5+$E$5*(DJ148*DC148/($K$5*1000))+$F$5*(DJ148*DC148/($K$5*1000))*MAX(MIN(CQ148,$J$5),$I$5)*MAX(MIN(CQ148,$J$5),$I$5)+$G$5*MAX(MIN(CQ148,$J$5),$I$5)*(DJ148*DC148/($K$5*1000))+$H$5*(DJ148*DC148/($K$5*1000))*(DJ148*DC148/($K$5*1000)))</f>
        <v>0</v>
      </c>
      <c r="Z148">
        <f>Q148*(1000-(1000*0.61365*exp(17.502*AD148/(240.97+AD148))/(DC148+DD148)+CX148)/2)/(1000*0.61365*exp(17.502*AD148/(240.97+AD148))/(DC148+DD148)-CX148)</f>
        <v>0</v>
      </c>
      <c r="AA148">
        <f>1/((CR148+1)/(X148/1.6)+1/(Y148/1.37)) + CR148/((CR148+1)/(X148/1.6) + CR148/(Y148/1.37))</f>
        <v>0</v>
      </c>
      <c r="AB148">
        <f>(CM148*CP148)</f>
        <v>0</v>
      </c>
      <c r="AC148">
        <f>(DE148+(AB148+2*0.95*5.67E-8*(((DE148+$B$7)+273)^4-(DE148+273)^4)-44100*Q148)/(1.84*29.3*Y148+8*0.95*5.67E-8*(DE148+273)^3))</f>
        <v>0</v>
      </c>
      <c r="AD148">
        <f>($C$7*DF148+$D$7*DG148+$E$7*AC148)</f>
        <v>0</v>
      </c>
      <c r="AE148">
        <f>0.61365*exp(17.502*AD148/(240.97+AD148))</f>
        <v>0</v>
      </c>
      <c r="AF148">
        <f>(AG148/AH148*100)</f>
        <v>0</v>
      </c>
      <c r="AG148">
        <f>CX148*(DC148+DD148)/1000</f>
        <v>0</v>
      </c>
      <c r="AH148">
        <f>0.61365*exp(17.502*DE148/(240.97+DE148))</f>
        <v>0</v>
      </c>
      <c r="AI148">
        <f>(AE148-CX148*(DC148+DD148)/1000)</f>
        <v>0</v>
      </c>
      <c r="AJ148">
        <f>(-Q148*44100)</f>
        <v>0</v>
      </c>
      <c r="AK148">
        <f>2*29.3*Y148*0.92*(DE148-AD148)</f>
        <v>0</v>
      </c>
      <c r="AL148">
        <f>2*0.95*5.67E-8*(((DE148+$B$7)+273)^4-(AD148+273)^4)</f>
        <v>0</v>
      </c>
      <c r="AM148">
        <f>AB148+AL148+AJ148+AK148</f>
        <v>0</v>
      </c>
      <c r="AN148">
        <v>0</v>
      </c>
      <c r="AO148">
        <v>0</v>
      </c>
      <c r="AP148">
        <f>IF(AN148*$H$13&gt;=AR148,1.0,(AR148/(AR148-AN148*$H$13)))</f>
        <v>0</v>
      </c>
      <c r="AQ148">
        <f>(AP148-1)*100</f>
        <v>0</v>
      </c>
      <c r="AR148">
        <f>MAX(0,($B$13+$C$13*DJ148)/(1+$D$13*DJ148)*DC148/(DE148+273)*$E$13)</f>
        <v>0</v>
      </c>
      <c r="AS148" t="s">
        <v>414</v>
      </c>
      <c r="AT148">
        <v>12558.6</v>
      </c>
      <c r="AU148">
        <v>607.068</v>
      </c>
      <c r="AV148">
        <v>2188.17</v>
      </c>
      <c r="AW148">
        <f>1-AU148/AV148</f>
        <v>0</v>
      </c>
      <c r="AX148">
        <v>-1.734461745173538</v>
      </c>
      <c r="AY148" t="s">
        <v>1037</v>
      </c>
      <c r="AZ148">
        <v>12525.9</v>
      </c>
      <c r="BA148">
        <v>668.6582307692307</v>
      </c>
      <c r="BB148">
        <v>1404.97</v>
      </c>
      <c r="BC148">
        <f>1-BA148/BB148</f>
        <v>0</v>
      </c>
      <c r="BD148">
        <v>0.5</v>
      </c>
      <c r="BE148">
        <f>CN148</f>
        <v>0</v>
      </c>
      <c r="BF148">
        <f>S148</f>
        <v>0</v>
      </c>
      <c r="BG148">
        <f>BC148*BD148*BE148</f>
        <v>0</v>
      </c>
      <c r="BH148">
        <f>(BF148-AX148)/BE148</f>
        <v>0</v>
      </c>
      <c r="BI148">
        <f>(AV148-BB148)/BB148</f>
        <v>0</v>
      </c>
      <c r="BJ148">
        <f>AU148/(AW148+AU148/BB148)</f>
        <v>0</v>
      </c>
      <c r="BK148" t="s">
        <v>1038</v>
      </c>
      <c r="BL148">
        <v>-739.8099999999999</v>
      </c>
      <c r="BM148">
        <f>IF(BL148&lt;&gt;0, BL148, BJ148)</f>
        <v>0</v>
      </c>
      <c r="BN148">
        <f>1-BM148/BB148</f>
        <v>0</v>
      </c>
      <c r="BO148">
        <f>(BB148-BA148)/(BB148-BM148)</f>
        <v>0</v>
      </c>
      <c r="BP148">
        <f>(AV148-BB148)/(AV148-BM148)</f>
        <v>0</v>
      </c>
      <c r="BQ148">
        <f>(BB148-BA148)/(BB148-AU148)</f>
        <v>0</v>
      </c>
      <c r="BR148">
        <f>(AV148-BB148)/(AV148-AU148)</f>
        <v>0</v>
      </c>
      <c r="BS148">
        <f>(BO148*BM148/BA148)</f>
        <v>0</v>
      </c>
      <c r="BT148">
        <f>(1-BS148)</f>
        <v>0</v>
      </c>
      <c r="BU148">
        <v>3382</v>
      </c>
      <c r="BV148">
        <v>300</v>
      </c>
      <c r="BW148">
        <v>300</v>
      </c>
      <c r="BX148">
        <v>300</v>
      </c>
      <c r="BY148">
        <v>12525.9</v>
      </c>
      <c r="BZ148">
        <v>1234.53</v>
      </c>
      <c r="CA148">
        <v>-0.009847760000000001</v>
      </c>
      <c r="CB148">
        <v>-42.52</v>
      </c>
      <c r="CC148" t="s">
        <v>417</v>
      </c>
      <c r="CD148" t="s">
        <v>417</v>
      </c>
      <c r="CE148" t="s">
        <v>417</v>
      </c>
      <c r="CF148" t="s">
        <v>417</v>
      </c>
      <c r="CG148" t="s">
        <v>417</v>
      </c>
      <c r="CH148" t="s">
        <v>417</v>
      </c>
      <c r="CI148" t="s">
        <v>417</v>
      </c>
      <c r="CJ148" t="s">
        <v>417</v>
      </c>
      <c r="CK148" t="s">
        <v>417</v>
      </c>
      <c r="CL148" t="s">
        <v>417</v>
      </c>
      <c r="CM148">
        <f>$B$11*DK148+$C$11*DL148+$F$11*DW148*(1-DZ148)</f>
        <v>0</v>
      </c>
      <c r="CN148">
        <f>CM148*CO148</f>
        <v>0</v>
      </c>
      <c r="CO148">
        <f>($B$11*$D$9+$C$11*$D$9+$F$11*((EJ148+EB148)/MAX(EJ148+EB148+EK148, 0.1)*$I$9+EK148/MAX(EJ148+EB148+EK148, 0.1)*$J$9))/($B$11+$C$11+$F$11)</f>
        <v>0</v>
      </c>
      <c r="CP148">
        <f>($B$11*$K$9+$C$11*$K$9+$F$11*((EJ148+EB148)/MAX(EJ148+EB148+EK148, 0.1)*$P$9+EK148/MAX(EJ148+EB148+EK148, 0.1)*$Q$9))/($B$11+$C$11+$F$11)</f>
        <v>0</v>
      </c>
      <c r="CQ148">
        <v>6</v>
      </c>
      <c r="CR148">
        <v>0.5</v>
      </c>
      <c r="CS148" t="s">
        <v>418</v>
      </c>
      <c r="CT148">
        <v>2</v>
      </c>
      <c r="CU148">
        <v>1690405588.849999</v>
      </c>
      <c r="CV148">
        <v>409.8288666666668</v>
      </c>
      <c r="CW148">
        <v>414.3965</v>
      </c>
      <c r="CX148">
        <v>34.92684000000001</v>
      </c>
      <c r="CY148">
        <v>34.26157333333333</v>
      </c>
      <c r="CZ148">
        <v>408.6608666666668</v>
      </c>
      <c r="DA148">
        <v>34.40284</v>
      </c>
      <c r="DB148">
        <v>600.1453666666669</v>
      </c>
      <c r="DC148">
        <v>101.1923333333333</v>
      </c>
      <c r="DD148">
        <v>0.10003577</v>
      </c>
      <c r="DE148">
        <v>34.36671666666667</v>
      </c>
      <c r="DF148">
        <v>35.31571666666666</v>
      </c>
      <c r="DG148">
        <v>999.9000000000002</v>
      </c>
      <c r="DH148">
        <v>0</v>
      </c>
      <c r="DI148">
        <v>0</v>
      </c>
      <c r="DJ148">
        <v>9994.558000000001</v>
      </c>
      <c r="DK148">
        <v>0</v>
      </c>
      <c r="DL148">
        <v>132.2326666666667</v>
      </c>
      <c r="DM148">
        <v>-4.611376333333334</v>
      </c>
      <c r="DN148">
        <v>424.6207333333334</v>
      </c>
      <c r="DO148">
        <v>429.0981333333333</v>
      </c>
      <c r="DP148">
        <v>0.6769836666666668</v>
      </c>
      <c r="DQ148">
        <v>414.3965</v>
      </c>
      <c r="DR148">
        <v>34.26157333333333</v>
      </c>
      <c r="DS148">
        <v>3.535516</v>
      </c>
      <c r="DT148">
        <v>3.467009666666667</v>
      </c>
      <c r="DU148">
        <v>26.79126333333333</v>
      </c>
      <c r="DV148">
        <v>26.45905666666667</v>
      </c>
      <c r="DW148">
        <v>599.9730000000001</v>
      </c>
      <c r="DX148">
        <v>0.9330062000000002</v>
      </c>
      <c r="DY148">
        <v>0.06699382</v>
      </c>
      <c r="DZ148">
        <v>0</v>
      </c>
      <c r="EA148">
        <v>669.0666666666669</v>
      </c>
      <c r="EB148">
        <v>4.99931</v>
      </c>
      <c r="EC148">
        <v>10425.16233333333</v>
      </c>
      <c r="ED148">
        <v>5203.545333333333</v>
      </c>
      <c r="EE148">
        <v>41.80166666666666</v>
      </c>
      <c r="EF148">
        <v>43.52893333333332</v>
      </c>
      <c r="EG148">
        <v>42.56199999999998</v>
      </c>
      <c r="EH148">
        <v>43.44539999999999</v>
      </c>
      <c r="EI148">
        <v>43.5</v>
      </c>
      <c r="EJ148">
        <v>555.1153333333333</v>
      </c>
      <c r="EK148">
        <v>39.85966666666666</v>
      </c>
      <c r="EL148">
        <v>0</v>
      </c>
      <c r="EM148">
        <v>204.7999999523163</v>
      </c>
      <c r="EN148">
        <v>0</v>
      </c>
      <c r="EO148">
        <v>668.6582307692307</v>
      </c>
      <c r="EP148">
        <v>-62.62509404647291</v>
      </c>
      <c r="EQ148">
        <v>-1169.260517570259</v>
      </c>
      <c r="ER148">
        <v>10433.495</v>
      </c>
      <c r="ES148">
        <v>15</v>
      </c>
      <c r="ET148">
        <v>1690405619.6</v>
      </c>
      <c r="EU148" t="s">
        <v>1039</v>
      </c>
      <c r="EV148">
        <v>1690405613.6</v>
      </c>
      <c r="EW148">
        <v>1690405619.6</v>
      </c>
      <c r="EX148">
        <v>92</v>
      </c>
      <c r="EY148">
        <v>0.046</v>
      </c>
      <c r="EZ148">
        <v>-0.011</v>
      </c>
      <c r="FA148">
        <v>1.168</v>
      </c>
      <c r="FB148">
        <v>0.524</v>
      </c>
      <c r="FC148">
        <v>414</v>
      </c>
      <c r="FD148">
        <v>34</v>
      </c>
      <c r="FE148">
        <v>0.28</v>
      </c>
      <c r="FF148">
        <v>0.15</v>
      </c>
      <c r="FG148">
        <v>4.326415077194745</v>
      </c>
      <c r="FH148">
        <v>0.1149736909119239</v>
      </c>
      <c r="FI148">
        <v>0.04344238010288044</v>
      </c>
      <c r="FJ148">
        <v>1</v>
      </c>
      <c r="FK148">
        <v>-4.633681463414634</v>
      </c>
      <c r="FL148">
        <v>0.2184999303135759</v>
      </c>
      <c r="FM148">
        <v>0.06391793650935958</v>
      </c>
      <c r="FN148">
        <v>1</v>
      </c>
      <c r="FO148">
        <v>409.7776129032259</v>
      </c>
      <c r="FP148">
        <v>0.7211129032239729</v>
      </c>
      <c r="FQ148">
        <v>0.06783931556798121</v>
      </c>
      <c r="FR148">
        <v>1</v>
      </c>
      <c r="FS148">
        <v>0.6481561707317074</v>
      </c>
      <c r="FT148">
        <v>0.4961133240418112</v>
      </c>
      <c r="FU148">
        <v>0.04992329278388481</v>
      </c>
      <c r="FV148">
        <v>1</v>
      </c>
      <c r="FW148">
        <v>34.93377741935483</v>
      </c>
      <c r="FX148">
        <v>0.3400596774192832</v>
      </c>
      <c r="FY148">
        <v>0.0260435703126625</v>
      </c>
      <c r="FZ148">
        <v>1</v>
      </c>
      <c r="GA148">
        <v>5</v>
      </c>
      <c r="GB148">
        <v>5</v>
      </c>
      <c r="GC148" t="s">
        <v>420</v>
      </c>
      <c r="GD148">
        <v>3.17007</v>
      </c>
      <c r="GE148">
        <v>2.79709</v>
      </c>
      <c r="GF148">
        <v>0.101369</v>
      </c>
      <c r="GG148">
        <v>0.102978</v>
      </c>
      <c r="GH148">
        <v>0.15301</v>
      </c>
      <c r="GI148">
        <v>0.15197</v>
      </c>
      <c r="GJ148">
        <v>27673.7</v>
      </c>
      <c r="GK148">
        <v>22080.3</v>
      </c>
      <c r="GL148">
        <v>28816.9</v>
      </c>
      <c r="GM148">
        <v>24141.6</v>
      </c>
      <c r="GN148">
        <v>31045.3</v>
      </c>
      <c r="GO148">
        <v>29876.4</v>
      </c>
      <c r="GP148">
        <v>39751.1</v>
      </c>
      <c r="GQ148">
        <v>39387.4</v>
      </c>
      <c r="GR148">
        <v>2.08153</v>
      </c>
      <c r="GS148">
        <v>1.82108</v>
      </c>
      <c r="GT148">
        <v>0.0703968</v>
      </c>
      <c r="GU148">
        <v>0</v>
      </c>
      <c r="GV148">
        <v>34.252</v>
      </c>
      <c r="GW148">
        <v>999.9</v>
      </c>
      <c r="GX148">
        <v>59.8</v>
      </c>
      <c r="GY148">
        <v>36.6</v>
      </c>
      <c r="GZ148">
        <v>36.4523</v>
      </c>
      <c r="HA148">
        <v>62.4334</v>
      </c>
      <c r="HB148">
        <v>29.5913</v>
      </c>
      <c r="HC148">
        <v>1</v>
      </c>
      <c r="HD148">
        <v>0.550412</v>
      </c>
      <c r="HE148">
        <v>0</v>
      </c>
      <c r="HF148">
        <v>20.2834</v>
      </c>
      <c r="HG148">
        <v>5.22313</v>
      </c>
      <c r="HH148">
        <v>11.9141</v>
      </c>
      <c r="HI148">
        <v>4.96395</v>
      </c>
      <c r="HJ148">
        <v>3.292</v>
      </c>
      <c r="HK148">
        <v>9999</v>
      </c>
      <c r="HL148">
        <v>9999</v>
      </c>
      <c r="HM148">
        <v>9999</v>
      </c>
      <c r="HN148">
        <v>999.9</v>
      </c>
      <c r="HO148">
        <v>4.9703</v>
      </c>
      <c r="HP148">
        <v>1.87531</v>
      </c>
      <c r="HQ148">
        <v>1.87411</v>
      </c>
      <c r="HR148">
        <v>1.87332</v>
      </c>
      <c r="HS148">
        <v>1.8747</v>
      </c>
      <c r="HT148">
        <v>1.86966</v>
      </c>
      <c r="HU148">
        <v>1.87383</v>
      </c>
      <c r="HV148">
        <v>1.87894</v>
      </c>
      <c r="HW148">
        <v>0</v>
      </c>
      <c r="HX148">
        <v>0</v>
      </c>
      <c r="HY148">
        <v>0</v>
      </c>
      <c r="HZ148">
        <v>0</v>
      </c>
      <c r="IA148" t="s">
        <v>421</v>
      </c>
      <c r="IB148" t="s">
        <v>422</v>
      </c>
      <c r="IC148" t="s">
        <v>423</v>
      </c>
      <c r="ID148" t="s">
        <v>423</v>
      </c>
      <c r="IE148" t="s">
        <v>423</v>
      </c>
      <c r="IF148" t="s">
        <v>423</v>
      </c>
      <c r="IG148">
        <v>0</v>
      </c>
      <c r="IH148">
        <v>100</v>
      </c>
      <c r="II148">
        <v>100</v>
      </c>
      <c r="IJ148">
        <v>1.168</v>
      </c>
      <c r="IK148">
        <v>0.524</v>
      </c>
      <c r="IL148">
        <v>1.102946774242506</v>
      </c>
      <c r="IM148">
        <v>0.0007502269904989051</v>
      </c>
      <c r="IN148">
        <v>-1.907541437940456E-06</v>
      </c>
      <c r="IO148">
        <v>4.87577687351772E-10</v>
      </c>
      <c r="IP148">
        <v>0.5357300000000151</v>
      </c>
      <c r="IQ148">
        <v>0</v>
      </c>
      <c r="IR148">
        <v>0</v>
      </c>
      <c r="IS148">
        <v>0</v>
      </c>
      <c r="IT148">
        <v>1</v>
      </c>
      <c r="IU148">
        <v>1943</v>
      </c>
      <c r="IV148">
        <v>1</v>
      </c>
      <c r="IW148">
        <v>21</v>
      </c>
      <c r="IX148">
        <v>3.1</v>
      </c>
      <c r="IY148">
        <v>3.1</v>
      </c>
      <c r="IZ148">
        <v>1.10352</v>
      </c>
      <c r="JA148">
        <v>2.44385</v>
      </c>
      <c r="JB148">
        <v>1.42578</v>
      </c>
      <c r="JC148">
        <v>2.26685</v>
      </c>
      <c r="JD148">
        <v>1.54785</v>
      </c>
      <c r="JE148">
        <v>2.4585</v>
      </c>
      <c r="JF148">
        <v>39.9437</v>
      </c>
      <c r="JG148">
        <v>16.0583</v>
      </c>
      <c r="JH148">
        <v>18</v>
      </c>
      <c r="JI148">
        <v>630.585</v>
      </c>
      <c r="JJ148">
        <v>440.558</v>
      </c>
      <c r="JK148">
        <v>33.0126</v>
      </c>
      <c r="JL148">
        <v>34.0726</v>
      </c>
      <c r="JM148">
        <v>30.0009</v>
      </c>
      <c r="JN148">
        <v>33.8728</v>
      </c>
      <c r="JO148">
        <v>33.8024</v>
      </c>
      <c r="JP148">
        <v>22.1151</v>
      </c>
      <c r="JQ148">
        <v>0</v>
      </c>
      <c r="JR148">
        <v>100</v>
      </c>
      <c r="JS148">
        <v>-999.9</v>
      </c>
      <c r="JT148">
        <v>414.269</v>
      </c>
      <c r="JU148">
        <v>35</v>
      </c>
      <c r="JV148">
        <v>93.89449999999999</v>
      </c>
      <c r="JW148">
        <v>100.209</v>
      </c>
    </row>
    <row r="149" spans="1:283">
      <c r="A149">
        <v>133</v>
      </c>
      <c r="B149">
        <v>1690405710.1</v>
      </c>
      <c r="C149">
        <v>27340</v>
      </c>
      <c r="D149" t="s">
        <v>1040</v>
      </c>
      <c r="E149" t="s">
        <v>1041</v>
      </c>
      <c r="F149">
        <v>15</v>
      </c>
      <c r="P149">
        <v>1690405702.349999</v>
      </c>
      <c r="Q149">
        <f>(R149)/1000</f>
        <v>0</v>
      </c>
      <c r="R149">
        <f>1000*DB149*AP149*(CX149-CY149)/(100*CQ149*(1000-AP149*CX149))</f>
        <v>0</v>
      </c>
      <c r="S149">
        <f>DB149*AP149*(CW149-CV149*(1000-AP149*CY149)/(1000-AP149*CX149))/(100*CQ149)</f>
        <v>0</v>
      </c>
      <c r="T149">
        <f>CV149 - IF(AP149&gt;1, S149*CQ149*100.0/(AR149*DJ149), 0)</f>
        <v>0</v>
      </c>
      <c r="U149">
        <f>((AA149-Q149/2)*T149-S149)/(AA149+Q149/2)</f>
        <v>0</v>
      </c>
      <c r="V149">
        <f>U149*(DC149+DD149)/1000.0</f>
        <v>0</v>
      </c>
      <c r="W149">
        <f>(CV149 - IF(AP149&gt;1, S149*CQ149*100.0/(AR149*DJ149), 0))*(DC149+DD149)/1000.0</f>
        <v>0</v>
      </c>
      <c r="X149">
        <f>2.0/((1/Z149-1/Y149)+SIGN(Z149)*SQRT((1/Z149-1/Y149)*(1/Z149-1/Y149) + 4*CR149/((CR149+1)*(CR149+1))*(2*1/Z149*1/Y149-1/Y149*1/Y149)))</f>
        <v>0</v>
      </c>
      <c r="Y149">
        <f>IF(LEFT(CS149,1)&lt;&gt;"0",IF(LEFT(CS149,1)="1",3.0,CT149),$D$5+$E$5*(DJ149*DC149/($K$5*1000))+$F$5*(DJ149*DC149/($K$5*1000))*MAX(MIN(CQ149,$J$5),$I$5)*MAX(MIN(CQ149,$J$5),$I$5)+$G$5*MAX(MIN(CQ149,$J$5),$I$5)*(DJ149*DC149/($K$5*1000))+$H$5*(DJ149*DC149/($K$5*1000))*(DJ149*DC149/($K$5*1000)))</f>
        <v>0</v>
      </c>
      <c r="Z149">
        <f>Q149*(1000-(1000*0.61365*exp(17.502*AD149/(240.97+AD149))/(DC149+DD149)+CX149)/2)/(1000*0.61365*exp(17.502*AD149/(240.97+AD149))/(DC149+DD149)-CX149)</f>
        <v>0</v>
      </c>
      <c r="AA149">
        <f>1/((CR149+1)/(X149/1.6)+1/(Y149/1.37)) + CR149/((CR149+1)/(X149/1.6) + CR149/(Y149/1.37))</f>
        <v>0</v>
      </c>
      <c r="AB149">
        <f>(CM149*CP149)</f>
        <v>0</v>
      </c>
      <c r="AC149">
        <f>(DE149+(AB149+2*0.95*5.67E-8*(((DE149+$B$7)+273)^4-(DE149+273)^4)-44100*Q149)/(1.84*29.3*Y149+8*0.95*5.67E-8*(DE149+273)^3))</f>
        <v>0</v>
      </c>
      <c r="AD149">
        <f>($C$7*DF149+$D$7*DG149+$E$7*AC149)</f>
        <v>0</v>
      </c>
      <c r="AE149">
        <f>0.61365*exp(17.502*AD149/(240.97+AD149))</f>
        <v>0</v>
      </c>
      <c r="AF149">
        <f>(AG149/AH149*100)</f>
        <v>0</v>
      </c>
      <c r="AG149">
        <f>CX149*(DC149+DD149)/1000</f>
        <v>0</v>
      </c>
      <c r="AH149">
        <f>0.61365*exp(17.502*DE149/(240.97+DE149))</f>
        <v>0</v>
      </c>
      <c r="AI149">
        <f>(AE149-CX149*(DC149+DD149)/1000)</f>
        <v>0</v>
      </c>
      <c r="AJ149">
        <f>(-Q149*44100)</f>
        <v>0</v>
      </c>
      <c r="AK149">
        <f>2*29.3*Y149*0.92*(DE149-AD149)</f>
        <v>0</v>
      </c>
      <c r="AL149">
        <f>2*0.95*5.67E-8*(((DE149+$B$7)+273)^4-(AD149+273)^4)</f>
        <v>0</v>
      </c>
      <c r="AM149">
        <f>AB149+AL149+AJ149+AK149</f>
        <v>0</v>
      </c>
      <c r="AN149">
        <v>0</v>
      </c>
      <c r="AO149">
        <v>0</v>
      </c>
      <c r="AP149">
        <f>IF(AN149*$H$13&gt;=AR149,1.0,(AR149/(AR149-AN149*$H$13)))</f>
        <v>0</v>
      </c>
      <c r="AQ149">
        <f>(AP149-1)*100</f>
        <v>0</v>
      </c>
      <c r="AR149">
        <f>MAX(0,($B$13+$C$13*DJ149)/(1+$D$13*DJ149)*DC149/(DE149+273)*$E$13)</f>
        <v>0</v>
      </c>
      <c r="AS149" t="s">
        <v>414</v>
      </c>
      <c r="AT149">
        <v>12558.6</v>
      </c>
      <c r="AU149">
        <v>607.068</v>
      </c>
      <c r="AV149">
        <v>2188.17</v>
      </c>
      <c r="AW149">
        <f>1-AU149/AV149</f>
        <v>0</v>
      </c>
      <c r="AX149">
        <v>-1.734461745173538</v>
      </c>
      <c r="AY149" t="s">
        <v>1042</v>
      </c>
      <c r="AZ149">
        <v>12602.4</v>
      </c>
      <c r="BA149">
        <v>590.08556</v>
      </c>
      <c r="BB149">
        <v>713.327</v>
      </c>
      <c r="BC149">
        <f>1-BA149/BB149</f>
        <v>0</v>
      </c>
      <c r="BD149">
        <v>0.5</v>
      </c>
      <c r="BE149">
        <f>CN149</f>
        <v>0</v>
      </c>
      <c r="BF149">
        <f>S149</f>
        <v>0</v>
      </c>
      <c r="BG149">
        <f>BC149*BD149*BE149</f>
        <v>0</v>
      </c>
      <c r="BH149">
        <f>(BF149-AX149)/BE149</f>
        <v>0</v>
      </c>
      <c r="BI149">
        <f>(AV149-BB149)/BB149</f>
        <v>0</v>
      </c>
      <c r="BJ149">
        <f>AU149/(AW149+AU149/BB149)</f>
        <v>0</v>
      </c>
      <c r="BK149" t="s">
        <v>1043</v>
      </c>
      <c r="BL149">
        <v>-1382.94</v>
      </c>
      <c r="BM149">
        <f>IF(BL149&lt;&gt;0, BL149, BJ149)</f>
        <v>0</v>
      </c>
      <c r="BN149">
        <f>1-BM149/BB149</f>
        <v>0</v>
      </c>
      <c r="BO149">
        <f>(BB149-BA149)/(BB149-BM149)</f>
        <v>0</v>
      </c>
      <c r="BP149">
        <f>(AV149-BB149)/(AV149-BM149)</f>
        <v>0</v>
      </c>
      <c r="BQ149">
        <f>(BB149-BA149)/(BB149-AU149)</f>
        <v>0</v>
      </c>
      <c r="BR149">
        <f>(AV149-BB149)/(AV149-AU149)</f>
        <v>0</v>
      </c>
      <c r="BS149">
        <f>(BO149*BM149/BA149)</f>
        <v>0</v>
      </c>
      <c r="BT149">
        <f>(1-BS149)</f>
        <v>0</v>
      </c>
      <c r="BU149">
        <v>3384</v>
      </c>
      <c r="BV149">
        <v>300</v>
      </c>
      <c r="BW149">
        <v>300</v>
      </c>
      <c r="BX149">
        <v>300</v>
      </c>
      <c r="BY149">
        <v>12602.4</v>
      </c>
      <c r="BZ149">
        <v>699.3200000000001</v>
      </c>
      <c r="CA149">
        <v>-0.009131210000000001</v>
      </c>
      <c r="CB149">
        <v>2.43</v>
      </c>
      <c r="CC149" t="s">
        <v>417</v>
      </c>
      <c r="CD149" t="s">
        <v>417</v>
      </c>
      <c r="CE149" t="s">
        <v>417</v>
      </c>
      <c r="CF149" t="s">
        <v>417</v>
      </c>
      <c r="CG149" t="s">
        <v>417</v>
      </c>
      <c r="CH149" t="s">
        <v>417</v>
      </c>
      <c r="CI149" t="s">
        <v>417</v>
      </c>
      <c r="CJ149" t="s">
        <v>417</v>
      </c>
      <c r="CK149" t="s">
        <v>417</v>
      </c>
      <c r="CL149" t="s">
        <v>417</v>
      </c>
      <c r="CM149">
        <f>$B$11*DK149+$C$11*DL149+$F$11*DW149*(1-DZ149)</f>
        <v>0</v>
      </c>
      <c r="CN149">
        <f>CM149*CO149</f>
        <v>0</v>
      </c>
      <c r="CO149">
        <f>($B$11*$D$9+$C$11*$D$9+$F$11*((EJ149+EB149)/MAX(EJ149+EB149+EK149, 0.1)*$I$9+EK149/MAX(EJ149+EB149+EK149, 0.1)*$J$9))/($B$11+$C$11+$F$11)</f>
        <v>0</v>
      </c>
      <c r="CP149">
        <f>($B$11*$K$9+$C$11*$K$9+$F$11*((EJ149+EB149)/MAX(EJ149+EB149+EK149, 0.1)*$P$9+EK149/MAX(EJ149+EB149+EK149, 0.1)*$Q$9))/($B$11+$C$11+$F$11)</f>
        <v>0</v>
      </c>
      <c r="CQ149">
        <v>6</v>
      </c>
      <c r="CR149">
        <v>0.5</v>
      </c>
      <c r="CS149" t="s">
        <v>418</v>
      </c>
      <c r="CT149">
        <v>2</v>
      </c>
      <c r="CU149">
        <v>1690405702.349999</v>
      </c>
      <c r="CV149">
        <v>410.0339666666667</v>
      </c>
      <c r="CW149">
        <v>412.3639666666667</v>
      </c>
      <c r="CX149">
        <v>34.48126666666667</v>
      </c>
      <c r="CY149">
        <v>34.39883</v>
      </c>
      <c r="CZ149">
        <v>408.8989666666667</v>
      </c>
      <c r="DA149">
        <v>33.96026666666667</v>
      </c>
      <c r="DB149">
        <v>600.1094000000001</v>
      </c>
      <c r="DC149">
        <v>101.1876333333333</v>
      </c>
      <c r="DD149">
        <v>0.1002851866666667</v>
      </c>
      <c r="DE149">
        <v>34.91456333333333</v>
      </c>
      <c r="DF149">
        <v>36.87871333333332</v>
      </c>
      <c r="DG149">
        <v>999.9000000000002</v>
      </c>
      <c r="DH149">
        <v>0</v>
      </c>
      <c r="DI149">
        <v>0</v>
      </c>
      <c r="DJ149">
        <v>9997.747333333333</v>
      </c>
      <c r="DK149">
        <v>0</v>
      </c>
      <c r="DL149">
        <v>1893.780666666667</v>
      </c>
      <c r="DM149">
        <v>-2.294661666666666</v>
      </c>
      <c r="DN149">
        <v>424.7155</v>
      </c>
      <c r="DO149">
        <v>427.0541</v>
      </c>
      <c r="DP149">
        <v>0.08587715333333333</v>
      </c>
      <c r="DQ149">
        <v>412.3639666666667</v>
      </c>
      <c r="DR149">
        <v>34.39883</v>
      </c>
      <c r="DS149">
        <v>3.489427000000001</v>
      </c>
      <c r="DT149">
        <v>3.480738</v>
      </c>
      <c r="DU149">
        <v>26.56835666666667</v>
      </c>
      <c r="DV149">
        <v>26.52608666666667</v>
      </c>
      <c r="DW149">
        <v>1500.116333333333</v>
      </c>
      <c r="DX149">
        <v>0.9730008000000001</v>
      </c>
      <c r="DY149">
        <v>0.02699948333333333</v>
      </c>
      <c r="DZ149">
        <v>0</v>
      </c>
      <c r="EA149">
        <v>590.1140666666666</v>
      </c>
      <c r="EB149">
        <v>4.99931</v>
      </c>
      <c r="EC149">
        <v>10042.367</v>
      </c>
      <c r="ED149">
        <v>13260.27</v>
      </c>
      <c r="EE149">
        <v>42.56223333333333</v>
      </c>
      <c r="EF149">
        <v>44.16636666666665</v>
      </c>
      <c r="EG149">
        <v>42.91013333333331</v>
      </c>
      <c r="EH149">
        <v>43.77273333333331</v>
      </c>
      <c r="EI149">
        <v>43.93716666666666</v>
      </c>
      <c r="EJ149">
        <v>1454.751666666667</v>
      </c>
      <c r="EK149">
        <v>40.36633333333332</v>
      </c>
      <c r="EL149">
        <v>0</v>
      </c>
      <c r="EM149">
        <v>113</v>
      </c>
      <c r="EN149">
        <v>0</v>
      </c>
      <c r="EO149">
        <v>590.08556</v>
      </c>
      <c r="EP149">
        <v>-2.447692299045539</v>
      </c>
      <c r="EQ149">
        <v>-153.9015378485404</v>
      </c>
      <c r="ER149">
        <v>10037.7384</v>
      </c>
      <c r="ES149">
        <v>15</v>
      </c>
      <c r="ET149">
        <v>1690405733.1</v>
      </c>
      <c r="EU149" t="s">
        <v>1044</v>
      </c>
      <c r="EV149">
        <v>1690405733.1</v>
      </c>
      <c r="EW149">
        <v>1690405727.1</v>
      </c>
      <c r="EX149">
        <v>93</v>
      </c>
      <c r="EY149">
        <v>-0.034</v>
      </c>
      <c r="EZ149">
        <v>-0.003</v>
      </c>
      <c r="FA149">
        <v>1.135</v>
      </c>
      <c r="FB149">
        <v>0.521</v>
      </c>
      <c r="FC149">
        <v>412</v>
      </c>
      <c r="FD149">
        <v>34</v>
      </c>
      <c r="FE149">
        <v>0.45</v>
      </c>
      <c r="FF149">
        <v>0.27</v>
      </c>
      <c r="FG149">
        <v>2.255384230788289</v>
      </c>
      <c r="FH149">
        <v>-0.2331005264005325</v>
      </c>
      <c r="FI149">
        <v>0.04490526694546598</v>
      </c>
      <c r="FJ149">
        <v>1</v>
      </c>
      <c r="FK149">
        <v>-2.2631</v>
      </c>
      <c r="FL149">
        <v>-0.3750337711069295</v>
      </c>
      <c r="FM149">
        <v>0.05796316351787574</v>
      </c>
      <c r="FN149">
        <v>1</v>
      </c>
      <c r="FO149">
        <v>410.0709666666667</v>
      </c>
      <c r="FP149">
        <v>0.1329744160193498</v>
      </c>
      <c r="FQ149">
        <v>0.02685452579278778</v>
      </c>
      <c r="FR149">
        <v>1</v>
      </c>
      <c r="FS149">
        <v>0.037923555</v>
      </c>
      <c r="FT149">
        <v>0.9279029146716699</v>
      </c>
      <c r="FU149">
        <v>0.08967423142109475</v>
      </c>
      <c r="FV149">
        <v>0</v>
      </c>
      <c r="FW149">
        <v>34.47684333333333</v>
      </c>
      <c r="FX149">
        <v>0.9530936596217515</v>
      </c>
      <c r="FY149">
        <v>0.06887172948476206</v>
      </c>
      <c r="FZ149">
        <v>0</v>
      </c>
      <c r="GA149">
        <v>3</v>
      </c>
      <c r="GB149">
        <v>5</v>
      </c>
      <c r="GC149" t="s">
        <v>1020</v>
      </c>
      <c r="GD149">
        <v>3.16972</v>
      </c>
      <c r="GE149">
        <v>2.79714</v>
      </c>
      <c r="GF149">
        <v>0.101298</v>
      </c>
      <c r="GG149">
        <v>0.102491</v>
      </c>
      <c r="GH149">
        <v>0.151803</v>
      </c>
      <c r="GI149">
        <v>0.152327</v>
      </c>
      <c r="GJ149">
        <v>27667.3</v>
      </c>
      <c r="GK149">
        <v>22082.4</v>
      </c>
      <c r="GL149">
        <v>28809.6</v>
      </c>
      <c r="GM149">
        <v>24132.2</v>
      </c>
      <c r="GN149">
        <v>31085.3</v>
      </c>
      <c r="GO149">
        <v>29853.8</v>
      </c>
      <c r="GP149">
        <v>39742.6</v>
      </c>
      <c r="GQ149">
        <v>39372.2</v>
      </c>
      <c r="GR149">
        <v>2.07853</v>
      </c>
      <c r="GS149">
        <v>1.78992</v>
      </c>
      <c r="GT149">
        <v>0.161901</v>
      </c>
      <c r="GU149">
        <v>0</v>
      </c>
      <c r="GV149">
        <v>34.5402</v>
      </c>
      <c r="GW149">
        <v>999.9</v>
      </c>
      <c r="GX149">
        <v>59.9</v>
      </c>
      <c r="GY149">
        <v>36.6</v>
      </c>
      <c r="GZ149">
        <v>36.5152</v>
      </c>
      <c r="HA149">
        <v>61.8034</v>
      </c>
      <c r="HB149">
        <v>30.2163</v>
      </c>
      <c r="HC149">
        <v>1</v>
      </c>
      <c r="HD149">
        <v>0.576522</v>
      </c>
      <c r="HE149">
        <v>0</v>
      </c>
      <c r="HF149">
        <v>20.2754</v>
      </c>
      <c r="HG149">
        <v>5.22328</v>
      </c>
      <c r="HH149">
        <v>11.9141</v>
      </c>
      <c r="HI149">
        <v>4.96365</v>
      </c>
      <c r="HJ149">
        <v>3.292</v>
      </c>
      <c r="HK149">
        <v>9999</v>
      </c>
      <c r="HL149">
        <v>9999</v>
      </c>
      <c r="HM149">
        <v>9999</v>
      </c>
      <c r="HN149">
        <v>999.9</v>
      </c>
      <c r="HO149">
        <v>4.97031</v>
      </c>
      <c r="HP149">
        <v>1.87532</v>
      </c>
      <c r="HQ149">
        <v>1.87414</v>
      </c>
      <c r="HR149">
        <v>1.87332</v>
      </c>
      <c r="HS149">
        <v>1.87475</v>
      </c>
      <c r="HT149">
        <v>1.86969</v>
      </c>
      <c r="HU149">
        <v>1.87384</v>
      </c>
      <c r="HV149">
        <v>1.87896</v>
      </c>
      <c r="HW149">
        <v>0</v>
      </c>
      <c r="HX149">
        <v>0</v>
      </c>
      <c r="HY149">
        <v>0</v>
      </c>
      <c r="HZ149">
        <v>0</v>
      </c>
      <c r="IA149" t="s">
        <v>421</v>
      </c>
      <c r="IB149" t="s">
        <v>422</v>
      </c>
      <c r="IC149" t="s">
        <v>423</v>
      </c>
      <c r="ID149" t="s">
        <v>423</v>
      </c>
      <c r="IE149" t="s">
        <v>423</v>
      </c>
      <c r="IF149" t="s">
        <v>423</v>
      </c>
      <c r="IG149">
        <v>0</v>
      </c>
      <c r="IH149">
        <v>100</v>
      </c>
      <c r="II149">
        <v>100</v>
      </c>
      <c r="IJ149">
        <v>1.135</v>
      </c>
      <c r="IK149">
        <v>0.521</v>
      </c>
      <c r="IL149">
        <v>1.149117743036759</v>
      </c>
      <c r="IM149">
        <v>0.0007502269904989051</v>
      </c>
      <c r="IN149">
        <v>-1.907541437940456E-06</v>
      </c>
      <c r="IO149">
        <v>4.87577687351772E-10</v>
      </c>
      <c r="IP149">
        <v>0.5244500000000016</v>
      </c>
      <c r="IQ149">
        <v>0</v>
      </c>
      <c r="IR149">
        <v>0</v>
      </c>
      <c r="IS149">
        <v>0</v>
      </c>
      <c r="IT149">
        <v>1</v>
      </c>
      <c r="IU149">
        <v>1943</v>
      </c>
      <c r="IV149">
        <v>1</v>
      </c>
      <c r="IW149">
        <v>21</v>
      </c>
      <c r="IX149">
        <v>1.6</v>
      </c>
      <c r="IY149">
        <v>1.5</v>
      </c>
      <c r="IZ149">
        <v>1.09985</v>
      </c>
      <c r="JA149">
        <v>2.43652</v>
      </c>
      <c r="JB149">
        <v>1.42578</v>
      </c>
      <c r="JC149">
        <v>2.26685</v>
      </c>
      <c r="JD149">
        <v>1.54785</v>
      </c>
      <c r="JE149">
        <v>2.48291</v>
      </c>
      <c r="JF149">
        <v>40.0194</v>
      </c>
      <c r="JG149">
        <v>16.0146</v>
      </c>
      <c r="JH149">
        <v>18</v>
      </c>
      <c r="JI149">
        <v>630.899</v>
      </c>
      <c r="JJ149">
        <v>423.799</v>
      </c>
      <c r="JK149">
        <v>33.5589</v>
      </c>
      <c r="JL149">
        <v>34.3869</v>
      </c>
      <c r="JM149">
        <v>30.0013</v>
      </c>
      <c r="JN149">
        <v>34.1468</v>
      </c>
      <c r="JO149">
        <v>34.0745</v>
      </c>
      <c r="JP149">
        <v>22.0368</v>
      </c>
      <c r="JQ149">
        <v>0</v>
      </c>
      <c r="JR149">
        <v>100</v>
      </c>
      <c r="JS149">
        <v>-999.9</v>
      </c>
      <c r="JT149">
        <v>412.477</v>
      </c>
      <c r="JU149">
        <v>35</v>
      </c>
      <c r="JV149">
        <v>93.8729</v>
      </c>
      <c r="JW149">
        <v>100.17</v>
      </c>
    </row>
    <row r="150" spans="1:283">
      <c r="A150">
        <v>134</v>
      </c>
      <c r="B150">
        <v>1690405849.6</v>
      </c>
      <c r="C150">
        <v>27479.5</v>
      </c>
      <c r="D150" t="s">
        <v>1045</v>
      </c>
      <c r="E150" t="s">
        <v>1046</v>
      </c>
      <c r="F150">
        <v>15</v>
      </c>
      <c r="P150">
        <v>1690405841.849999</v>
      </c>
      <c r="Q150">
        <f>(R150)/1000</f>
        <v>0</v>
      </c>
      <c r="R150">
        <f>1000*DB150*AP150*(CX150-CY150)/(100*CQ150*(1000-AP150*CX150))</f>
        <v>0</v>
      </c>
      <c r="S150">
        <f>DB150*AP150*(CW150-CV150*(1000-AP150*CY150)/(1000-AP150*CX150))/(100*CQ150)</f>
        <v>0</v>
      </c>
      <c r="T150">
        <f>CV150 - IF(AP150&gt;1, S150*CQ150*100.0/(AR150*DJ150), 0)</f>
        <v>0</v>
      </c>
      <c r="U150">
        <f>((AA150-Q150/2)*T150-S150)/(AA150+Q150/2)</f>
        <v>0</v>
      </c>
      <c r="V150">
        <f>U150*(DC150+DD150)/1000.0</f>
        <v>0</v>
      </c>
      <c r="W150">
        <f>(CV150 - IF(AP150&gt;1, S150*CQ150*100.0/(AR150*DJ150), 0))*(DC150+DD150)/1000.0</f>
        <v>0</v>
      </c>
      <c r="X150">
        <f>2.0/((1/Z150-1/Y150)+SIGN(Z150)*SQRT((1/Z150-1/Y150)*(1/Z150-1/Y150) + 4*CR150/((CR150+1)*(CR150+1))*(2*1/Z150*1/Y150-1/Y150*1/Y150)))</f>
        <v>0</v>
      </c>
      <c r="Y150">
        <f>IF(LEFT(CS150,1)&lt;&gt;"0",IF(LEFT(CS150,1)="1",3.0,CT150),$D$5+$E$5*(DJ150*DC150/($K$5*1000))+$F$5*(DJ150*DC150/($K$5*1000))*MAX(MIN(CQ150,$J$5),$I$5)*MAX(MIN(CQ150,$J$5),$I$5)+$G$5*MAX(MIN(CQ150,$J$5),$I$5)*(DJ150*DC150/($K$5*1000))+$H$5*(DJ150*DC150/($K$5*1000))*(DJ150*DC150/($K$5*1000)))</f>
        <v>0</v>
      </c>
      <c r="Z150">
        <f>Q150*(1000-(1000*0.61365*exp(17.502*AD150/(240.97+AD150))/(DC150+DD150)+CX150)/2)/(1000*0.61365*exp(17.502*AD150/(240.97+AD150))/(DC150+DD150)-CX150)</f>
        <v>0</v>
      </c>
      <c r="AA150">
        <f>1/((CR150+1)/(X150/1.6)+1/(Y150/1.37)) + CR150/((CR150+1)/(X150/1.6) + CR150/(Y150/1.37))</f>
        <v>0</v>
      </c>
      <c r="AB150">
        <f>(CM150*CP150)</f>
        <v>0</v>
      </c>
      <c r="AC150">
        <f>(DE150+(AB150+2*0.95*5.67E-8*(((DE150+$B$7)+273)^4-(DE150+273)^4)-44100*Q150)/(1.84*29.3*Y150+8*0.95*5.67E-8*(DE150+273)^3))</f>
        <v>0</v>
      </c>
      <c r="AD150">
        <f>($C$7*DF150+$D$7*DG150+$E$7*AC150)</f>
        <v>0</v>
      </c>
      <c r="AE150">
        <f>0.61365*exp(17.502*AD150/(240.97+AD150))</f>
        <v>0</v>
      </c>
      <c r="AF150">
        <f>(AG150/AH150*100)</f>
        <v>0</v>
      </c>
      <c r="AG150">
        <f>CX150*(DC150+DD150)/1000</f>
        <v>0</v>
      </c>
      <c r="AH150">
        <f>0.61365*exp(17.502*DE150/(240.97+DE150))</f>
        <v>0</v>
      </c>
      <c r="AI150">
        <f>(AE150-CX150*(DC150+DD150)/1000)</f>
        <v>0</v>
      </c>
      <c r="AJ150">
        <f>(-Q150*44100)</f>
        <v>0</v>
      </c>
      <c r="AK150">
        <f>2*29.3*Y150*0.92*(DE150-AD150)</f>
        <v>0</v>
      </c>
      <c r="AL150">
        <f>2*0.95*5.67E-8*(((DE150+$B$7)+273)^4-(AD150+273)^4)</f>
        <v>0</v>
      </c>
      <c r="AM150">
        <f>AB150+AL150+AJ150+AK150</f>
        <v>0</v>
      </c>
      <c r="AN150">
        <v>0</v>
      </c>
      <c r="AO150">
        <v>0</v>
      </c>
      <c r="AP150">
        <f>IF(AN150*$H$13&gt;=AR150,1.0,(AR150/(AR150-AN150*$H$13)))</f>
        <v>0</v>
      </c>
      <c r="AQ150">
        <f>(AP150-1)*100</f>
        <v>0</v>
      </c>
      <c r="AR150">
        <f>MAX(0,($B$13+$C$13*DJ150)/(1+$D$13*DJ150)*DC150/(DE150+273)*$E$13)</f>
        <v>0</v>
      </c>
      <c r="AS150" t="s">
        <v>414</v>
      </c>
      <c r="AT150">
        <v>12558.6</v>
      </c>
      <c r="AU150">
        <v>607.068</v>
      </c>
      <c r="AV150">
        <v>2188.17</v>
      </c>
      <c r="AW150">
        <f>1-AU150/AV150</f>
        <v>0</v>
      </c>
      <c r="AX150">
        <v>-1.734461745173538</v>
      </c>
      <c r="AY150" t="s">
        <v>1047</v>
      </c>
      <c r="AZ150">
        <v>12571.3</v>
      </c>
      <c r="BA150">
        <v>580.7618076923077</v>
      </c>
      <c r="BB150">
        <v>670.2089999999999</v>
      </c>
      <c r="BC150">
        <f>1-BA150/BB150</f>
        <v>0</v>
      </c>
      <c r="BD150">
        <v>0.5</v>
      </c>
      <c r="BE150">
        <f>CN150</f>
        <v>0</v>
      </c>
      <c r="BF150">
        <f>S150</f>
        <v>0</v>
      </c>
      <c r="BG150">
        <f>BC150*BD150*BE150</f>
        <v>0</v>
      </c>
      <c r="BH150">
        <f>(BF150-AX150)/BE150</f>
        <v>0</v>
      </c>
      <c r="BI150">
        <f>(AV150-BB150)/BB150</f>
        <v>0</v>
      </c>
      <c r="BJ150">
        <f>AU150/(AW150+AU150/BB150)</f>
        <v>0</v>
      </c>
      <c r="BK150" t="s">
        <v>1048</v>
      </c>
      <c r="BL150">
        <v>-1476.61</v>
      </c>
      <c r="BM150">
        <f>IF(BL150&lt;&gt;0, BL150, BJ150)</f>
        <v>0</v>
      </c>
      <c r="BN150">
        <f>1-BM150/BB150</f>
        <v>0</v>
      </c>
      <c r="BO150">
        <f>(BB150-BA150)/(BB150-BM150)</f>
        <v>0</v>
      </c>
      <c r="BP150">
        <f>(AV150-BB150)/(AV150-BM150)</f>
        <v>0</v>
      </c>
      <c r="BQ150">
        <f>(BB150-BA150)/(BB150-AU150)</f>
        <v>0</v>
      </c>
      <c r="BR150">
        <f>(AV150-BB150)/(AV150-AU150)</f>
        <v>0</v>
      </c>
      <c r="BS150">
        <f>(BO150*BM150/BA150)</f>
        <v>0</v>
      </c>
      <c r="BT150">
        <f>(1-BS150)</f>
        <v>0</v>
      </c>
      <c r="BU150">
        <v>3386</v>
      </c>
      <c r="BV150">
        <v>300</v>
      </c>
      <c r="BW150">
        <v>300</v>
      </c>
      <c r="BX150">
        <v>300</v>
      </c>
      <c r="BY150">
        <v>12571.3</v>
      </c>
      <c r="BZ150">
        <v>663.34</v>
      </c>
      <c r="CA150">
        <v>-0.00910233</v>
      </c>
      <c r="CB150">
        <v>3.52</v>
      </c>
      <c r="CC150" t="s">
        <v>417</v>
      </c>
      <c r="CD150" t="s">
        <v>417</v>
      </c>
      <c r="CE150" t="s">
        <v>417</v>
      </c>
      <c r="CF150" t="s">
        <v>417</v>
      </c>
      <c r="CG150" t="s">
        <v>417</v>
      </c>
      <c r="CH150" t="s">
        <v>417</v>
      </c>
      <c r="CI150" t="s">
        <v>417</v>
      </c>
      <c r="CJ150" t="s">
        <v>417</v>
      </c>
      <c r="CK150" t="s">
        <v>417</v>
      </c>
      <c r="CL150" t="s">
        <v>417</v>
      </c>
      <c r="CM150">
        <f>$B$11*DK150+$C$11*DL150+$F$11*DW150*(1-DZ150)</f>
        <v>0</v>
      </c>
      <c r="CN150">
        <f>CM150*CO150</f>
        <v>0</v>
      </c>
      <c r="CO150">
        <f>($B$11*$D$9+$C$11*$D$9+$F$11*((EJ150+EB150)/MAX(EJ150+EB150+EK150, 0.1)*$I$9+EK150/MAX(EJ150+EB150+EK150, 0.1)*$J$9))/($B$11+$C$11+$F$11)</f>
        <v>0</v>
      </c>
      <c r="CP150">
        <f>($B$11*$K$9+$C$11*$K$9+$F$11*((EJ150+EB150)/MAX(EJ150+EB150+EK150, 0.1)*$P$9+EK150/MAX(EJ150+EB150+EK150, 0.1)*$Q$9))/($B$11+$C$11+$F$11)</f>
        <v>0</v>
      </c>
      <c r="CQ150">
        <v>6</v>
      </c>
      <c r="CR150">
        <v>0.5</v>
      </c>
      <c r="CS150" t="s">
        <v>418</v>
      </c>
      <c r="CT150">
        <v>2</v>
      </c>
      <c r="CU150">
        <v>1690405841.849999</v>
      </c>
      <c r="CV150">
        <v>409.9054</v>
      </c>
      <c r="CW150">
        <v>412.7618666666667</v>
      </c>
      <c r="CX150">
        <v>34.89847666666667</v>
      </c>
      <c r="CY150">
        <v>34.60334333333333</v>
      </c>
      <c r="CZ150">
        <v>408.7394</v>
      </c>
      <c r="DA150">
        <v>34.38447666666666</v>
      </c>
      <c r="DB150">
        <v>600.1557333333333</v>
      </c>
      <c r="DC150">
        <v>101.1678666666667</v>
      </c>
      <c r="DD150">
        <v>0.09988911333333332</v>
      </c>
      <c r="DE150">
        <v>35.50162666666667</v>
      </c>
      <c r="DF150">
        <v>36.58631666666667</v>
      </c>
      <c r="DG150">
        <v>999.9000000000002</v>
      </c>
      <c r="DH150">
        <v>0</v>
      </c>
      <c r="DI150">
        <v>0</v>
      </c>
      <c r="DJ150">
        <v>10000.727</v>
      </c>
      <c r="DK150">
        <v>0</v>
      </c>
      <c r="DL150">
        <v>1121.991666666667</v>
      </c>
      <c r="DM150">
        <v>-2.88582</v>
      </c>
      <c r="DN150">
        <v>424.7005</v>
      </c>
      <c r="DO150">
        <v>427.5567666666667</v>
      </c>
      <c r="DP150">
        <v>0.3023213666666668</v>
      </c>
      <c r="DQ150">
        <v>412.7618666666667</v>
      </c>
      <c r="DR150">
        <v>34.60334333333333</v>
      </c>
      <c r="DS150">
        <v>3.531328666666667</v>
      </c>
      <c r="DT150">
        <v>3.500743333333333</v>
      </c>
      <c r="DU150">
        <v>26.77112</v>
      </c>
      <c r="DV150">
        <v>26.62334333333333</v>
      </c>
      <c r="DW150">
        <v>1499.939666666666</v>
      </c>
      <c r="DX150">
        <v>0.9729996333333332</v>
      </c>
      <c r="DY150">
        <v>0.02700042333333332</v>
      </c>
      <c r="DZ150">
        <v>0</v>
      </c>
      <c r="EA150">
        <v>580.8329666666666</v>
      </c>
      <c r="EB150">
        <v>4.99931</v>
      </c>
      <c r="EC150">
        <v>11268.63333333333</v>
      </c>
      <c r="ED150">
        <v>13258.69666666667</v>
      </c>
      <c r="EE150">
        <v>43.53719999999998</v>
      </c>
      <c r="EF150">
        <v>45.00413333333333</v>
      </c>
      <c r="EG150">
        <v>43.75</v>
      </c>
      <c r="EH150">
        <v>44.69126666666666</v>
      </c>
      <c r="EI150">
        <v>44.89979999999998</v>
      </c>
      <c r="EJ150">
        <v>1454.576666666667</v>
      </c>
      <c r="EK150">
        <v>40.36333333333332</v>
      </c>
      <c r="EL150">
        <v>0</v>
      </c>
      <c r="EM150">
        <v>138.7999999523163</v>
      </c>
      <c r="EN150">
        <v>0</v>
      </c>
      <c r="EO150">
        <v>580.7618076923077</v>
      </c>
      <c r="EP150">
        <v>-15.43490598852182</v>
      </c>
      <c r="EQ150">
        <v>1382.947010377822</v>
      </c>
      <c r="ER150">
        <v>11270.08461538462</v>
      </c>
      <c r="ES150">
        <v>15</v>
      </c>
      <c r="ET150">
        <v>1690405870.1</v>
      </c>
      <c r="EU150" t="s">
        <v>1049</v>
      </c>
      <c r="EV150">
        <v>1690405868.6</v>
      </c>
      <c r="EW150">
        <v>1690405870.1</v>
      </c>
      <c r="EX150">
        <v>94</v>
      </c>
      <c r="EY150">
        <v>0.031</v>
      </c>
      <c r="EZ150">
        <v>-0.007</v>
      </c>
      <c r="FA150">
        <v>1.166</v>
      </c>
      <c r="FB150">
        <v>0.514</v>
      </c>
      <c r="FC150">
        <v>413</v>
      </c>
      <c r="FD150">
        <v>35</v>
      </c>
      <c r="FE150">
        <v>0.42</v>
      </c>
      <c r="FF150">
        <v>0.32</v>
      </c>
      <c r="FG150">
        <v>2.758560703982638</v>
      </c>
      <c r="FH150">
        <v>0.3162939941725541</v>
      </c>
      <c r="FI150">
        <v>0.03301261332050275</v>
      </c>
      <c r="FJ150">
        <v>1</v>
      </c>
      <c r="FK150">
        <v>-2.859595</v>
      </c>
      <c r="FL150">
        <v>-0.5263591744840466</v>
      </c>
      <c r="FM150">
        <v>0.05702810973546292</v>
      </c>
      <c r="FN150">
        <v>1</v>
      </c>
      <c r="FO150">
        <v>409.8668000000001</v>
      </c>
      <c r="FP150">
        <v>0.3866696329252252</v>
      </c>
      <c r="FQ150">
        <v>0.04707823276207335</v>
      </c>
      <c r="FR150">
        <v>1</v>
      </c>
      <c r="FS150">
        <v>0.27209055</v>
      </c>
      <c r="FT150">
        <v>0.482975909943715</v>
      </c>
      <c r="FU150">
        <v>0.04812379165337557</v>
      </c>
      <c r="FV150">
        <v>1</v>
      </c>
      <c r="FW150">
        <v>34.89841000000001</v>
      </c>
      <c r="FX150">
        <v>0.3888026696328824</v>
      </c>
      <c r="FY150">
        <v>0.02818149925039465</v>
      </c>
      <c r="FZ150">
        <v>1</v>
      </c>
      <c r="GA150">
        <v>5</v>
      </c>
      <c r="GB150">
        <v>5</v>
      </c>
      <c r="GC150" t="s">
        <v>420</v>
      </c>
      <c r="GD150">
        <v>3.16913</v>
      </c>
      <c r="GE150">
        <v>2.7975</v>
      </c>
      <c r="GF150">
        <v>0.101177</v>
      </c>
      <c r="GG150">
        <v>0.102457</v>
      </c>
      <c r="GH150">
        <v>0.152743</v>
      </c>
      <c r="GI150">
        <v>0.152751</v>
      </c>
      <c r="GJ150">
        <v>27643.3</v>
      </c>
      <c r="GK150">
        <v>22065.8</v>
      </c>
      <c r="GL150">
        <v>28783</v>
      </c>
      <c r="GM150">
        <v>24114.8</v>
      </c>
      <c r="GN150">
        <v>31025.7</v>
      </c>
      <c r="GO150">
        <v>29820.9</v>
      </c>
      <c r="GP150">
        <v>39706.8</v>
      </c>
      <c r="GQ150">
        <v>39345.7</v>
      </c>
      <c r="GR150">
        <v>2.07608</v>
      </c>
      <c r="GS150">
        <v>1.81085</v>
      </c>
      <c r="GT150">
        <v>0.135541</v>
      </c>
      <c r="GU150">
        <v>0</v>
      </c>
      <c r="GV150">
        <v>34.5235</v>
      </c>
      <c r="GW150">
        <v>999.9</v>
      </c>
      <c r="GX150">
        <v>60.1</v>
      </c>
      <c r="GY150">
        <v>36.6</v>
      </c>
      <c r="GZ150">
        <v>36.6417</v>
      </c>
      <c r="HA150">
        <v>61.6434</v>
      </c>
      <c r="HB150">
        <v>30.8253</v>
      </c>
      <c r="HC150">
        <v>1</v>
      </c>
      <c r="HD150">
        <v>0.618384</v>
      </c>
      <c r="HE150">
        <v>0</v>
      </c>
      <c r="HF150">
        <v>20.2751</v>
      </c>
      <c r="HG150">
        <v>5.22328</v>
      </c>
      <c r="HH150">
        <v>11.9141</v>
      </c>
      <c r="HI150">
        <v>4.96365</v>
      </c>
      <c r="HJ150">
        <v>3.29203</v>
      </c>
      <c r="HK150">
        <v>9999</v>
      </c>
      <c r="HL150">
        <v>9999</v>
      </c>
      <c r="HM150">
        <v>9999</v>
      </c>
      <c r="HN150">
        <v>999.9</v>
      </c>
      <c r="HO150">
        <v>4.97029</v>
      </c>
      <c r="HP150">
        <v>1.87532</v>
      </c>
      <c r="HQ150">
        <v>1.87413</v>
      </c>
      <c r="HR150">
        <v>1.87332</v>
      </c>
      <c r="HS150">
        <v>1.87473</v>
      </c>
      <c r="HT150">
        <v>1.86973</v>
      </c>
      <c r="HU150">
        <v>1.87388</v>
      </c>
      <c r="HV150">
        <v>1.87896</v>
      </c>
      <c r="HW150">
        <v>0</v>
      </c>
      <c r="HX150">
        <v>0</v>
      </c>
      <c r="HY150">
        <v>0</v>
      </c>
      <c r="HZ150">
        <v>0</v>
      </c>
      <c r="IA150" t="s">
        <v>421</v>
      </c>
      <c r="IB150" t="s">
        <v>422</v>
      </c>
      <c r="IC150" t="s">
        <v>423</v>
      </c>
      <c r="ID150" t="s">
        <v>423</v>
      </c>
      <c r="IE150" t="s">
        <v>423</v>
      </c>
      <c r="IF150" t="s">
        <v>423</v>
      </c>
      <c r="IG150">
        <v>0</v>
      </c>
      <c r="IH150">
        <v>100</v>
      </c>
      <c r="II150">
        <v>100</v>
      </c>
      <c r="IJ150">
        <v>1.166</v>
      </c>
      <c r="IK150">
        <v>0.514</v>
      </c>
      <c r="IL150">
        <v>1.115281181581943</v>
      </c>
      <c r="IM150">
        <v>0.0007502269904989051</v>
      </c>
      <c r="IN150">
        <v>-1.907541437940456E-06</v>
      </c>
      <c r="IO150">
        <v>4.87577687351772E-10</v>
      </c>
      <c r="IP150">
        <v>0.5211899999999901</v>
      </c>
      <c r="IQ150">
        <v>0</v>
      </c>
      <c r="IR150">
        <v>0</v>
      </c>
      <c r="IS150">
        <v>0</v>
      </c>
      <c r="IT150">
        <v>1</v>
      </c>
      <c r="IU150">
        <v>1943</v>
      </c>
      <c r="IV150">
        <v>1</v>
      </c>
      <c r="IW150">
        <v>21</v>
      </c>
      <c r="IX150">
        <v>1.9</v>
      </c>
      <c r="IY150">
        <v>2</v>
      </c>
      <c r="IZ150">
        <v>1.10107</v>
      </c>
      <c r="JA150">
        <v>2.44995</v>
      </c>
      <c r="JB150">
        <v>1.42578</v>
      </c>
      <c r="JC150">
        <v>2.26685</v>
      </c>
      <c r="JD150">
        <v>1.54785</v>
      </c>
      <c r="JE150">
        <v>2.43164</v>
      </c>
      <c r="JF150">
        <v>40.222</v>
      </c>
      <c r="JG150">
        <v>15.9795</v>
      </c>
      <c r="JH150">
        <v>18</v>
      </c>
      <c r="JI150">
        <v>632.897</v>
      </c>
      <c r="JJ150">
        <v>438.934</v>
      </c>
      <c r="JK150">
        <v>34.1894</v>
      </c>
      <c r="JL150">
        <v>34.8254</v>
      </c>
      <c r="JM150">
        <v>30.0013</v>
      </c>
      <c r="JN150">
        <v>34.5559</v>
      </c>
      <c r="JO150">
        <v>34.4756</v>
      </c>
      <c r="JP150">
        <v>22.0465</v>
      </c>
      <c r="JQ150">
        <v>0</v>
      </c>
      <c r="JR150">
        <v>100</v>
      </c>
      <c r="JS150">
        <v>-999.9</v>
      </c>
      <c r="JT150">
        <v>412.839</v>
      </c>
      <c r="JU150">
        <v>35</v>
      </c>
      <c r="JV150">
        <v>93.78740000000001</v>
      </c>
      <c r="JW150">
        <v>100.101</v>
      </c>
    </row>
    <row r="151" spans="1:283">
      <c r="A151">
        <v>135</v>
      </c>
      <c r="B151">
        <v>1690406067.6</v>
      </c>
      <c r="C151">
        <v>27697.5</v>
      </c>
      <c r="D151" t="s">
        <v>1050</v>
      </c>
      <c r="E151" t="s">
        <v>1051</v>
      </c>
      <c r="F151">
        <v>15</v>
      </c>
      <c r="P151">
        <v>1690406059.849999</v>
      </c>
      <c r="Q151">
        <f>(R151)/1000</f>
        <v>0</v>
      </c>
      <c r="R151">
        <f>1000*DB151*AP151*(CX151-CY151)/(100*CQ151*(1000-AP151*CX151))</f>
        <v>0</v>
      </c>
      <c r="S151">
        <f>DB151*AP151*(CW151-CV151*(1000-AP151*CY151)/(1000-AP151*CX151))/(100*CQ151)</f>
        <v>0</v>
      </c>
      <c r="T151">
        <f>CV151 - IF(AP151&gt;1, S151*CQ151*100.0/(AR151*DJ151), 0)</f>
        <v>0</v>
      </c>
      <c r="U151">
        <f>((AA151-Q151/2)*T151-S151)/(AA151+Q151/2)</f>
        <v>0</v>
      </c>
      <c r="V151">
        <f>U151*(DC151+DD151)/1000.0</f>
        <v>0</v>
      </c>
      <c r="W151">
        <f>(CV151 - IF(AP151&gt;1, S151*CQ151*100.0/(AR151*DJ151), 0))*(DC151+DD151)/1000.0</f>
        <v>0</v>
      </c>
      <c r="X151">
        <f>2.0/((1/Z151-1/Y151)+SIGN(Z151)*SQRT((1/Z151-1/Y151)*(1/Z151-1/Y151) + 4*CR151/((CR151+1)*(CR151+1))*(2*1/Z151*1/Y151-1/Y151*1/Y151)))</f>
        <v>0</v>
      </c>
      <c r="Y151">
        <f>IF(LEFT(CS151,1)&lt;&gt;"0",IF(LEFT(CS151,1)="1",3.0,CT151),$D$5+$E$5*(DJ151*DC151/($K$5*1000))+$F$5*(DJ151*DC151/($K$5*1000))*MAX(MIN(CQ151,$J$5),$I$5)*MAX(MIN(CQ151,$J$5),$I$5)+$G$5*MAX(MIN(CQ151,$J$5),$I$5)*(DJ151*DC151/($K$5*1000))+$H$5*(DJ151*DC151/($K$5*1000))*(DJ151*DC151/($K$5*1000)))</f>
        <v>0</v>
      </c>
      <c r="Z151">
        <f>Q151*(1000-(1000*0.61365*exp(17.502*AD151/(240.97+AD151))/(DC151+DD151)+CX151)/2)/(1000*0.61365*exp(17.502*AD151/(240.97+AD151))/(DC151+DD151)-CX151)</f>
        <v>0</v>
      </c>
      <c r="AA151">
        <f>1/((CR151+1)/(X151/1.6)+1/(Y151/1.37)) + CR151/((CR151+1)/(X151/1.6) + CR151/(Y151/1.37))</f>
        <v>0</v>
      </c>
      <c r="AB151">
        <f>(CM151*CP151)</f>
        <v>0</v>
      </c>
      <c r="AC151">
        <f>(DE151+(AB151+2*0.95*5.67E-8*(((DE151+$B$7)+273)^4-(DE151+273)^4)-44100*Q151)/(1.84*29.3*Y151+8*0.95*5.67E-8*(DE151+273)^3))</f>
        <v>0</v>
      </c>
      <c r="AD151">
        <f>($C$7*DF151+$D$7*DG151+$E$7*AC151)</f>
        <v>0</v>
      </c>
      <c r="AE151">
        <f>0.61365*exp(17.502*AD151/(240.97+AD151))</f>
        <v>0</v>
      </c>
      <c r="AF151">
        <f>(AG151/AH151*100)</f>
        <v>0</v>
      </c>
      <c r="AG151">
        <f>CX151*(DC151+DD151)/1000</f>
        <v>0</v>
      </c>
      <c r="AH151">
        <f>0.61365*exp(17.502*DE151/(240.97+DE151))</f>
        <v>0</v>
      </c>
      <c r="AI151">
        <f>(AE151-CX151*(DC151+DD151)/1000)</f>
        <v>0</v>
      </c>
      <c r="AJ151">
        <f>(-Q151*44100)</f>
        <v>0</v>
      </c>
      <c r="AK151">
        <f>2*29.3*Y151*0.92*(DE151-AD151)</f>
        <v>0</v>
      </c>
      <c r="AL151">
        <f>2*0.95*5.67E-8*(((DE151+$B$7)+273)^4-(AD151+273)^4)</f>
        <v>0</v>
      </c>
      <c r="AM151">
        <f>AB151+AL151+AJ151+AK151</f>
        <v>0</v>
      </c>
      <c r="AN151">
        <v>0</v>
      </c>
      <c r="AO151">
        <v>0</v>
      </c>
      <c r="AP151">
        <f>IF(AN151*$H$13&gt;=AR151,1.0,(AR151/(AR151-AN151*$H$13)))</f>
        <v>0</v>
      </c>
      <c r="AQ151">
        <f>(AP151-1)*100</f>
        <v>0</v>
      </c>
      <c r="AR151">
        <f>MAX(0,($B$13+$C$13*DJ151)/(1+$D$13*DJ151)*DC151/(DE151+273)*$E$13)</f>
        <v>0</v>
      </c>
      <c r="AS151" t="s">
        <v>414</v>
      </c>
      <c r="AT151">
        <v>12558.6</v>
      </c>
      <c r="AU151">
        <v>607.068</v>
      </c>
      <c r="AV151">
        <v>2188.17</v>
      </c>
      <c r="AW151">
        <f>1-AU151/AV151</f>
        <v>0</v>
      </c>
      <c r="AX151">
        <v>-1.734461745173538</v>
      </c>
      <c r="AY151" t="s">
        <v>1052</v>
      </c>
      <c r="AZ151">
        <v>12495.2</v>
      </c>
      <c r="BA151">
        <v>562.2385384615384</v>
      </c>
      <c r="BB151">
        <v>700.263</v>
      </c>
      <c r="BC151">
        <f>1-BA151/BB151</f>
        <v>0</v>
      </c>
      <c r="BD151">
        <v>0.5</v>
      </c>
      <c r="BE151">
        <f>CN151</f>
        <v>0</v>
      </c>
      <c r="BF151">
        <f>S151</f>
        <v>0</v>
      </c>
      <c r="BG151">
        <f>BC151*BD151*BE151</f>
        <v>0</v>
      </c>
      <c r="BH151">
        <f>(BF151-AX151)/BE151</f>
        <v>0</v>
      </c>
      <c r="BI151">
        <f>(AV151-BB151)/BB151</f>
        <v>0</v>
      </c>
      <c r="BJ151">
        <f>AU151/(AW151+AU151/BB151)</f>
        <v>0</v>
      </c>
      <c r="BK151" t="s">
        <v>1053</v>
      </c>
      <c r="BL151">
        <v>-1419.13</v>
      </c>
      <c r="BM151">
        <f>IF(BL151&lt;&gt;0, BL151, BJ151)</f>
        <v>0</v>
      </c>
      <c r="BN151">
        <f>1-BM151/BB151</f>
        <v>0</v>
      </c>
      <c r="BO151">
        <f>(BB151-BA151)/(BB151-BM151)</f>
        <v>0</v>
      </c>
      <c r="BP151">
        <f>(AV151-BB151)/(AV151-BM151)</f>
        <v>0</v>
      </c>
      <c r="BQ151">
        <f>(BB151-BA151)/(BB151-AU151)</f>
        <v>0</v>
      </c>
      <c r="BR151">
        <f>(AV151-BB151)/(AV151-AU151)</f>
        <v>0</v>
      </c>
      <c r="BS151">
        <f>(BO151*BM151/BA151)</f>
        <v>0</v>
      </c>
      <c r="BT151">
        <f>(1-BS151)</f>
        <v>0</v>
      </c>
      <c r="BU151">
        <v>3388</v>
      </c>
      <c r="BV151">
        <v>300</v>
      </c>
      <c r="BW151">
        <v>300</v>
      </c>
      <c r="BX151">
        <v>300</v>
      </c>
      <c r="BY151">
        <v>12495.2</v>
      </c>
      <c r="BZ151">
        <v>674.79</v>
      </c>
      <c r="CA151">
        <v>-0.00905077</v>
      </c>
      <c r="CB151">
        <v>-1.54</v>
      </c>
      <c r="CC151" t="s">
        <v>417</v>
      </c>
      <c r="CD151" t="s">
        <v>417</v>
      </c>
      <c r="CE151" t="s">
        <v>417</v>
      </c>
      <c r="CF151" t="s">
        <v>417</v>
      </c>
      <c r="CG151" t="s">
        <v>417</v>
      </c>
      <c r="CH151" t="s">
        <v>417</v>
      </c>
      <c r="CI151" t="s">
        <v>417</v>
      </c>
      <c r="CJ151" t="s">
        <v>417</v>
      </c>
      <c r="CK151" t="s">
        <v>417</v>
      </c>
      <c r="CL151" t="s">
        <v>417</v>
      </c>
      <c r="CM151">
        <f>$B$11*DK151+$C$11*DL151+$F$11*DW151*(1-DZ151)</f>
        <v>0</v>
      </c>
      <c r="CN151">
        <f>CM151*CO151</f>
        <v>0</v>
      </c>
      <c r="CO151">
        <f>($B$11*$D$9+$C$11*$D$9+$F$11*((EJ151+EB151)/MAX(EJ151+EB151+EK151, 0.1)*$I$9+EK151/MAX(EJ151+EB151+EK151, 0.1)*$J$9))/($B$11+$C$11+$F$11)</f>
        <v>0</v>
      </c>
      <c r="CP151">
        <f>($B$11*$K$9+$C$11*$K$9+$F$11*((EJ151+EB151)/MAX(EJ151+EB151+EK151, 0.1)*$P$9+EK151/MAX(EJ151+EB151+EK151, 0.1)*$Q$9))/($B$11+$C$11+$F$11)</f>
        <v>0</v>
      </c>
      <c r="CQ151">
        <v>6</v>
      </c>
      <c r="CR151">
        <v>0.5</v>
      </c>
      <c r="CS151" t="s">
        <v>418</v>
      </c>
      <c r="CT151">
        <v>2</v>
      </c>
      <c r="CU151">
        <v>1690406059.849999</v>
      </c>
      <c r="CV151">
        <v>409.8524333333334</v>
      </c>
      <c r="CW151">
        <v>413.9690333333334</v>
      </c>
      <c r="CX151">
        <v>35.26131666666667</v>
      </c>
      <c r="CY151">
        <v>34.74928333333334</v>
      </c>
      <c r="CZ151">
        <v>408.7054333333334</v>
      </c>
      <c r="DA151">
        <v>34.75831666666667</v>
      </c>
      <c r="DB151">
        <v>600.1921333333332</v>
      </c>
      <c r="DC151">
        <v>101.1696666666667</v>
      </c>
      <c r="DD151">
        <v>0.10007001</v>
      </c>
      <c r="DE151">
        <v>35.42927333333333</v>
      </c>
      <c r="DF151">
        <v>36.12804666666667</v>
      </c>
      <c r="DG151">
        <v>999.9000000000002</v>
      </c>
      <c r="DH151">
        <v>0</v>
      </c>
      <c r="DI151">
        <v>0</v>
      </c>
      <c r="DJ151">
        <v>10005.25533333333</v>
      </c>
      <c r="DK151">
        <v>0</v>
      </c>
      <c r="DL151">
        <v>1891.836666666667</v>
      </c>
      <c r="DM151">
        <v>-4.095793</v>
      </c>
      <c r="DN151">
        <v>424.8589666666666</v>
      </c>
      <c r="DO151">
        <v>428.8720666666667</v>
      </c>
      <c r="DP151">
        <v>0.5227994333333332</v>
      </c>
      <c r="DQ151">
        <v>413.9690333333334</v>
      </c>
      <c r="DR151">
        <v>34.74928333333334</v>
      </c>
      <c r="DS151">
        <v>3.568464666666666</v>
      </c>
      <c r="DT151">
        <v>3.515573</v>
      </c>
      <c r="DU151">
        <v>26.94906</v>
      </c>
      <c r="DV151">
        <v>26.69514</v>
      </c>
      <c r="DW151">
        <v>1500.019666666667</v>
      </c>
      <c r="DX151">
        <v>0.9729920000000001</v>
      </c>
      <c r="DY151">
        <v>0.02700797999999999</v>
      </c>
      <c r="DZ151">
        <v>0</v>
      </c>
      <c r="EA151">
        <v>562.2529</v>
      </c>
      <c r="EB151">
        <v>4.99931</v>
      </c>
      <c r="EC151">
        <v>10498.51</v>
      </c>
      <c r="ED151">
        <v>13259.37</v>
      </c>
      <c r="EE151">
        <v>44.125</v>
      </c>
      <c r="EF151">
        <v>45.6145</v>
      </c>
      <c r="EG151">
        <v>44.375</v>
      </c>
      <c r="EH151">
        <v>45.00619999999999</v>
      </c>
      <c r="EI151">
        <v>45.42253333333331</v>
      </c>
      <c r="EJ151">
        <v>1454.642333333333</v>
      </c>
      <c r="EK151">
        <v>40.37800000000001</v>
      </c>
      <c r="EL151">
        <v>0</v>
      </c>
      <c r="EM151">
        <v>217.5999999046326</v>
      </c>
      <c r="EN151">
        <v>0</v>
      </c>
      <c r="EO151">
        <v>562.2385384615384</v>
      </c>
      <c r="EP151">
        <v>-4.294564095016817</v>
      </c>
      <c r="EQ151">
        <v>277.7982911697752</v>
      </c>
      <c r="ER151">
        <v>10501.68461538461</v>
      </c>
      <c r="ES151">
        <v>15</v>
      </c>
      <c r="ET151">
        <v>1690406086.6</v>
      </c>
      <c r="EU151" t="s">
        <v>1054</v>
      </c>
      <c r="EV151">
        <v>1690406086.6</v>
      </c>
      <c r="EW151">
        <v>1690406086.6</v>
      </c>
      <c r="EX151">
        <v>95</v>
      </c>
      <c r="EY151">
        <v>-0.018</v>
      </c>
      <c r="EZ151">
        <v>-0.011</v>
      </c>
      <c r="FA151">
        <v>1.147</v>
      </c>
      <c r="FB151">
        <v>0.503</v>
      </c>
      <c r="FC151">
        <v>414</v>
      </c>
      <c r="FD151">
        <v>35</v>
      </c>
      <c r="FE151">
        <v>0.26</v>
      </c>
      <c r="FF151">
        <v>0.19</v>
      </c>
      <c r="FG151">
        <v>3.878703554068097</v>
      </c>
      <c r="FH151">
        <v>-0.1195127152760088</v>
      </c>
      <c r="FI151">
        <v>0.04495985335338575</v>
      </c>
      <c r="FJ151">
        <v>1</v>
      </c>
      <c r="FK151">
        <v>-4.11549675</v>
      </c>
      <c r="FL151">
        <v>0.1715289681050614</v>
      </c>
      <c r="FM151">
        <v>0.05167716586595573</v>
      </c>
      <c r="FN151">
        <v>1</v>
      </c>
      <c r="FO151">
        <v>409.8731333333333</v>
      </c>
      <c r="FP151">
        <v>0.07490989988954053</v>
      </c>
      <c r="FQ151">
        <v>0.03526635160540083</v>
      </c>
      <c r="FR151">
        <v>1</v>
      </c>
      <c r="FS151">
        <v>0.5030265</v>
      </c>
      <c r="FT151">
        <v>0.4202560975609747</v>
      </c>
      <c r="FU151">
        <v>0.04118470345164574</v>
      </c>
      <c r="FV151">
        <v>1</v>
      </c>
      <c r="FW151">
        <v>35.27208666666666</v>
      </c>
      <c r="FX151">
        <v>0.2982941045604698</v>
      </c>
      <c r="FY151">
        <v>0.02232964745703619</v>
      </c>
      <c r="FZ151">
        <v>1</v>
      </c>
      <c r="GA151">
        <v>5</v>
      </c>
      <c r="GB151">
        <v>5</v>
      </c>
      <c r="GC151" t="s">
        <v>420</v>
      </c>
      <c r="GD151">
        <v>3.16872</v>
      </c>
      <c r="GE151">
        <v>2.79631</v>
      </c>
      <c r="GF151">
        <v>0.10107</v>
      </c>
      <c r="GG151">
        <v>0.102604</v>
      </c>
      <c r="GH151">
        <v>0.153657</v>
      </c>
      <c r="GI151">
        <v>0.153016</v>
      </c>
      <c r="GJ151">
        <v>27630.6</v>
      </c>
      <c r="GK151">
        <v>22052</v>
      </c>
      <c r="GL151">
        <v>28768</v>
      </c>
      <c r="GM151">
        <v>24105.1</v>
      </c>
      <c r="GN151">
        <v>30980.2</v>
      </c>
      <c r="GO151">
        <v>29800.6</v>
      </c>
      <c r="GP151">
        <v>39688.5</v>
      </c>
      <c r="GQ151">
        <v>39329.1</v>
      </c>
      <c r="GR151">
        <v>2.07103</v>
      </c>
      <c r="GS151">
        <v>1.78495</v>
      </c>
      <c r="GT151">
        <v>0.135019</v>
      </c>
      <c r="GU151">
        <v>0</v>
      </c>
      <c r="GV151">
        <v>33.9397</v>
      </c>
      <c r="GW151">
        <v>999.9</v>
      </c>
      <c r="GX151">
        <v>59.8</v>
      </c>
      <c r="GY151">
        <v>36.8</v>
      </c>
      <c r="GZ151">
        <v>36.8603</v>
      </c>
      <c r="HA151">
        <v>62.0134</v>
      </c>
      <c r="HB151">
        <v>30.0561</v>
      </c>
      <c r="HC151">
        <v>1</v>
      </c>
      <c r="HD151">
        <v>0.643138</v>
      </c>
      <c r="HE151">
        <v>0</v>
      </c>
      <c r="HF151">
        <v>20.2752</v>
      </c>
      <c r="HG151">
        <v>5.22313</v>
      </c>
      <c r="HH151">
        <v>11.9141</v>
      </c>
      <c r="HI151">
        <v>4.96375</v>
      </c>
      <c r="HJ151">
        <v>3.292</v>
      </c>
      <c r="HK151">
        <v>9999</v>
      </c>
      <c r="HL151">
        <v>9999</v>
      </c>
      <c r="HM151">
        <v>9999</v>
      </c>
      <c r="HN151">
        <v>999.9</v>
      </c>
      <c r="HO151">
        <v>4.9703</v>
      </c>
      <c r="HP151">
        <v>1.87542</v>
      </c>
      <c r="HQ151">
        <v>1.87415</v>
      </c>
      <c r="HR151">
        <v>1.87336</v>
      </c>
      <c r="HS151">
        <v>1.87481</v>
      </c>
      <c r="HT151">
        <v>1.86972</v>
      </c>
      <c r="HU151">
        <v>1.87387</v>
      </c>
      <c r="HV151">
        <v>1.87897</v>
      </c>
      <c r="HW151">
        <v>0</v>
      </c>
      <c r="HX151">
        <v>0</v>
      </c>
      <c r="HY151">
        <v>0</v>
      </c>
      <c r="HZ151">
        <v>0</v>
      </c>
      <c r="IA151" t="s">
        <v>421</v>
      </c>
      <c r="IB151" t="s">
        <v>422</v>
      </c>
      <c r="IC151" t="s">
        <v>423</v>
      </c>
      <c r="ID151" t="s">
        <v>423</v>
      </c>
      <c r="IE151" t="s">
        <v>423</v>
      </c>
      <c r="IF151" t="s">
        <v>423</v>
      </c>
      <c r="IG151">
        <v>0</v>
      </c>
      <c r="IH151">
        <v>100</v>
      </c>
      <c r="II151">
        <v>100</v>
      </c>
      <c r="IJ151">
        <v>1.147</v>
      </c>
      <c r="IK151">
        <v>0.503</v>
      </c>
      <c r="IL151">
        <v>1.146484014731608</v>
      </c>
      <c r="IM151">
        <v>0.0007502269904989051</v>
      </c>
      <c r="IN151">
        <v>-1.907541437940456E-06</v>
      </c>
      <c r="IO151">
        <v>4.87577687351772E-10</v>
      </c>
      <c r="IP151">
        <v>0.5137619047618998</v>
      </c>
      <c r="IQ151">
        <v>0</v>
      </c>
      <c r="IR151">
        <v>0</v>
      </c>
      <c r="IS151">
        <v>0</v>
      </c>
      <c r="IT151">
        <v>1</v>
      </c>
      <c r="IU151">
        <v>1943</v>
      </c>
      <c r="IV151">
        <v>1</v>
      </c>
      <c r="IW151">
        <v>21</v>
      </c>
      <c r="IX151">
        <v>3.3</v>
      </c>
      <c r="IY151">
        <v>3.3</v>
      </c>
      <c r="IZ151">
        <v>1.10352</v>
      </c>
      <c r="JA151">
        <v>2.44995</v>
      </c>
      <c r="JB151">
        <v>1.42578</v>
      </c>
      <c r="JC151">
        <v>2.26685</v>
      </c>
      <c r="JD151">
        <v>1.54785</v>
      </c>
      <c r="JE151">
        <v>2.48169</v>
      </c>
      <c r="JF151">
        <v>40.3745</v>
      </c>
      <c r="JG151">
        <v>15.9445</v>
      </c>
      <c r="JH151">
        <v>18</v>
      </c>
      <c r="JI151">
        <v>632.561</v>
      </c>
      <c r="JJ151">
        <v>425.887</v>
      </c>
      <c r="JK151">
        <v>34.5725</v>
      </c>
      <c r="JL151">
        <v>35.1671</v>
      </c>
      <c r="JM151">
        <v>30.0008</v>
      </c>
      <c r="JN151">
        <v>34.9317</v>
      </c>
      <c r="JO151">
        <v>34.8491</v>
      </c>
      <c r="JP151">
        <v>22.101</v>
      </c>
      <c r="JQ151">
        <v>0</v>
      </c>
      <c r="JR151">
        <v>100</v>
      </c>
      <c r="JS151">
        <v>-999.9</v>
      </c>
      <c r="JT151">
        <v>413.987</v>
      </c>
      <c r="JU151">
        <v>35</v>
      </c>
      <c r="JV151">
        <v>93.7419</v>
      </c>
      <c r="JW151">
        <v>100.06</v>
      </c>
    </row>
    <row r="152" spans="1:283">
      <c r="A152">
        <v>136</v>
      </c>
      <c r="B152">
        <v>1690406215.1</v>
      </c>
      <c r="C152">
        <v>27845</v>
      </c>
      <c r="D152" t="s">
        <v>1055</v>
      </c>
      <c r="E152" t="s">
        <v>1056</v>
      </c>
      <c r="F152">
        <v>15</v>
      </c>
      <c r="P152">
        <v>1690406207.349999</v>
      </c>
      <c r="Q152">
        <f>(R152)/1000</f>
        <v>0</v>
      </c>
      <c r="R152">
        <f>1000*DB152*AP152*(CX152-CY152)/(100*CQ152*(1000-AP152*CX152))</f>
        <v>0</v>
      </c>
      <c r="S152">
        <f>DB152*AP152*(CW152-CV152*(1000-AP152*CY152)/(1000-AP152*CX152))/(100*CQ152)</f>
        <v>0</v>
      </c>
      <c r="T152">
        <f>CV152 - IF(AP152&gt;1, S152*CQ152*100.0/(AR152*DJ152), 0)</f>
        <v>0</v>
      </c>
      <c r="U152">
        <f>((AA152-Q152/2)*T152-S152)/(AA152+Q152/2)</f>
        <v>0</v>
      </c>
      <c r="V152">
        <f>U152*(DC152+DD152)/1000.0</f>
        <v>0</v>
      </c>
      <c r="W152">
        <f>(CV152 - IF(AP152&gt;1, S152*CQ152*100.0/(AR152*DJ152), 0))*(DC152+DD152)/1000.0</f>
        <v>0</v>
      </c>
      <c r="X152">
        <f>2.0/((1/Z152-1/Y152)+SIGN(Z152)*SQRT((1/Z152-1/Y152)*(1/Z152-1/Y152) + 4*CR152/((CR152+1)*(CR152+1))*(2*1/Z152*1/Y152-1/Y152*1/Y152)))</f>
        <v>0</v>
      </c>
      <c r="Y152">
        <f>IF(LEFT(CS152,1)&lt;&gt;"0",IF(LEFT(CS152,1)="1",3.0,CT152),$D$5+$E$5*(DJ152*DC152/($K$5*1000))+$F$5*(DJ152*DC152/($K$5*1000))*MAX(MIN(CQ152,$J$5),$I$5)*MAX(MIN(CQ152,$J$5),$I$5)+$G$5*MAX(MIN(CQ152,$J$5),$I$5)*(DJ152*DC152/($K$5*1000))+$H$5*(DJ152*DC152/($K$5*1000))*(DJ152*DC152/($K$5*1000)))</f>
        <v>0</v>
      </c>
      <c r="Z152">
        <f>Q152*(1000-(1000*0.61365*exp(17.502*AD152/(240.97+AD152))/(DC152+DD152)+CX152)/2)/(1000*0.61365*exp(17.502*AD152/(240.97+AD152))/(DC152+DD152)-CX152)</f>
        <v>0</v>
      </c>
      <c r="AA152">
        <f>1/((CR152+1)/(X152/1.6)+1/(Y152/1.37)) + CR152/((CR152+1)/(X152/1.6) + CR152/(Y152/1.37))</f>
        <v>0</v>
      </c>
      <c r="AB152">
        <f>(CM152*CP152)</f>
        <v>0</v>
      </c>
      <c r="AC152">
        <f>(DE152+(AB152+2*0.95*5.67E-8*(((DE152+$B$7)+273)^4-(DE152+273)^4)-44100*Q152)/(1.84*29.3*Y152+8*0.95*5.67E-8*(DE152+273)^3))</f>
        <v>0</v>
      </c>
      <c r="AD152">
        <f>($C$7*DF152+$D$7*DG152+$E$7*AC152)</f>
        <v>0</v>
      </c>
      <c r="AE152">
        <f>0.61365*exp(17.502*AD152/(240.97+AD152))</f>
        <v>0</v>
      </c>
      <c r="AF152">
        <f>(AG152/AH152*100)</f>
        <v>0</v>
      </c>
      <c r="AG152">
        <f>CX152*(DC152+DD152)/1000</f>
        <v>0</v>
      </c>
      <c r="AH152">
        <f>0.61365*exp(17.502*DE152/(240.97+DE152))</f>
        <v>0</v>
      </c>
      <c r="AI152">
        <f>(AE152-CX152*(DC152+DD152)/1000)</f>
        <v>0</v>
      </c>
      <c r="AJ152">
        <f>(-Q152*44100)</f>
        <v>0</v>
      </c>
      <c r="AK152">
        <f>2*29.3*Y152*0.92*(DE152-AD152)</f>
        <v>0</v>
      </c>
      <c r="AL152">
        <f>2*0.95*5.67E-8*(((DE152+$B$7)+273)^4-(AD152+273)^4)</f>
        <v>0</v>
      </c>
      <c r="AM152">
        <f>AB152+AL152+AJ152+AK152</f>
        <v>0</v>
      </c>
      <c r="AN152">
        <v>0</v>
      </c>
      <c r="AO152">
        <v>0</v>
      </c>
      <c r="AP152">
        <f>IF(AN152*$H$13&gt;=AR152,1.0,(AR152/(AR152-AN152*$H$13)))</f>
        <v>0</v>
      </c>
      <c r="AQ152">
        <f>(AP152-1)*100</f>
        <v>0</v>
      </c>
      <c r="AR152">
        <f>MAX(0,($B$13+$C$13*DJ152)/(1+$D$13*DJ152)*DC152/(DE152+273)*$E$13)</f>
        <v>0</v>
      </c>
      <c r="AS152" t="s">
        <v>414</v>
      </c>
      <c r="AT152">
        <v>12558.6</v>
      </c>
      <c r="AU152">
        <v>607.068</v>
      </c>
      <c r="AV152">
        <v>2188.17</v>
      </c>
      <c r="AW152">
        <f>1-AU152/AV152</f>
        <v>0</v>
      </c>
      <c r="AX152">
        <v>-1.734461745173538</v>
      </c>
      <c r="AY152" t="s">
        <v>1057</v>
      </c>
      <c r="AZ152">
        <v>12515.5</v>
      </c>
      <c r="BA152">
        <v>615.5983461538461</v>
      </c>
      <c r="BB152">
        <v>1270.46</v>
      </c>
      <c r="BC152">
        <f>1-BA152/BB152</f>
        <v>0</v>
      </c>
      <c r="BD152">
        <v>0.5</v>
      </c>
      <c r="BE152">
        <f>CN152</f>
        <v>0</v>
      </c>
      <c r="BF152">
        <f>S152</f>
        <v>0</v>
      </c>
      <c r="BG152">
        <f>BC152*BD152*BE152</f>
        <v>0</v>
      </c>
      <c r="BH152">
        <f>(BF152-AX152)/BE152</f>
        <v>0</v>
      </c>
      <c r="BI152">
        <f>(AV152-BB152)/BB152</f>
        <v>0</v>
      </c>
      <c r="BJ152">
        <f>AU152/(AW152+AU152/BB152)</f>
        <v>0</v>
      </c>
      <c r="BK152" t="s">
        <v>1058</v>
      </c>
      <c r="BL152">
        <v>2.23</v>
      </c>
      <c r="BM152">
        <f>IF(BL152&lt;&gt;0, BL152, BJ152)</f>
        <v>0</v>
      </c>
      <c r="BN152">
        <f>1-BM152/BB152</f>
        <v>0</v>
      </c>
      <c r="BO152">
        <f>(BB152-BA152)/(BB152-BM152)</f>
        <v>0</v>
      </c>
      <c r="BP152">
        <f>(AV152-BB152)/(AV152-BM152)</f>
        <v>0</v>
      </c>
      <c r="BQ152">
        <f>(BB152-BA152)/(BB152-AU152)</f>
        <v>0</v>
      </c>
      <c r="BR152">
        <f>(AV152-BB152)/(AV152-AU152)</f>
        <v>0</v>
      </c>
      <c r="BS152">
        <f>(BO152*BM152/BA152)</f>
        <v>0</v>
      </c>
      <c r="BT152">
        <f>(1-BS152)</f>
        <v>0</v>
      </c>
      <c r="BU152">
        <v>3390</v>
      </c>
      <c r="BV152">
        <v>300</v>
      </c>
      <c r="BW152">
        <v>300</v>
      </c>
      <c r="BX152">
        <v>300</v>
      </c>
      <c r="BY152">
        <v>12515.5</v>
      </c>
      <c r="BZ152">
        <v>1066.59</v>
      </c>
      <c r="CA152">
        <v>-0.009837419999999999</v>
      </c>
      <c r="CB152">
        <v>-60.34</v>
      </c>
      <c r="CC152" t="s">
        <v>417</v>
      </c>
      <c r="CD152" t="s">
        <v>417</v>
      </c>
      <c r="CE152" t="s">
        <v>417</v>
      </c>
      <c r="CF152" t="s">
        <v>417</v>
      </c>
      <c r="CG152" t="s">
        <v>417</v>
      </c>
      <c r="CH152" t="s">
        <v>417</v>
      </c>
      <c r="CI152" t="s">
        <v>417</v>
      </c>
      <c r="CJ152" t="s">
        <v>417</v>
      </c>
      <c r="CK152" t="s">
        <v>417</v>
      </c>
      <c r="CL152" t="s">
        <v>417</v>
      </c>
      <c r="CM152">
        <f>$B$11*DK152+$C$11*DL152+$F$11*DW152*(1-DZ152)</f>
        <v>0</v>
      </c>
      <c r="CN152">
        <f>CM152*CO152</f>
        <v>0</v>
      </c>
      <c r="CO152">
        <f>($B$11*$D$9+$C$11*$D$9+$F$11*((EJ152+EB152)/MAX(EJ152+EB152+EK152, 0.1)*$I$9+EK152/MAX(EJ152+EB152+EK152, 0.1)*$J$9))/($B$11+$C$11+$F$11)</f>
        <v>0</v>
      </c>
      <c r="CP152">
        <f>($B$11*$K$9+$C$11*$K$9+$F$11*((EJ152+EB152)/MAX(EJ152+EB152+EK152, 0.1)*$P$9+EK152/MAX(EJ152+EB152+EK152, 0.1)*$Q$9))/($B$11+$C$11+$F$11)</f>
        <v>0</v>
      </c>
      <c r="CQ152">
        <v>6</v>
      </c>
      <c r="CR152">
        <v>0.5</v>
      </c>
      <c r="CS152" t="s">
        <v>418</v>
      </c>
      <c r="CT152">
        <v>2</v>
      </c>
      <c r="CU152">
        <v>1690406207.349999</v>
      </c>
      <c r="CV152">
        <v>410.0290666666666</v>
      </c>
      <c r="CW152">
        <v>415.0115666666667</v>
      </c>
      <c r="CX152">
        <v>35.57251999999999</v>
      </c>
      <c r="CY152">
        <v>34.99999333333333</v>
      </c>
      <c r="CZ152">
        <v>408.8720666666666</v>
      </c>
      <c r="DA152">
        <v>35.06151999999999</v>
      </c>
      <c r="DB152">
        <v>600.1304666666666</v>
      </c>
      <c r="DC152">
        <v>101.1689</v>
      </c>
      <c r="DD152">
        <v>0.1001640466666667</v>
      </c>
      <c r="DE152">
        <v>35.78995</v>
      </c>
      <c r="DF152">
        <v>36.4055</v>
      </c>
      <c r="DG152">
        <v>999.9000000000002</v>
      </c>
      <c r="DH152">
        <v>0</v>
      </c>
      <c r="DI152">
        <v>0</v>
      </c>
      <c r="DJ152">
        <v>9992.224</v>
      </c>
      <c r="DK152">
        <v>0</v>
      </c>
      <c r="DL152">
        <v>137.3816333333333</v>
      </c>
      <c r="DM152">
        <v>-4.989930999999999</v>
      </c>
      <c r="DN152">
        <v>425.1415000000001</v>
      </c>
      <c r="DO152">
        <v>430.0637</v>
      </c>
      <c r="DP152">
        <v>0.5644892666666668</v>
      </c>
      <c r="DQ152">
        <v>415.0115666666667</v>
      </c>
      <c r="DR152">
        <v>34.99999333333333</v>
      </c>
      <c r="DS152">
        <v>3.598019333333334</v>
      </c>
      <c r="DT152">
        <v>3.540911666666667</v>
      </c>
      <c r="DU152">
        <v>27.08950666666667</v>
      </c>
      <c r="DV152">
        <v>26.81719333333333</v>
      </c>
      <c r="DW152">
        <v>600.0061666666666</v>
      </c>
      <c r="DX152">
        <v>0.9329993333333335</v>
      </c>
      <c r="DY152">
        <v>0.06700054000000001</v>
      </c>
      <c r="DZ152">
        <v>0</v>
      </c>
      <c r="EA152">
        <v>615.8298666666666</v>
      </c>
      <c r="EB152">
        <v>4.99931</v>
      </c>
      <c r="EC152">
        <v>7046.888333333334</v>
      </c>
      <c r="ED152">
        <v>5203.822333333333</v>
      </c>
      <c r="EE152">
        <v>43.4248</v>
      </c>
      <c r="EF152">
        <v>45.34566666666665</v>
      </c>
      <c r="EG152">
        <v>44.26219999999999</v>
      </c>
      <c r="EH152">
        <v>45.07459999999998</v>
      </c>
      <c r="EI152">
        <v>45.17886666666666</v>
      </c>
      <c r="EJ152">
        <v>555.141</v>
      </c>
      <c r="EK152">
        <v>39.86466666666665</v>
      </c>
      <c r="EL152">
        <v>0</v>
      </c>
      <c r="EM152">
        <v>147.2000000476837</v>
      </c>
      <c r="EN152">
        <v>0</v>
      </c>
      <c r="EO152">
        <v>615.5983461538461</v>
      </c>
      <c r="EP152">
        <v>-30.42211968327664</v>
      </c>
      <c r="EQ152">
        <v>10033.2348638998</v>
      </c>
      <c r="ER152">
        <v>7094.91076923077</v>
      </c>
      <c r="ES152">
        <v>15</v>
      </c>
      <c r="ET152">
        <v>1690406236.1</v>
      </c>
      <c r="EU152" t="s">
        <v>1059</v>
      </c>
      <c r="EV152">
        <v>1690406236.1</v>
      </c>
      <c r="EW152">
        <v>1690406233.1</v>
      </c>
      <c r="EX152">
        <v>96</v>
      </c>
      <c r="EY152">
        <v>0.011</v>
      </c>
      <c r="EZ152">
        <v>0.008</v>
      </c>
      <c r="FA152">
        <v>1.157</v>
      </c>
      <c r="FB152">
        <v>0.511</v>
      </c>
      <c r="FC152">
        <v>415</v>
      </c>
      <c r="FD152">
        <v>35</v>
      </c>
      <c r="FE152">
        <v>0.66</v>
      </c>
      <c r="FF152">
        <v>0.15</v>
      </c>
      <c r="FG152">
        <v>4.742236871644239</v>
      </c>
      <c r="FH152">
        <v>-0.02619270084943465</v>
      </c>
      <c r="FI152">
        <v>0.03331866856052456</v>
      </c>
      <c r="FJ152">
        <v>1</v>
      </c>
      <c r="FK152">
        <v>-4.983992195121951</v>
      </c>
      <c r="FL152">
        <v>-0.009915052264811318</v>
      </c>
      <c r="FM152">
        <v>0.03857228149927736</v>
      </c>
      <c r="FN152">
        <v>1</v>
      </c>
      <c r="FO152">
        <v>410.0321290322581</v>
      </c>
      <c r="FP152">
        <v>-0.4622903225812807</v>
      </c>
      <c r="FQ152">
        <v>0.0406176045858116</v>
      </c>
      <c r="FR152">
        <v>1</v>
      </c>
      <c r="FS152">
        <v>0.5359953170731707</v>
      </c>
      <c r="FT152">
        <v>0.439870327526133</v>
      </c>
      <c r="FU152">
        <v>0.04384304435221392</v>
      </c>
      <c r="FV152">
        <v>1</v>
      </c>
      <c r="FW152">
        <v>35.55322903225806</v>
      </c>
      <c r="FX152">
        <v>0.4890435483869995</v>
      </c>
      <c r="FY152">
        <v>0.03678799062061157</v>
      </c>
      <c r="FZ152">
        <v>1</v>
      </c>
      <c r="GA152">
        <v>5</v>
      </c>
      <c r="GB152">
        <v>5</v>
      </c>
      <c r="GC152" t="s">
        <v>420</v>
      </c>
      <c r="GD152">
        <v>3.16848</v>
      </c>
      <c r="GE152">
        <v>2.79716</v>
      </c>
      <c r="GF152">
        <v>0.101058</v>
      </c>
      <c r="GG152">
        <v>0.102769</v>
      </c>
      <c r="GH152">
        <v>0.154684</v>
      </c>
      <c r="GI152">
        <v>0.153758</v>
      </c>
      <c r="GJ152">
        <v>27626.2</v>
      </c>
      <c r="GK152">
        <v>22043.5</v>
      </c>
      <c r="GL152">
        <v>28764</v>
      </c>
      <c r="GM152">
        <v>24101</v>
      </c>
      <c r="GN152">
        <v>30938.6</v>
      </c>
      <c r="GO152">
        <v>29770.7</v>
      </c>
      <c r="GP152">
        <v>39682</v>
      </c>
      <c r="GQ152">
        <v>39323.1</v>
      </c>
      <c r="GR152">
        <v>2.06915</v>
      </c>
      <c r="GS152">
        <v>1.76625</v>
      </c>
      <c r="GT152">
        <v>0.07932259999999999</v>
      </c>
      <c r="GU152">
        <v>0</v>
      </c>
      <c r="GV152">
        <v>35.1159</v>
      </c>
      <c r="GW152">
        <v>999.9</v>
      </c>
      <c r="GX152">
        <v>59.9</v>
      </c>
      <c r="GY152">
        <v>36.9</v>
      </c>
      <c r="GZ152">
        <v>37.1273</v>
      </c>
      <c r="HA152">
        <v>62.2134</v>
      </c>
      <c r="HB152">
        <v>29.8918</v>
      </c>
      <c r="HC152">
        <v>1</v>
      </c>
      <c r="HD152">
        <v>0.651913</v>
      </c>
      <c r="HE152">
        <v>0</v>
      </c>
      <c r="HF152">
        <v>20.2829</v>
      </c>
      <c r="HG152">
        <v>5.22253</v>
      </c>
      <c r="HH152">
        <v>11.9141</v>
      </c>
      <c r="HI152">
        <v>4.9635</v>
      </c>
      <c r="HJ152">
        <v>3.292</v>
      </c>
      <c r="HK152">
        <v>9999</v>
      </c>
      <c r="HL152">
        <v>9999</v>
      </c>
      <c r="HM152">
        <v>9999</v>
      </c>
      <c r="HN152">
        <v>999.9</v>
      </c>
      <c r="HO152">
        <v>4.9703</v>
      </c>
      <c r="HP152">
        <v>1.87538</v>
      </c>
      <c r="HQ152">
        <v>1.87416</v>
      </c>
      <c r="HR152">
        <v>1.87333</v>
      </c>
      <c r="HS152">
        <v>1.87481</v>
      </c>
      <c r="HT152">
        <v>1.86975</v>
      </c>
      <c r="HU152">
        <v>1.87391</v>
      </c>
      <c r="HV152">
        <v>1.87897</v>
      </c>
      <c r="HW152">
        <v>0</v>
      </c>
      <c r="HX152">
        <v>0</v>
      </c>
      <c r="HY152">
        <v>0</v>
      </c>
      <c r="HZ152">
        <v>0</v>
      </c>
      <c r="IA152" t="s">
        <v>421</v>
      </c>
      <c r="IB152" t="s">
        <v>422</v>
      </c>
      <c r="IC152" t="s">
        <v>423</v>
      </c>
      <c r="ID152" t="s">
        <v>423</v>
      </c>
      <c r="IE152" t="s">
        <v>423</v>
      </c>
      <c r="IF152" t="s">
        <v>423</v>
      </c>
      <c r="IG152">
        <v>0</v>
      </c>
      <c r="IH152">
        <v>100</v>
      </c>
      <c r="II152">
        <v>100</v>
      </c>
      <c r="IJ152">
        <v>1.157</v>
      </c>
      <c r="IK152">
        <v>0.511</v>
      </c>
      <c r="IL152">
        <v>1.128210673652226</v>
      </c>
      <c r="IM152">
        <v>0.0007502269904989051</v>
      </c>
      <c r="IN152">
        <v>-1.907541437940456E-06</v>
      </c>
      <c r="IO152">
        <v>4.87577687351772E-10</v>
      </c>
      <c r="IP152">
        <v>0.5029600000000016</v>
      </c>
      <c r="IQ152">
        <v>0</v>
      </c>
      <c r="IR152">
        <v>0</v>
      </c>
      <c r="IS152">
        <v>0</v>
      </c>
      <c r="IT152">
        <v>1</v>
      </c>
      <c r="IU152">
        <v>1943</v>
      </c>
      <c r="IV152">
        <v>1</v>
      </c>
      <c r="IW152">
        <v>21</v>
      </c>
      <c r="IX152">
        <v>2.1</v>
      </c>
      <c r="IY152">
        <v>2.1</v>
      </c>
      <c r="IZ152">
        <v>1.10596</v>
      </c>
      <c r="JA152">
        <v>2.45483</v>
      </c>
      <c r="JB152">
        <v>1.42578</v>
      </c>
      <c r="JC152">
        <v>2.26685</v>
      </c>
      <c r="JD152">
        <v>1.54785</v>
      </c>
      <c r="JE152">
        <v>2.34619</v>
      </c>
      <c r="JF152">
        <v>40.4</v>
      </c>
      <c r="JG152">
        <v>15.9445</v>
      </c>
      <c r="JH152">
        <v>18</v>
      </c>
      <c r="JI152">
        <v>632.646</v>
      </c>
      <c r="JJ152">
        <v>415.898</v>
      </c>
      <c r="JK152">
        <v>34.8043</v>
      </c>
      <c r="JL152">
        <v>35.3269</v>
      </c>
      <c r="JM152">
        <v>30.0003</v>
      </c>
      <c r="JN152">
        <v>35.0944</v>
      </c>
      <c r="JO152">
        <v>35.0061</v>
      </c>
      <c r="JP152">
        <v>22.1434</v>
      </c>
      <c r="JQ152">
        <v>0.8285979999999999</v>
      </c>
      <c r="JR152">
        <v>100</v>
      </c>
      <c r="JS152">
        <v>-999.9</v>
      </c>
      <c r="JT152">
        <v>414.916</v>
      </c>
      <c r="JU152">
        <v>35</v>
      </c>
      <c r="JV152">
        <v>93.7274</v>
      </c>
      <c r="JW152">
        <v>100.044</v>
      </c>
    </row>
    <row r="153" spans="1:283">
      <c r="A153">
        <v>137</v>
      </c>
      <c r="B153">
        <v>1690406348.6</v>
      </c>
      <c r="C153">
        <v>27978.5</v>
      </c>
      <c r="D153" t="s">
        <v>1060</v>
      </c>
      <c r="E153" t="s">
        <v>1061</v>
      </c>
      <c r="F153">
        <v>15</v>
      </c>
      <c r="P153">
        <v>1690406340.849999</v>
      </c>
      <c r="Q153">
        <f>(R153)/1000</f>
        <v>0</v>
      </c>
      <c r="R153">
        <f>1000*DB153*AP153*(CX153-CY153)/(100*CQ153*(1000-AP153*CX153))</f>
        <v>0</v>
      </c>
      <c r="S153">
        <f>DB153*AP153*(CW153-CV153*(1000-AP153*CY153)/(1000-AP153*CX153))/(100*CQ153)</f>
        <v>0</v>
      </c>
      <c r="T153">
        <f>CV153 - IF(AP153&gt;1, S153*CQ153*100.0/(AR153*DJ153), 0)</f>
        <v>0</v>
      </c>
      <c r="U153">
        <f>((AA153-Q153/2)*T153-S153)/(AA153+Q153/2)</f>
        <v>0</v>
      </c>
      <c r="V153">
        <f>U153*(DC153+DD153)/1000.0</f>
        <v>0</v>
      </c>
      <c r="W153">
        <f>(CV153 - IF(AP153&gt;1, S153*CQ153*100.0/(AR153*DJ153), 0))*(DC153+DD153)/1000.0</f>
        <v>0</v>
      </c>
      <c r="X153">
        <f>2.0/((1/Z153-1/Y153)+SIGN(Z153)*SQRT((1/Z153-1/Y153)*(1/Z153-1/Y153) + 4*CR153/((CR153+1)*(CR153+1))*(2*1/Z153*1/Y153-1/Y153*1/Y153)))</f>
        <v>0</v>
      </c>
      <c r="Y153">
        <f>IF(LEFT(CS153,1)&lt;&gt;"0",IF(LEFT(CS153,1)="1",3.0,CT153),$D$5+$E$5*(DJ153*DC153/($K$5*1000))+$F$5*(DJ153*DC153/($K$5*1000))*MAX(MIN(CQ153,$J$5),$I$5)*MAX(MIN(CQ153,$J$5),$I$5)+$G$5*MAX(MIN(CQ153,$J$5),$I$5)*(DJ153*DC153/($K$5*1000))+$H$5*(DJ153*DC153/($K$5*1000))*(DJ153*DC153/($K$5*1000)))</f>
        <v>0</v>
      </c>
      <c r="Z153">
        <f>Q153*(1000-(1000*0.61365*exp(17.502*AD153/(240.97+AD153))/(DC153+DD153)+CX153)/2)/(1000*0.61365*exp(17.502*AD153/(240.97+AD153))/(DC153+DD153)-CX153)</f>
        <v>0</v>
      </c>
      <c r="AA153">
        <f>1/((CR153+1)/(X153/1.6)+1/(Y153/1.37)) + CR153/((CR153+1)/(X153/1.6) + CR153/(Y153/1.37))</f>
        <v>0</v>
      </c>
      <c r="AB153">
        <f>(CM153*CP153)</f>
        <v>0</v>
      </c>
      <c r="AC153">
        <f>(DE153+(AB153+2*0.95*5.67E-8*(((DE153+$B$7)+273)^4-(DE153+273)^4)-44100*Q153)/(1.84*29.3*Y153+8*0.95*5.67E-8*(DE153+273)^3))</f>
        <v>0</v>
      </c>
      <c r="AD153">
        <f>($C$7*DF153+$D$7*DG153+$E$7*AC153)</f>
        <v>0</v>
      </c>
      <c r="AE153">
        <f>0.61365*exp(17.502*AD153/(240.97+AD153))</f>
        <v>0</v>
      </c>
      <c r="AF153">
        <f>(AG153/AH153*100)</f>
        <v>0</v>
      </c>
      <c r="AG153">
        <f>CX153*(DC153+DD153)/1000</f>
        <v>0</v>
      </c>
      <c r="AH153">
        <f>0.61365*exp(17.502*DE153/(240.97+DE153))</f>
        <v>0</v>
      </c>
      <c r="AI153">
        <f>(AE153-CX153*(DC153+DD153)/1000)</f>
        <v>0</v>
      </c>
      <c r="AJ153">
        <f>(-Q153*44100)</f>
        <v>0</v>
      </c>
      <c r="AK153">
        <f>2*29.3*Y153*0.92*(DE153-AD153)</f>
        <v>0</v>
      </c>
      <c r="AL153">
        <f>2*0.95*5.67E-8*(((DE153+$B$7)+273)^4-(AD153+273)^4)</f>
        <v>0</v>
      </c>
      <c r="AM153">
        <f>AB153+AL153+AJ153+AK153</f>
        <v>0</v>
      </c>
      <c r="AN153">
        <v>0</v>
      </c>
      <c r="AO153">
        <v>0</v>
      </c>
      <c r="AP153">
        <f>IF(AN153*$H$13&gt;=AR153,1.0,(AR153/(AR153-AN153*$H$13)))</f>
        <v>0</v>
      </c>
      <c r="AQ153">
        <f>(AP153-1)*100</f>
        <v>0</v>
      </c>
      <c r="AR153">
        <f>MAX(0,($B$13+$C$13*DJ153)/(1+$D$13*DJ153)*DC153/(DE153+273)*$E$13)</f>
        <v>0</v>
      </c>
      <c r="AS153" t="s">
        <v>414</v>
      </c>
      <c r="AT153">
        <v>12558.6</v>
      </c>
      <c r="AU153">
        <v>607.068</v>
      </c>
      <c r="AV153">
        <v>2188.17</v>
      </c>
      <c r="AW153">
        <f>1-AU153/AV153</f>
        <v>0</v>
      </c>
      <c r="AX153">
        <v>-1.734461745173538</v>
      </c>
      <c r="AY153" t="s">
        <v>1062</v>
      </c>
      <c r="AZ153">
        <v>12574.8</v>
      </c>
      <c r="BA153">
        <v>464.9141923076923</v>
      </c>
      <c r="BB153">
        <v>543.045</v>
      </c>
      <c r="BC153">
        <f>1-BA153/BB153</f>
        <v>0</v>
      </c>
      <c r="BD153">
        <v>0.5</v>
      </c>
      <c r="BE153">
        <f>CN153</f>
        <v>0</v>
      </c>
      <c r="BF153">
        <f>S153</f>
        <v>0</v>
      </c>
      <c r="BG153">
        <f>BC153*BD153*BE153</f>
        <v>0</v>
      </c>
      <c r="BH153">
        <f>(BF153-AX153)/BE153</f>
        <v>0</v>
      </c>
      <c r="BI153">
        <f>(AV153-BB153)/BB153</f>
        <v>0</v>
      </c>
      <c r="BJ153">
        <f>AU153/(AW153+AU153/BB153)</f>
        <v>0</v>
      </c>
      <c r="BK153" t="s">
        <v>1063</v>
      </c>
      <c r="BL153">
        <v>-3.41</v>
      </c>
      <c r="BM153">
        <f>IF(BL153&lt;&gt;0, BL153, BJ153)</f>
        <v>0</v>
      </c>
      <c r="BN153">
        <f>1-BM153/BB153</f>
        <v>0</v>
      </c>
      <c r="BO153">
        <f>(BB153-BA153)/(BB153-BM153)</f>
        <v>0</v>
      </c>
      <c r="BP153">
        <f>(AV153-BB153)/(AV153-BM153)</f>
        <v>0</v>
      </c>
      <c r="BQ153">
        <f>(BB153-BA153)/(BB153-AU153)</f>
        <v>0</v>
      </c>
      <c r="BR153">
        <f>(AV153-BB153)/(AV153-AU153)</f>
        <v>0</v>
      </c>
      <c r="BS153">
        <f>(BO153*BM153/BA153)</f>
        <v>0</v>
      </c>
      <c r="BT153">
        <f>(1-BS153)</f>
        <v>0</v>
      </c>
      <c r="BU153">
        <v>3392</v>
      </c>
      <c r="BV153">
        <v>300</v>
      </c>
      <c r="BW153">
        <v>300</v>
      </c>
      <c r="BX153">
        <v>300</v>
      </c>
      <c r="BY153">
        <v>12574.8</v>
      </c>
      <c r="BZ153">
        <v>532.33</v>
      </c>
      <c r="CA153">
        <v>-0.00927646</v>
      </c>
      <c r="CB153">
        <v>-0.14</v>
      </c>
      <c r="CC153" t="s">
        <v>417</v>
      </c>
      <c r="CD153" t="s">
        <v>417</v>
      </c>
      <c r="CE153" t="s">
        <v>417</v>
      </c>
      <c r="CF153" t="s">
        <v>417</v>
      </c>
      <c r="CG153" t="s">
        <v>417</v>
      </c>
      <c r="CH153" t="s">
        <v>417</v>
      </c>
      <c r="CI153" t="s">
        <v>417</v>
      </c>
      <c r="CJ153" t="s">
        <v>417</v>
      </c>
      <c r="CK153" t="s">
        <v>417</v>
      </c>
      <c r="CL153" t="s">
        <v>417</v>
      </c>
      <c r="CM153">
        <f>$B$11*DK153+$C$11*DL153+$F$11*DW153*(1-DZ153)</f>
        <v>0</v>
      </c>
      <c r="CN153">
        <f>CM153*CO153</f>
        <v>0</v>
      </c>
      <c r="CO153">
        <f>($B$11*$D$9+$C$11*$D$9+$F$11*((EJ153+EB153)/MAX(EJ153+EB153+EK153, 0.1)*$I$9+EK153/MAX(EJ153+EB153+EK153, 0.1)*$J$9))/($B$11+$C$11+$F$11)</f>
        <v>0</v>
      </c>
      <c r="CP153">
        <f>($B$11*$K$9+$C$11*$K$9+$F$11*((EJ153+EB153)/MAX(EJ153+EB153+EK153, 0.1)*$P$9+EK153/MAX(EJ153+EB153+EK153, 0.1)*$Q$9))/($B$11+$C$11+$F$11)</f>
        <v>0</v>
      </c>
      <c r="CQ153">
        <v>6</v>
      </c>
      <c r="CR153">
        <v>0.5</v>
      </c>
      <c r="CS153" t="s">
        <v>418</v>
      </c>
      <c r="CT153">
        <v>2</v>
      </c>
      <c r="CU153">
        <v>1690406340.849999</v>
      </c>
      <c r="CV153">
        <v>410.0806333333333</v>
      </c>
      <c r="CW153">
        <v>411.0178666666666</v>
      </c>
      <c r="CX153">
        <v>34.91035666666667</v>
      </c>
      <c r="CY153">
        <v>35.00942</v>
      </c>
      <c r="CZ153">
        <v>408.9826333333333</v>
      </c>
      <c r="DA153">
        <v>34.39935666666666</v>
      </c>
      <c r="DB153">
        <v>600.1286666666667</v>
      </c>
      <c r="DC153">
        <v>101.1596666666667</v>
      </c>
      <c r="DD153">
        <v>0.10039608</v>
      </c>
      <c r="DE153">
        <v>35.85725666666667</v>
      </c>
      <c r="DF153">
        <v>36.75518999999999</v>
      </c>
      <c r="DG153">
        <v>999.9000000000002</v>
      </c>
      <c r="DH153">
        <v>0</v>
      </c>
      <c r="DI153">
        <v>0</v>
      </c>
      <c r="DJ153">
        <v>10003.38766666667</v>
      </c>
      <c r="DK153">
        <v>0</v>
      </c>
      <c r="DL153">
        <v>1009.907566666667</v>
      </c>
      <c r="DM153">
        <v>-0.8752075666666667</v>
      </c>
      <c r="DN153">
        <v>424.9789</v>
      </c>
      <c r="DO153">
        <v>425.9295333333333</v>
      </c>
      <c r="DP153">
        <v>-0.09899964666666665</v>
      </c>
      <c r="DQ153">
        <v>411.0178666666666</v>
      </c>
      <c r="DR153">
        <v>35.00942</v>
      </c>
      <c r="DS153">
        <v>3.531528333333334</v>
      </c>
      <c r="DT153">
        <v>3.541542666666667</v>
      </c>
      <c r="DU153">
        <v>26.77206333333334</v>
      </c>
      <c r="DV153">
        <v>26.82022000000001</v>
      </c>
      <c r="DW153">
        <v>1300.053666666667</v>
      </c>
      <c r="DX153">
        <v>0.9690064999999997</v>
      </c>
      <c r="DY153">
        <v>0.03099326666666667</v>
      </c>
      <c r="DZ153">
        <v>0</v>
      </c>
      <c r="EA153">
        <v>464.9243333333333</v>
      </c>
      <c r="EB153">
        <v>4.99931</v>
      </c>
      <c r="EC153">
        <v>8951.540000000001</v>
      </c>
      <c r="ED153">
        <v>11469.96</v>
      </c>
      <c r="EE153">
        <v>43.5</v>
      </c>
      <c r="EF153">
        <v>45.09139999999999</v>
      </c>
      <c r="EG153">
        <v>43.95379999999998</v>
      </c>
      <c r="EH153">
        <v>44.875</v>
      </c>
      <c r="EI153">
        <v>45</v>
      </c>
      <c r="EJ153">
        <v>1254.913666666667</v>
      </c>
      <c r="EK153">
        <v>40.14033333333335</v>
      </c>
      <c r="EL153">
        <v>0</v>
      </c>
      <c r="EM153">
        <v>132.7999999523163</v>
      </c>
      <c r="EN153">
        <v>0</v>
      </c>
      <c r="EO153">
        <v>464.9141923076923</v>
      </c>
      <c r="EP153">
        <v>-1.822461543969878</v>
      </c>
      <c r="EQ153">
        <v>44.33196819842404</v>
      </c>
      <c r="ER153">
        <v>8906.844230769231</v>
      </c>
      <c r="ES153">
        <v>15</v>
      </c>
      <c r="ET153">
        <v>1690406365.1</v>
      </c>
      <c r="EU153" t="s">
        <v>1064</v>
      </c>
      <c r="EV153">
        <v>1690406365.1</v>
      </c>
      <c r="EW153">
        <v>1690406360.6</v>
      </c>
      <c r="EX153">
        <v>97</v>
      </c>
      <c r="EY153">
        <v>-0.062</v>
      </c>
      <c r="EZ153">
        <v>0</v>
      </c>
      <c r="FA153">
        <v>1.098</v>
      </c>
      <c r="FB153">
        <v>0.511</v>
      </c>
      <c r="FC153">
        <v>411</v>
      </c>
      <c r="FD153">
        <v>35</v>
      </c>
      <c r="FE153">
        <v>0.29</v>
      </c>
      <c r="FF153">
        <v>0.39</v>
      </c>
      <c r="FG153">
        <v>0.9174373946504643</v>
      </c>
      <c r="FH153">
        <v>-0.05026167798226806</v>
      </c>
      <c r="FI153">
        <v>0.0232741323165901</v>
      </c>
      <c r="FJ153">
        <v>1</v>
      </c>
      <c r="FK153">
        <v>-0.8647483414634146</v>
      </c>
      <c r="FL153">
        <v>-0.246616181184669</v>
      </c>
      <c r="FM153">
        <v>0.03855477637589923</v>
      </c>
      <c r="FN153">
        <v>1</v>
      </c>
      <c r="FO153">
        <v>410.1456774193549</v>
      </c>
      <c r="FP153">
        <v>-0.5591612903230025</v>
      </c>
      <c r="FQ153">
        <v>0.04788722443730253</v>
      </c>
      <c r="FR153">
        <v>1</v>
      </c>
      <c r="FS153">
        <v>-0.1313903097560975</v>
      </c>
      <c r="FT153">
        <v>0.5976228313588842</v>
      </c>
      <c r="FU153">
        <v>0.0590365066674718</v>
      </c>
      <c r="FV153">
        <v>0</v>
      </c>
      <c r="FW153">
        <v>34.90245483870967</v>
      </c>
      <c r="FX153">
        <v>0.6527322580644512</v>
      </c>
      <c r="FY153">
        <v>0.04907102711777454</v>
      </c>
      <c r="FZ153">
        <v>1</v>
      </c>
      <c r="GA153">
        <v>4</v>
      </c>
      <c r="GB153">
        <v>5</v>
      </c>
      <c r="GC153" t="s">
        <v>489</v>
      </c>
      <c r="GD153">
        <v>3.16888</v>
      </c>
      <c r="GE153">
        <v>2.79794</v>
      </c>
      <c r="GF153">
        <v>0.101039</v>
      </c>
      <c r="GG153">
        <v>0.101965</v>
      </c>
      <c r="GH153">
        <v>0.152691</v>
      </c>
      <c r="GI153">
        <v>0.153747</v>
      </c>
      <c r="GJ153">
        <v>27623.5</v>
      </c>
      <c r="GK153">
        <v>22062.1</v>
      </c>
      <c r="GL153">
        <v>28761</v>
      </c>
      <c r="GM153">
        <v>24100.1</v>
      </c>
      <c r="GN153">
        <v>31009.6</v>
      </c>
      <c r="GO153">
        <v>29770.9</v>
      </c>
      <c r="GP153">
        <v>39678.6</v>
      </c>
      <c r="GQ153">
        <v>39322.3</v>
      </c>
      <c r="GR153">
        <v>2.06717</v>
      </c>
      <c r="GS153">
        <v>1.7853</v>
      </c>
      <c r="GT153">
        <v>0.116132</v>
      </c>
      <c r="GU153">
        <v>0</v>
      </c>
      <c r="GV153">
        <v>34.8626</v>
      </c>
      <c r="GW153">
        <v>999.9</v>
      </c>
      <c r="GX153">
        <v>59.8</v>
      </c>
      <c r="GY153">
        <v>37</v>
      </c>
      <c r="GZ153">
        <v>37.2708</v>
      </c>
      <c r="HA153">
        <v>61.9934</v>
      </c>
      <c r="HB153">
        <v>29.4792</v>
      </c>
      <c r="HC153">
        <v>1</v>
      </c>
      <c r="HD153">
        <v>0.657622</v>
      </c>
      <c r="HE153">
        <v>0</v>
      </c>
      <c r="HF153">
        <v>20.2765</v>
      </c>
      <c r="HG153">
        <v>5.22283</v>
      </c>
      <c r="HH153">
        <v>11.9141</v>
      </c>
      <c r="HI153">
        <v>4.96375</v>
      </c>
      <c r="HJ153">
        <v>3.292</v>
      </c>
      <c r="HK153">
        <v>9999</v>
      </c>
      <c r="HL153">
        <v>9999</v>
      </c>
      <c r="HM153">
        <v>9999</v>
      </c>
      <c r="HN153">
        <v>999.9</v>
      </c>
      <c r="HO153">
        <v>4.97031</v>
      </c>
      <c r="HP153">
        <v>1.8754</v>
      </c>
      <c r="HQ153">
        <v>1.87416</v>
      </c>
      <c r="HR153">
        <v>1.87335</v>
      </c>
      <c r="HS153">
        <v>1.87476</v>
      </c>
      <c r="HT153">
        <v>1.86973</v>
      </c>
      <c r="HU153">
        <v>1.87392</v>
      </c>
      <c r="HV153">
        <v>1.87897</v>
      </c>
      <c r="HW153">
        <v>0</v>
      </c>
      <c r="HX153">
        <v>0</v>
      </c>
      <c r="HY153">
        <v>0</v>
      </c>
      <c r="HZ153">
        <v>0</v>
      </c>
      <c r="IA153" t="s">
        <v>421</v>
      </c>
      <c r="IB153" t="s">
        <v>422</v>
      </c>
      <c r="IC153" t="s">
        <v>423</v>
      </c>
      <c r="ID153" t="s">
        <v>423</v>
      </c>
      <c r="IE153" t="s">
        <v>423</v>
      </c>
      <c r="IF153" t="s">
        <v>423</v>
      </c>
      <c r="IG153">
        <v>0</v>
      </c>
      <c r="IH153">
        <v>100</v>
      </c>
      <c r="II153">
        <v>100</v>
      </c>
      <c r="IJ153">
        <v>1.098</v>
      </c>
      <c r="IK153">
        <v>0.511</v>
      </c>
      <c r="IL153">
        <v>1.138928214763371</v>
      </c>
      <c r="IM153">
        <v>0.0007502269904989051</v>
      </c>
      <c r="IN153">
        <v>-1.907541437940456E-06</v>
      </c>
      <c r="IO153">
        <v>4.87577687351772E-10</v>
      </c>
      <c r="IP153">
        <v>0.5110599999999934</v>
      </c>
      <c r="IQ153">
        <v>0</v>
      </c>
      <c r="IR153">
        <v>0</v>
      </c>
      <c r="IS153">
        <v>0</v>
      </c>
      <c r="IT153">
        <v>1</v>
      </c>
      <c r="IU153">
        <v>1943</v>
      </c>
      <c r="IV153">
        <v>1</v>
      </c>
      <c r="IW153">
        <v>21</v>
      </c>
      <c r="IX153">
        <v>1.9</v>
      </c>
      <c r="IY153">
        <v>1.9</v>
      </c>
      <c r="IZ153">
        <v>1.09619</v>
      </c>
      <c r="JA153">
        <v>2.44019</v>
      </c>
      <c r="JB153">
        <v>1.42578</v>
      </c>
      <c r="JC153">
        <v>2.26685</v>
      </c>
      <c r="JD153">
        <v>1.54785</v>
      </c>
      <c r="JE153">
        <v>2.50366</v>
      </c>
      <c r="JF153">
        <v>40.451</v>
      </c>
      <c r="JG153">
        <v>15.927</v>
      </c>
      <c r="JH153">
        <v>18</v>
      </c>
      <c r="JI153">
        <v>632.038</v>
      </c>
      <c r="JJ153">
        <v>427.744</v>
      </c>
      <c r="JK153">
        <v>34.9713</v>
      </c>
      <c r="JL153">
        <v>35.4225</v>
      </c>
      <c r="JM153">
        <v>30.0003</v>
      </c>
      <c r="JN153">
        <v>35.1914</v>
      </c>
      <c r="JO153">
        <v>35.1042</v>
      </c>
      <c r="JP153">
        <v>21.9741</v>
      </c>
      <c r="JQ153">
        <v>1.96247</v>
      </c>
      <c r="JR153">
        <v>100</v>
      </c>
      <c r="JS153">
        <v>-999.9</v>
      </c>
      <c r="JT153">
        <v>410.776</v>
      </c>
      <c r="JU153">
        <v>35</v>
      </c>
      <c r="JV153">
        <v>93.7186</v>
      </c>
      <c r="JW153">
        <v>100.041</v>
      </c>
    </row>
    <row r="154" spans="1:283">
      <c r="A154">
        <v>138</v>
      </c>
      <c r="B154">
        <v>1690406503.6</v>
      </c>
      <c r="C154">
        <v>28133.5</v>
      </c>
      <c r="D154" t="s">
        <v>1065</v>
      </c>
      <c r="E154" t="s">
        <v>1066</v>
      </c>
      <c r="F154">
        <v>15</v>
      </c>
      <c r="P154">
        <v>1690406495.849999</v>
      </c>
      <c r="Q154">
        <f>(R154)/1000</f>
        <v>0</v>
      </c>
      <c r="R154">
        <f>1000*DB154*AP154*(CX154-CY154)/(100*CQ154*(1000-AP154*CX154))</f>
        <v>0</v>
      </c>
      <c r="S154">
        <f>DB154*AP154*(CW154-CV154*(1000-AP154*CY154)/(1000-AP154*CX154))/(100*CQ154)</f>
        <v>0</v>
      </c>
      <c r="T154">
        <f>CV154 - IF(AP154&gt;1, S154*CQ154*100.0/(AR154*DJ154), 0)</f>
        <v>0</v>
      </c>
      <c r="U154">
        <f>((AA154-Q154/2)*T154-S154)/(AA154+Q154/2)</f>
        <v>0</v>
      </c>
      <c r="V154">
        <f>U154*(DC154+DD154)/1000.0</f>
        <v>0</v>
      </c>
      <c r="W154">
        <f>(CV154 - IF(AP154&gt;1, S154*CQ154*100.0/(AR154*DJ154), 0))*(DC154+DD154)/1000.0</f>
        <v>0</v>
      </c>
      <c r="X154">
        <f>2.0/((1/Z154-1/Y154)+SIGN(Z154)*SQRT((1/Z154-1/Y154)*(1/Z154-1/Y154) + 4*CR154/((CR154+1)*(CR154+1))*(2*1/Z154*1/Y154-1/Y154*1/Y154)))</f>
        <v>0</v>
      </c>
      <c r="Y154">
        <f>IF(LEFT(CS154,1)&lt;&gt;"0",IF(LEFT(CS154,1)="1",3.0,CT154),$D$5+$E$5*(DJ154*DC154/($K$5*1000))+$F$5*(DJ154*DC154/($K$5*1000))*MAX(MIN(CQ154,$J$5),$I$5)*MAX(MIN(CQ154,$J$5),$I$5)+$G$5*MAX(MIN(CQ154,$J$5),$I$5)*(DJ154*DC154/($K$5*1000))+$H$5*(DJ154*DC154/($K$5*1000))*(DJ154*DC154/($K$5*1000)))</f>
        <v>0</v>
      </c>
      <c r="Z154">
        <f>Q154*(1000-(1000*0.61365*exp(17.502*AD154/(240.97+AD154))/(DC154+DD154)+CX154)/2)/(1000*0.61365*exp(17.502*AD154/(240.97+AD154))/(DC154+DD154)-CX154)</f>
        <v>0</v>
      </c>
      <c r="AA154">
        <f>1/((CR154+1)/(X154/1.6)+1/(Y154/1.37)) + CR154/((CR154+1)/(X154/1.6) + CR154/(Y154/1.37))</f>
        <v>0</v>
      </c>
      <c r="AB154">
        <f>(CM154*CP154)</f>
        <v>0</v>
      </c>
      <c r="AC154">
        <f>(DE154+(AB154+2*0.95*5.67E-8*(((DE154+$B$7)+273)^4-(DE154+273)^4)-44100*Q154)/(1.84*29.3*Y154+8*0.95*5.67E-8*(DE154+273)^3))</f>
        <v>0</v>
      </c>
      <c r="AD154">
        <f>($C$7*DF154+$D$7*DG154+$E$7*AC154)</f>
        <v>0</v>
      </c>
      <c r="AE154">
        <f>0.61365*exp(17.502*AD154/(240.97+AD154))</f>
        <v>0</v>
      </c>
      <c r="AF154">
        <f>(AG154/AH154*100)</f>
        <v>0</v>
      </c>
      <c r="AG154">
        <f>CX154*(DC154+DD154)/1000</f>
        <v>0</v>
      </c>
      <c r="AH154">
        <f>0.61365*exp(17.502*DE154/(240.97+DE154))</f>
        <v>0</v>
      </c>
      <c r="AI154">
        <f>(AE154-CX154*(DC154+DD154)/1000)</f>
        <v>0</v>
      </c>
      <c r="AJ154">
        <f>(-Q154*44100)</f>
        <v>0</v>
      </c>
      <c r="AK154">
        <f>2*29.3*Y154*0.92*(DE154-AD154)</f>
        <v>0</v>
      </c>
      <c r="AL154">
        <f>2*0.95*5.67E-8*(((DE154+$B$7)+273)^4-(AD154+273)^4)</f>
        <v>0</v>
      </c>
      <c r="AM154">
        <f>AB154+AL154+AJ154+AK154</f>
        <v>0</v>
      </c>
      <c r="AN154">
        <v>0</v>
      </c>
      <c r="AO154">
        <v>0</v>
      </c>
      <c r="AP154">
        <f>IF(AN154*$H$13&gt;=AR154,1.0,(AR154/(AR154-AN154*$H$13)))</f>
        <v>0</v>
      </c>
      <c r="AQ154">
        <f>(AP154-1)*100</f>
        <v>0</v>
      </c>
      <c r="AR154">
        <f>MAX(0,($B$13+$C$13*DJ154)/(1+$D$13*DJ154)*DC154/(DE154+273)*$E$13)</f>
        <v>0</v>
      </c>
      <c r="AS154" t="s">
        <v>414</v>
      </c>
      <c r="AT154">
        <v>12558.6</v>
      </c>
      <c r="AU154">
        <v>607.068</v>
      </c>
      <c r="AV154">
        <v>2188.17</v>
      </c>
      <c r="AW154">
        <f>1-AU154/AV154</f>
        <v>0</v>
      </c>
      <c r="AX154">
        <v>-1.734461745173538</v>
      </c>
      <c r="AY154" t="s">
        <v>1067</v>
      </c>
      <c r="AZ154">
        <v>12579.1</v>
      </c>
      <c r="BA154">
        <v>421.83808</v>
      </c>
      <c r="BB154">
        <v>534.974</v>
      </c>
      <c r="BC154">
        <f>1-BA154/BB154</f>
        <v>0</v>
      </c>
      <c r="BD154">
        <v>0.5</v>
      </c>
      <c r="BE154">
        <f>CN154</f>
        <v>0</v>
      </c>
      <c r="BF154">
        <f>S154</f>
        <v>0</v>
      </c>
      <c r="BG154">
        <f>BC154*BD154*BE154</f>
        <v>0</v>
      </c>
      <c r="BH154">
        <f>(BF154-AX154)/BE154</f>
        <v>0</v>
      </c>
      <c r="BI154">
        <f>(AV154-BB154)/BB154</f>
        <v>0</v>
      </c>
      <c r="BJ154">
        <f>AU154/(AW154+AU154/BB154)</f>
        <v>0</v>
      </c>
      <c r="BK154" t="s">
        <v>1068</v>
      </c>
      <c r="BL154">
        <v>-2009.92</v>
      </c>
      <c r="BM154">
        <f>IF(BL154&lt;&gt;0, BL154, BJ154)</f>
        <v>0</v>
      </c>
      <c r="BN154">
        <f>1-BM154/BB154</f>
        <v>0</v>
      </c>
      <c r="BO154">
        <f>(BB154-BA154)/(BB154-BM154)</f>
        <v>0</v>
      </c>
      <c r="BP154">
        <f>(AV154-BB154)/(AV154-BM154)</f>
        <v>0</v>
      </c>
      <c r="BQ154">
        <f>(BB154-BA154)/(BB154-AU154)</f>
        <v>0</v>
      </c>
      <c r="BR154">
        <f>(AV154-BB154)/(AV154-AU154)</f>
        <v>0</v>
      </c>
      <c r="BS154">
        <f>(BO154*BM154/BA154)</f>
        <v>0</v>
      </c>
      <c r="BT154">
        <f>(1-BS154)</f>
        <v>0</v>
      </c>
      <c r="BU154">
        <v>3394</v>
      </c>
      <c r="BV154">
        <v>300</v>
      </c>
      <c r="BW154">
        <v>300</v>
      </c>
      <c r="BX154">
        <v>300</v>
      </c>
      <c r="BY154">
        <v>12579.1</v>
      </c>
      <c r="BZ154">
        <v>505.33</v>
      </c>
      <c r="CA154">
        <v>-0.0098873</v>
      </c>
      <c r="CB154">
        <v>-9.949999999999999</v>
      </c>
      <c r="CC154" t="s">
        <v>417</v>
      </c>
      <c r="CD154" t="s">
        <v>417</v>
      </c>
      <c r="CE154" t="s">
        <v>417</v>
      </c>
      <c r="CF154" t="s">
        <v>417</v>
      </c>
      <c r="CG154" t="s">
        <v>417</v>
      </c>
      <c r="CH154" t="s">
        <v>417</v>
      </c>
      <c r="CI154" t="s">
        <v>417</v>
      </c>
      <c r="CJ154" t="s">
        <v>417</v>
      </c>
      <c r="CK154" t="s">
        <v>417</v>
      </c>
      <c r="CL154" t="s">
        <v>417</v>
      </c>
      <c r="CM154">
        <f>$B$11*DK154+$C$11*DL154+$F$11*DW154*(1-DZ154)</f>
        <v>0</v>
      </c>
      <c r="CN154">
        <f>CM154*CO154</f>
        <v>0</v>
      </c>
      <c r="CO154">
        <f>($B$11*$D$9+$C$11*$D$9+$F$11*((EJ154+EB154)/MAX(EJ154+EB154+EK154, 0.1)*$I$9+EK154/MAX(EJ154+EB154+EK154, 0.1)*$J$9))/($B$11+$C$11+$F$11)</f>
        <v>0</v>
      </c>
      <c r="CP154">
        <f>($B$11*$K$9+$C$11*$K$9+$F$11*((EJ154+EB154)/MAX(EJ154+EB154+EK154, 0.1)*$P$9+EK154/MAX(EJ154+EB154+EK154, 0.1)*$Q$9))/($B$11+$C$11+$F$11)</f>
        <v>0</v>
      </c>
      <c r="CQ154">
        <v>6</v>
      </c>
      <c r="CR154">
        <v>0.5</v>
      </c>
      <c r="CS154" t="s">
        <v>418</v>
      </c>
      <c r="CT154">
        <v>2</v>
      </c>
      <c r="CU154">
        <v>1690406495.849999</v>
      </c>
      <c r="CV154">
        <v>409.9708333333332</v>
      </c>
      <c r="CW154">
        <v>410.5046</v>
      </c>
      <c r="CX154">
        <v>34.85355333333334</v>
      </c>
      <c r="CY154">
        <v>34.94537666666667</v>
      </c>
      <c r="CZ154">
        <v>408.8258333333333</v>
      </c>
      <c r="DA154">
        <v>34.34855333333334</v>
      </c>
      <c r="DB154">
        <v>600.1008</v>
      </c>
      <c r="DC154">
        <v>101.1622666666667</v>
      </c>
      <c r="DD154">
        <v>0.09999202999999998</v>
      </c>
      <c r="DE154">
        <v>35.64256666666666</v>
      </c>
      <c r="DF154">
        <v>36.10505999999999</v>
      </c>
      <c r="DG154">
        <v>999.9000000000002</v>
      </c>
      <c r="DH154">
        <v>0</v>
      </c>
      <c r="DI154">
        <v>0</v>
      </c>
      <c r="DJ154">
        <v>10006.10466666667</v>
      </c>
      <c r="DK154">
        <v>0</v>
      </c>
      <c r="DL154">
        <v>449.7449999999999</v>
      </c>
      <c r="DM154">
        <v>-0.5806478666666666</v>
      </c>
      <c r="DN154">
        <v>424.73</v>
      </c>
      <c r="DO154">
        <v>425.3694000000001</v>
      </c>
      <c r="DP154">
        <v>-0.08574149666666667</v>
      </c>
      <c r="DQ154">
        <v>410.5046</v>
      </c>
      <c r="DR154">
        <v>34.94537666666667</v>
      </c>
      <c r="DS154">
        <v>3.526478666666667</v>
      </c>
      <c r="DT154">
        <v>3.535151</v>
      </c>
      <c r="DU154">
        <v>26.74775666666667</v>
      </c>
      <c r="DV154">
        <v>26.78951666666667</v>
      </c>
      <c r="DW154">
        <v>600.0115000000001</v>
      </c>
      <c r="DX154">
        <v>0.9329960666666666</v>
      </c>
      <c r="DY154">
        <v>0.06700423333333333</v>
      </c>
      <c r="DZ154">
        <v>0</v>
      </c>
      <c r="EA154">
        <v>421.937</v>
      </c>
      <c r="EB154">
        <v>4.99931</v>
      </c>
      <c r="EC154">
        <v>6839.793</v>
      </c>
      <c r="ED154">
        <v>5203.860666666666</v>
      </c>
      <c r="EE154">
        <v>43.09979999999998</v>
      </c>
      <c r="EF154">
        <v>44.93286666666665</v>
      </c>
      <c r="EG154">
        <v>43.95169999999997</v>
      </c>
      <c r="EH154">
        <v>44.625</v>
      </c>
      <c r="EI154">
        <v>44.81829999999998</v>
      </c>
      <c r="EJ154">
        <v>555.1443333333334</v>
      </c>
      <c r="EK154">
        <v>39.86833333333332</v>
      </c>
      <c r="EL154">
        <v>0</v>
      </c>
      <c r="EM154">
        <v>154.5999999046326</v>
      </c>
      <c r="EN154">
        <v>0</v>
      </c>
      <c r="EO154">
        <v>421.83808</v>
      </c>
      <c r="EP154">
        <v>-8.259923084521725</v>
      </c>
      <c r="EQ154">
        <v>-2941.73615025627</v>
      </c>
      <c r="ER154">
        <v>6745.336000000001</v>
      </c>
      <c r="ES154">
        <v>15</v>
      </c>
      <c r="ET154">
        <v>1690406520.6</v>
      </c>
      <c r="EU154" t="s">
        <v>1069</v>
      </c>
      <c r="EV154">
        <v>1690406519.6</v>
      </c>
      <c r="EW154">
        <v>1690406520.6</v>
      </c>
      <c r="EX154">
        <v>98</v>
      </c>
      <c r="EY154">
        <v>0.047</v>
      </c>
      <c r="EZ154">
        <v>-0.007</v>
      </c>
      <c r="FA154">
        <v>1.145</v>
      </c>
      <c r="FB154">
        <v>0.505</v>
      </c>
      <c r="FC154">
        <v>411</v>
      </c>
      <c r="FD154">
        <v>35</v>
      </c>
      <c r="FE154">
        <v>0.37</v>
      </c>
      <c r="FF154">
        <v>0.2</v>
      </c>
      <c r="FG154">
        <v>0.613146880813365</v>
      </c>
      <c r="FH154">
        <v>0.3508815604666994</v>
      </c>
      <c r="FI154">
        <v>0.03947492138837969</v>
      </c>
      <c r="FJ154">
        <v>1</v>
      </c>
      <c r="FK154">
        <v>-0.5666207249999999</v>
      </c>
      <c r="FL154">
        <v>-0.3896251069418361</v>
      </c>
      <c r="FM154">
        <v>0.049069569339351</v>
      </c>
      <c r="FN154">
        <v>1</v>
      </c>
      <c r="FO154">
        <v>409.924</v>
      </c>
      <c r="FP154">
        <v>-0.1775839822018092</v>
      </c>
      <c r="FQ154">
        <v>0.01968078589216736</v>
      </c>
      <c r="FR154">
        <v>1</v>
      </c>
      <c r="FS154">
        <v>-0.116736395</v>
      </c>
      <c r="FT154">
        <v>0.5236059332082551</v>
      </c>
      <c r="FU154">
        <v>0.05129547240952144</v>
      </c>
      <c r="FV154">
        <v>0</v>
      </c>
      <c r="FW154">
        <v>34.85248666666666</v>
      </c>
      <c r="FX154">
        <v>0.4582531701891361</v>
      </c>
      <c r="FY154">
        <v>0.03340109512509402</v>
      </c>
      <c r="FZ154">
        <v>1</v>
      </c>
      <c r="GA154">
        <v>4</v>
      </c>
      <c r="GB154">
        <v>5</v>
      </c>
      <c r="GC154" t="s">
        <v>489</v>
      </c>
      <c r="GD154">
        <v>3.16805</v>
      </c>
      <c r="GE154">
        <v>2.79687</v>
      </c>
      <c r="GF154">
        <v>0.100992</v>
      </c>
      <c r="GG154">
        <v>0.101843</v>
      </c>
      <c r="GH154">
        <v>0.152332</v>
      </c>
      <c r="GI154">
        <v>0.153473</v>
      </c>
      <c r="GJ154">
        <v>27613.4</v>
      </c>
      <c r="GK154">
        <v>22060.5</v>
      </c>
      <c r="GL154">
        <v>28749.5</v>
      </c>
      <c r="GM154">
        <v>24095.5</v>
      </c>
      <c r="GN154">
        <v>31012.4</v>
      </c>
      <c r="GO154">
        <v>29774.6</v>
      </c>
      <c r="GP154">
        <v>39664.6</v>
      </c>
      <c r="GQ154">
        <v>39313.8</v>
      </c>
      <c r="GR154">
        <v>2.06547</v>
      </c>
      <c r="GS154">
        <v>1.76138</v>
      </c>
      <c r="GT154">
        <v>0.105273</v>
      </c>
      <c r="GU154">
        <v>0</v>
      </c>
      <c r="GV154">
        <v>34.3963</v>
      </c>
      <c r="GW154">
        <v>999.9</v>
      </c>
      <c r="GX154">
        <v>59.8</v>
      </c>
      <c r="GY154">
        <v>37</v>
      </c>
      <c r="GZ154">
        <v>37.2707</v>
      </c>
      <c r="HA154">
        <v>62.2134</v>
      </c>
      <c r="HB154">
        <v>29.5593</v>
      </c>
      <c r="HC154">
        <v>1</v>
      </c>
      <c r="HD154">
        <v>0.669004</v>
      </c>
      <c r="HE154">
        <v>0</v>
      </c>
      <c r="HF154">
        <v>20.2824</v>
      </c>
      <c r="HG154">
        <v>5.22253</v>
      </c>
      <c r="HH154">
        <v>11.9141</v>
      </c>
      <c r="HI154">
        <v>4.96355</v>
      </c>
      <c r="HJ154">
        <v>3.292</v>
      </c>
      <c r="HK154">
        <v>9999</v>
      </c>
      <c r="HL154">
        <v>9999</v>
      </c>
      <c r="HM154">
        <v>9999</v>
      </c>
      <c r="HN154">
        <v>999.9</v>
      </c>
      <c r="HO154">
        <v>4.97031</v>
      </c>
      <c r="HP154">
        <v>1.87536</v>
      </c>
      <c r="HQ154">
        <v>1.87416</v>
      </c>
      <c r="HR154">
        <v>1.87334</v>
      </c>
      <c r="HS154">
        <v>1.87479</v>
      </c>
      <c r="HT154">
        <v>1.86975</v>
      </c>
      <c r="HU154">
        <v>1.87387</v>
      </c>
      <c r="HV154">
        <v>1.87897</v>
      </c>
      <c r="HW154">
        <v>0</v>
      </c>
      <c r="HX154">
        <v>0</v>
      </c>
      <c r="HY154">
        <v>0</v>
      </c>
      <c r="HZ154">
        <v>0</v>
      </c>
      <c r="IA154" t="s">
        <v>421</v>
      </c>
      <c r="IB154" t="s">
        <v>422</v>
      </c>
      <c r="IC154" t="s">
        <v>423</v>
      </c>
      <c r="ID154" t="s">
        <v>423</v>
      </c>
      <c r="IE154" t="s">
        <v>423</v>
      </c>
      <c r="IF154" t="s">
        <v>423</v>
      </c>
      <c r="IG154">
        <v>0</v>
      </c>
      <c r="IH154">
        <v>100</v>
      </c>
      <c r="II154">
        <v>100</v>
      </c>
      <c r="IJ154">
        <v>1.145</v>
      </c>
      <c r="IK154">
        <v>0.505</v>
      </c>
      <c r="IL154">
        <v>1.077067139595283</v>
      </c>
      <c r="IM154">
        <v>0.0007502269904989051</v>
      </c>
      <c r="IN154">
        <v>-1.907541437940456E-06</v>
      </c>
      <c r="IO154">
        <v>4.87577687351772E-10</v>
      </c>
      <c r="IP154">
        <v>0.5110799999999998</v>
      </c>
      <c r="IQ154">
        <v>0</v>
      </c>
      <c r="IR154">
        <v>0</v>
      </c>
      <c r="IS154">
        <v>0</v>
      </c>
      <c r="IT154">
        <v>1</v>
      </c>
      <c r="IU154">
        <v>1943</v>
      </c>
      <c r="IV154">
        <v>1</v>
      </c>
      <c r="IW154">
        <v>21</v>
      </c>
      <c r="IX154">
        <v>2.3</v>
      </c>
      <c r="IY154">
        <v>2.4</v>
      </c>
      <c r="IZ154">
        <v>1.09619</v>
      </c>
      <c r="JA154">
        <v>2.44751</v>
      </c>
      <c r="JB154">
        <v>1.42578</v>
      </c>
      <c r="JC154">
        <v>2.26685</v>
      </c>
      <c r="JD154">
        <v>1.54785</v>
      </c>
      <c r="JE154">
        <v>2.43042</v>
      </c>
      <c r="JF154">
        <v>40.451</v>
      </c>
      <c r="JG154">
        <v>15.9095</v>
      </c>
      <c r="JH154">
        <v>18</v>
      </c>
      <c r="JI154">
        <v>631.904</v>
      </c>
      <c r="JJ154">
        <v>414.474</v>
      </c>
      <c r="JK154">
        <v>35.0225</v>
      </c>
      <c r="JL154">
        <v>35.5185</v>
      </c>
      <c r="JM154">
        <v>30.0004</v>
      </c>
      <c r="JN154">
        <v>35.3171</v>
      </c>
      <c r="JO154">
        <v>35.2322</v>
      </c>
      <c r="JP154">
        <v>21.9553</v>
      </c>
      <c r="JQ154">
        <v>2.7936</v>
      </c>
      <c r="JR154">
        <v>100</v>
      </c>
      <c r="JS154">
        <v>-999.9</v>
      </c>
      <c r="JT154">
        <v>410.452</v>
      </c>
      <c r="JU154">
        <v>35</v>
      </c>
      <c r="JV154">
        <v>93.68380000000001</v>
      </c>
      <c r="JW154">
        <v>100.02</v>
      </c>
    </row>
    <row r="155" spans="1:283">
      <c r="A155">
        <v>139</v>
      </c>
      <c r="B155">
        <v>1690406635.1</v>
      </c>
      <c r="C155">
        <v>28265</v>
      </c>
      <c r="D155" t="s">
        <v>1070</v>
      </c>
      <c r="E155" t="s">
        <v>1071</v>
      </c>
      <c r="F155">
        <v>15</v>
      </c>
      <c r="P155">
        <v>1690406627.349999</v>
      </c>
      <c r="Q155">
        <f>(R155)/1000</f>
        <v>0</v>
      </c>
      <c r="R155">
        <f>1000*DB155*AP155*(CX155-CY155)/(100*CQ155*(1000-AP155*CX155))</f>
        <v>0</v>
      </c>
      <c r="S155">
        <f>DB155*AP155*(CW155-CV155*(1000-AP155*CY155)/(1000-AP155*CX155))/(100*CQ155)</f>
        <v>0</v>
      </c>
      <c r="T155">
        <f>CV155 - IF(AP155&gt;1, S155*CQ155*100.0/(AR155*DJ155), 0)</f>
        <v>0</v>
      </c>
      <c r="U155">
        <f>((AA155-Q155/2)*T155-S155)/(AA155+Q155/2)</f>
        <v>0</v>
      </c>
      <c r="V155">
        <f>U155*(DC155+DD155)/1000.0</f>
        <v>0</v>
      </c>
      <c r="W155">
        <f>(CV155 - IF(AP155&gt;1, S155*CQ155*100.0/(AR155*DJ155), 0))*(DC155+DD155)/1000.0</f>
        <v>0</v>
      </c>
      <c r="X155">
        <f>2.0/((1/Z155-1/Y155)+SIGN(Z155)*SQRT((1/Z155-1/Y155)*(1/Z155-1/Y155) + 4*CR155/((CR155+1)*(CR155+1))*(2*1/Z155*1/Y155-1/Y155*1/Y155)))</f>
        <v>0</v>
      </c>
      <c r="Y155">
        <f>IF(LEFT(CS155,1)&lt;&gt;"0",IF(LEFT(CS155,1)="1",3.0,CT155),$D$5+$E$5*(DJ155*DC155/($K$5*1000))+$F$5*(DJ155*DC155/($K$5*1000))*MAX(MIN(CQ155,$J$5),$I$5)*MAX(MIN(CQ155,$J$5),$I$5)+$G$5*MAX(MIN(CQ155,$J$5),$I$5)*(DJ155*DC155/($K$5*1000))+$H$5*(DJ155*DC155/($K$5*1000))*(DJ155*DC155/($K$5*1000)))</f>
        <v>0</v>
      </c>
      <c r="Z155">
        <f>Q155*(1000-(1000*0.61365*exp(17.502*AD155/(240.97+AD155))/(DC155+DD155)+CX155)/2)/(1000*0.61365*exp(17.502*AD155/(240.97+AD155))/(DC155+DD155)-CX155)</f>
        <v>0</v>
      </c>
      <c r="AA155">
        <f>1/((CR155+1)/(X155/1.6)+1/(Y155/1.37)) + CR155/((CR155+1)/(X155/1.6) + CR155/(Y155/1.37))</f>
        <v>0</v>
      </c>
      <c r="AB155">
        <f>(CM155*CP155)</f>
        <v>0</v>
      </c>
      <c r="AC155">
        <f>(DE155+(AB155+2*0.95*5.67E-8*(((DE155+$B$7)+273)^4-(DE155+273)^4)-44100*Q155)/(1.84*29.3*Y155+8*0.95*5.67E-8*(DE155+273)^3))</f>
        <v>0</v>
      </c>
      <c r="AD155">
        <f>($C$7*DF155+$D$7*DG155+$E$7*AC155)</f>
        <v>0</v>
      </c>
      <c r="AE155">
        <f>0.61365*exp(17.502*AD155/(240.97+AD155))</f>
        <v>0</v>
      </c>
      <c r="AF155">
        <f>(AG155/AH155*100)</f>
        <v>0</v>
      </c>
      <c r="AG155">
        <f>CX155*(DC155+DD155)/1000</f>
        <v>0</v>
      </c>
      <c r="AH155">
        <f>0.61365*exp(17.502*DE155/(240.97+DE155))</f>
        <v>0</v>
      </c>
      <c r="AI155">
        <f>(AE155-CX155*(DC155+DD155)/1000)</f>
        <v>0</v>
      </c>
      <c r="AJ155">
        <f>(-Q155*44100)</f>
        <v>0</v>
      </c>
      <c r="AK155">
        <f>2*29.3*Y155*0.92*(DE155-AD155)</f>
        <v>0</v>
      </c>
      <c r="AL155">
        <f>2*0.95*5.67E-8*(((DE155+$B$7)+273)^4-(AD155+273)^4)</f>
        <v>0</v>
      </c>
      <c r="AM155">
        <f>AB155+AL155+AJ155+AK155</f>
        <v>0</v>
      </c>
      <c r="AN155">
        <v>0</v>
      </c>
      <c r="AO155">
        <v>0</v>
      </c>
      <c r="AP155">
        <f>IF(AN155*$H$13&gt;=AR155,1.0,(AR155/(AR155-AN155*$H$13)))</f>
        <v>0</v>
      </c>
      <c r="AQ155">
        <f>(AP155-1)*100</f>
        <v>0</v>
      </c>
      <c r="AR155">
        <f>MAX(0,($B$13+$C$13*DJ155)/(1+$D$13*DJ155)*DC155/(DE155+273)*$E$13)</f>
        <v>0</v>
      </c>
      <c r="AS155" t="s">
        <v>414</v>
      </c>
      <c r="AT155">
        <v>12558.6</v>
      </c>
      <c r="AU155">
        <v>607.068</v>
      </c>
      <c r="AV155">
        <v>2188.17</v>
      </c>
      <c r="AW155">
        <f>1-AU155/AV155</f>
        <v>0</v>
      </c>
      <c r="AX155">
        <v>-1.734461745173538</v>
      </c>
      <c r="AY155" t="s">
        <v>1072</v>
      </c>
      <c r="AZ155">
        <v>12541.9</v>
      </c>
      <c r="BA155">
        <v>632.81468</v>
      </c>
      <c r="BB155">
        <v>1268.35</v>
      </c>
      <c r="BC155">
        <f>1-BA155/BB155</f>
        <v>0</v>
      </c>
      <c r="BD155">
        <v>0.5</v>
      </c>
      <c r="BE155">
        <f>CN155</f>
        <v>0</v>
      </c>
      <c r="BF155">
        <f>S155</f>
        <v>0</v>
      </c>
      <c r="BG155">
        <f>BC155*BD155*BE155</f>
        <v>0</v>
      </c>
      <c r="BH155">
        <f>(BF155-AX155)/BE155</f>
        <v>0</v>
      </c>
      <c r="BI155">
        <f>(AV155-BB155)/BB155</f>
        <v>0</v>
      </c>
      <c r="BJ155">
        <f>AU155/(AW155+AU155/BB155)</f>
        <v>0</v>
      </c>
      <c r="BK155" t="s">
        <v>1073</v>
      </c>
      <c r="BL155">
        <v>-2937.55</v>
      </c>
      <c r="BM155">
        <f>IF(BL155&lt;&gt;0, BL155, BJ155)</f>
        <v>0</v>
      </c>
      <c r="BN155">
        <f>1-BM155/BB155</f>
        <v>0</v>
      </c>
      <c r="BO155">
        <f>(BB155-BA155)/(BB155-BM155)</f>
        <v>0</v>
      </c>
      <c r="BP155">
        <f>(AV155-BB155)/(AV155-BM155)</f>
        <v>0</v>
      </c>
      <c r="BQ155">
        <f>(BB155-BA155)/(BB155-AU155)</f>
        <v>0</v>
      </c>
      <c r="BR155">
        <f>(AV155-BB155)/(AV155-AU155)</f>
        <v>0</v>
      </c>
      <c r="BS155">
        <f>(BO155*BM155/BA155)</f>
        <v>0</v>
      </c>
      <c r="BT155">
        <f>(1-BS155)</f>
        <v>0</v>
      </c>
      <c r="BU155">
        <v>3396</v>
      </c>
      <c r="BV155">
        <v>300</v>
      </c>
      <c r="BW155">
        <v>300</v>
      </c>
      <c r="BX155">
        <v>300</v>
      </c>
      <c r="BY155">
        <v>12541.9</v>
      </c>
      <c r="BZ155">
        <v>1085.08</v>
      </c>
      <c r="CA155">
        <v>-0.00977305</v>
      </c>
      <c r="CB155">
        <v>-51.81</v>
      </c>
      <c r="CC155" t="s">
        <v>417</v>
      </c>
      <c r="CD155" t="s">
        <v>417</v>
      </c>
      <c r="CE155" t="s">
        <v>417</v>
      </c>
      <c r="CF155" t="s">
        <v>417</v>
      </c>
      <c r="CG155" t="s">
        <v>417</v>
      </c>
      <c r="CH155" t="s">
        <v>417</v>
      </c>
      <c r="CI155" t="s">
        <v>417</v>
      </c>
      <c r="CJ155" t="s">
        <v>417</v>
      </c>
      <c r="CK155" t="s">
        <v>417</v>
      </c>
      <c r="CL155" t="s">
        <v>417</v>
      </c>
      <c r="CM155">
        <f>$B$11*DK155+$C$11*DL155+$F$11*DW155*(1-DZ155)</f>
        <v>0</v>
      </c>
      <c r="CN155">
        <f>CM155*CO155</f>
        <v>0</v>
      </c>
      <c r="CO155">
        <f>($B$11*$D$9+$C$11*$D$9+$F$11*((EJ155+EB155)/MAX(EJ155+EB155+EK155, 0.1)*$I$9+EK155/MAX(EJ155+EB155+EK155, 0.1)*$J$9))/($B$11+$C$11+$F$11)</f>
        <v>0</v>
      </c>
      <c r="CP155">
        <f>($B$11*$K$9+$C$11*$K$9+$F$11*((EJ155+EB155)/MAX(EJ155+EB155+EK155, 0.1)*$P$9+EK155/MAX(EJ155+EB155+EK155, 0.1)*$Q$9))/($B$11+$C$11+$F$11)</f>
        <v>0</v>
      </c>
      <c r="CQ155">
        <v>6</v>
      </c>
      <c r="CR155">
        <v>0.5</v>
      </c>
      <c r="CS155" t="s">
        <v>418</v>
      </c>
      <c r="CT155">
        <v>2</v>
      </c>
      <c r="CU155">
        <v>1690406627.349999</v>
      </c>
      <c r="CV155">
        <v>409.6998666666667</v>
      </c>
      <c r="CW155">
        <v>417.9578000000001</v>
      </c>
      <c r="CX155">
        <v>36.37504666666666</v>
      </c>
      <c r="CY155">
        <v>35.10238</v>
      </c>
      <c r="CZ155">
        <v>408.5108666666667</v>
      </c>
      <c r="DA155">
        <v>35.87054333333333</v>
      </c>
      <c r="DB155">
        <v>600.1909333333333</v>
      </c>
      <c r="DC155">
        <v>101.1574666666667</v>
      </c>
      <c r="DD155">
        <v>0.1001672233333333</v>
      </c>
      <c r="DE155">
        <v>35.58582666666667</v>
      </c>
      <c r="DF155">
        <v>36.02350333333333</v>
      </c>
      <c r="DG155">
        <v>999.9000000000002</v>
      </c>
      <c r="DH155">
        <v>0</v>
      </c>
      <c r="DI155">
        <v>0</v>
      </c>
      <c r="DJ155">
        <v>9996.751666666667</v>
      </c>
      <c r="DK155">
        <v>0</v>
      </c>
      <c r="DL155">
        <v>451.3937333333334</v>
      </c>
      <c r="DM155">
        <v>-8.301928</v>
      </c>
      <c r="DN155">
        <v>425.1196</v>
      </c>
      <c r="DO155">
        <v>433.1628</v>
      </c>
      <c r="DP155">
        <v>1.272664</v>
      </c>
      <c r="DQ155">
        <v>417.9578000000001</v>
      </c>
      <c r="DR155">
        <v>35.10238</v>
      </c>
      <c r="DS155">
        <v>3.679606</v>
      </c>
      <c r="DT155">
        <v>3.550867000000001</v>
      </c>
      <c r="DU155">
        <v>27.47207666666667</v>
      </c>
      <c r="DV155">
        <v>26.86494333333334</v>
      </c>
      <c r="DW155">
        <v>700.0365</v>
      </c>
      <c r="DX155">
        <v>0.9429995000000002</v>
      </c>
      <c r="DY155">
        <v>0.05700043666666669</v>
      </c>
      <c r="DZ155">
        <v>0</v>
      </c>
      <c r="EA155">
        <v>633.1022666666665</v>
      </c>
      <c r="EB155">
        <v>4.99931</v>
      </c>
      <c r="EC155">
        <v>6707.325333333333</v>
      </c>
      <c r="ED155">
        <v>6100.079333333333</v>
      </c>
      <c r="EE155">
        <v>42.67873333333332</v>
      </c>
      <c r="EF155">
        <v>44.64980000000001</v>
      </c>
      <c r="EG155">
        <v>43.625</v>
      </c>
      <c r="EH155">
        <v>44.375</v>
      </c>
      <c r="EI155">
        <v>44.44119999999997</v>
      </c>
      <c r="EJ155">
        <v>655.4193333333333</v>
      </c>
      <c r="EK155">
        <v>39.618</v>
      </c>
      <c r="EL155">
        <v>0</v>
      </c>
      <c r="EM155">
        <v>131</v>
      </c>
      <c r="EN155">
        <v>0</v>
      </c>
      <c r="EO155">
        <v>632.81468</v>
      </c>
      <c r="EP155">
        <v>-23.91230765581857</v>
      </c>
      <c r="EQ155">
        <v>318.5084619962999</v>
      </c>
      <c r="ER155">
        <v>6707.3432</v>
      </c>
      <c r="ES155">
        <v>15</v>
      </c>
      <c r="ET155">
        <v>1690406654.6</v>
      </c>
      <c r="EU155" t="s">
        <v>1074</v>
      </c>
      <c r="EV155">
        <v>1690406654.6</v>
      </c>
      <c r="EW155">
        <v>1690406520.6</v>
      </c>
      <c r="EX155">
        <v>99</v>
      </c>
      <c r="EY155">
        <v>0.049</v>
      </c>
      <c r="EZ155">
        <v>-0.007</v>
      </c>
      <c r="FA155">
        <v>1.189</v>
      </c>
      <c r="FB155">
        <v>0.505</v>
      </c>
      <c r="FC155">
        <v>418</v>
      </c>
      <c r="FD155">
        <v>35</v>
      </c>
      <c r="FE155">
        <v>0.36</v>
      </c>
      <c r="FF155">
        <v>0.2</v>
      </c>
      <c r="FG155">
        <v>7.766525515083633</v>
      </c>
      <c r="FH155">
        <v>-0.377708226545955</v>
      </c>
      <c r="FI155">
        <v>0.03876331898043608</v>
      </c>
      <c r="FJ155">
        <v>1</v>
      </c>
      <c r="FK155">
        <v>-8.341529756097559</v>
      </c>
      <c r="FL155">
        <v>0.6014717770034597</v>
      </c>
      <c r="FM155">
        <v>0.07614036244084629</v>
      </c>
      <c r="FN155">
        <v>1</v>
      </c>
      <c r="FO155">
        <v>409.6509677419354</v>
      </c>
      <c r="FP155">
        <v>0.7730806451606131</v>
      </c>
      <c r="FQ155">
        <v>0.06194351426434902</v>
      </c>
      <c r="FR155">
        <v>1</v>
      </c>
      <c r="FS155">
        <v>1.253288048780488</v>
      </c>
      <c r="FT155">
        <v>0.4330329616724766</v>
      </c>
      <c r="FU155">
        <v>0.04326096067060882</v>
      </c>
      <c r="FV155">
        <v>1</v>
      </c>
      <c r="FW155">
        <v>36.37322903225805</v>
      </c>
      <c r="FX155">
        <v>0.4022806451611357</v>
      </c>
      <c r="FY155">
        <v>0.03036301010990886</v>
      </c>
      <c r="FZ155">
        <v>1</v>
      </c>
      <c r="GA155">
        <v>5</v>
      </c>
      <c r="GB155">
        <v>5</v>
      </c>
      <c r="GC155" t="s">
        <v>420</v>
      </c>
      <c r="GD155">
        <v>3.16832</v>
      </c>
      <c r="GE155">
        <v>2.79674</v>
      </c>
      <c r="GF155">
        <v>0.10094</v>
      </c>
      <c r="GG155">
        <v>0.103246</v>
      </c>
      <c r="GH155">
        <v>0.15684</v>
      </c>
      <c r="GI155">
        <v>0.15393</v>
      </c>
      <c r="GJ155">
        <v>27615.5</v>
      </c>
      <c r="GK155">
        <v>22029.3</v>
      </c>
      <c r="GL155">
        <v>28750.1</v>
      </c>
      <c r="GM155">
        <v>24099.1</v>
      </c>
      <c r="GN155">
        <v>30847.2</v>
      </c>
      <c r="GO155">
        <v>29763.9</v>
      </c>
      <c r="GP155">
        <v>39664.1</v>
      </c>
      <c r="GQ155">
        <v>39320.8</v>
      </c>
      <c r="GR155">
        <v>2.0682</v>
      </c>
      <c r="GS155">
        <v>1.78122</v>
      </c>
      <c r="GT155">
        <v>0.0909343</v>
      </c>
      <c r="GU155">
        <v>0</v>
      </c>
      <c r="GV155">
        <v>34.5469</v>
      </c>
      <c r="GW155">
        <v>999.9</v>
      </c>
      <c r="GX155">
        <v>60.2</v>
      </c>
      <c r="GY155">
        <v>37.1</v>
      </c>
      <c r="GZ155">
        <v>37.7279</v>
      </c>
      <c r="HA155">
        <v>62.0034</v>
      </c>
      <c r="HB155">
        <v>30.9495</v>
      </c>
      <c r="HC155">
        <v>1</v>
      </c>
      <c r="HD155">
        <v>0.666997</v>
      </c>
      <c r="HE155">
        <v>0</v>
      </c>
      <c r="HF155">
        <v>20.2818</v>
      </c>
      <c r="HG155">
        <v>5.22313</v>
      </c>
      <c r="HH155">
        <v>11.9141</v>
      </c>
      <c r="HI155">
        <v>4.96345</v>
      </c>
      <c r="HJ155">
        <v>3.292</v>
      </c>
      <c r="HK155">
        <v>9999</v>
      </c>
      <c r="HL155">
        <v>9999</v>
      </c>
      <c r="HM155">
        <v>9999</v>
      </c>
      <c r="HN155">
        <v>999.9</v>
      </c>
      <c r="HO155">
        <v>4.97032</v>
      </c>
      <c r="HP155">
        <v>1.87543</v>
      </c>
      <c r="HQ155">
        <v>1.87419</v>
      </c>
      <c r="HR155">
        <v>1.87333</v>
      </c>
      <c r="HS155">
        <v>1.87481</v>
      </c>
      <c r="HT155">
        <v>1.86978</v>
      </c>
      <c r="HU155">
        <v>1.87393</v>
      </c>
      <c r="HV155">
        <v>1.87896</v>
      </c>
      <c r="HW155">
        <v>0</v>
      </c>
      <c r="HX155">
        <v>0</v>
      </c>
      <c r="HY155">
        <v>0</v>
      </c>
      <c r="HZ155">
        <v>0</v>
      </c>
      <c r="IA155" t="s">
        <v>421</v>
      </c>
      <c r="IB155" t="s">
        <v>422</v>
      </c>
      <c r="IC155" t="s">
        <v>423</v>
      </c>
      <c r="ID155" t="s">
        <v>423</v>
      </c>
      <c r="IE155" t="s">
        <v>423</v>
      </c>
      <c r="IF155" t="s">
        <v>423</v>
      </c>
      <c r="IG155">
        <v>0</v>
      </c>
      <c r="IH155">
        <v>100</v>
      </c>
      <c r="II155">
        <v>100</v>
      </c>
      <c r="IJ155">
        <v>1.189</v>
      </c>
      <c r="IK155">
        <v>0.5044999999999999</v>
      </c>
      <c r="IL155">
        <v>1.123697102570545</v>
      </c>
      <c r="IM155">
        <v>0.0007502269904989051</v>
      </c>
      <c r="IN155">
        <v>-1.907541437940456E-06</v>
      </c>
      <c r="IO155">
        <v>4.87577687351772E-10</v>
      </c>
      <c r="IP155">
        <v>0.5044999999999999</v>
      </c>
      <c r="IQ155">
        <v>0</v>
      </c>
      <c r="IR155">
        <v>0</v>
      </c>
      <c r="IS155">
        <v>0</v>
      </c>
      <c r="IT155">
        <v>1</v>
      </c>
      <c r="IU155">
        <v>1943</v>
      </c>
      <c r="IV155">
        <v>1</v>
      </c>
      <c r="IW155">
        <v>21</v>
      </c>
      <c r="IX155">
        <v>1.9</v>
      </c>
      <c r="IY155">
        <v>1.9</v>
      </c>
      <c r="IZ155">
        <v>1.11206</v>
      </c>
      <c r="JA155">
        <v>2.44995</v>
      </c>
      <c r="JB155">
        <v>1.42578</v>
      </c>
      <c r="JC155">
        <v>2.26685</v>
      </c>
      <c r="JD155">
        <v>1.54785</v>
      </c>
      <c r="JE155">
        <v>2.37183</v>
      </c>
      <c r="JF155">
        <v>40.502</v>
      </c>
      <c r="JG155">
        <v>15.8832</v>
      </c>
      <c r="JH155">
        <v>18</v>
      </c>
      <c r="JI155">
        <v>634.217</v>
      </c>
      <c r="JJ155">
        <v>426.29</v>
      </c>
      <c r="JK155">
        <v>35.0675</v>
      </c>
      <c r="JL155">
        <v>35.531</v>
      </c>
      <c r="JM155">
        <v>29.9998</v>
      </c>
      <c r="JN155">
        <v>35.3398</v>
      </c>
      <c r="JO155">
        <v>35.2547</v>
      </c>
      <c r="JP155">
        <v>22.2909</v>
      </c>
      <c r="JQ155">
        <v>5.30916</v>
      </c>
      <c r="JR155">
        <v>100</v>
      </c>
      <c r="JS155">
        <v>-999.9</v>
      </c>
      <c r="JT155">
        <v>418.186</v>
      </c>
      <c r="JU155">
        <v>35</v>
      </c>
      <c r="JV155">
        <v>93.68389999999999</v>
      </c>
      <c r="JW155">
        <v>100.037</v>
      </c>
    </row>
    <row r="156" spans="1:283">
      <c r="A156">
        <v>140</v>
      </c>
      <c r="B156">
        <v>1690406835.1</v>
      </c>
      <c r="C156">
        <v>28465</v>
      </c>
      <c r="D156" t="s">
        <v>1075</v>
      </c>
      <c r="E156" t="s">
        <v>1076</v>
      </c>
      <c r="F156">
        <v>15</v>
      </c>
      <c r="P156">
        <v>1690406827.349999</v>
      </c>
      <c r="Q156">
        <f>(R156)/1000</f>
        <v>0</v>
      </c>
      <c r="R156">
        <f>1000*DB156*AP156*(CX156-CY156)/(100*CQ156*(1000-AP156*CX156))</f>
        <v>0</v>
      </c>
      <c r="S156">
        <f>DB156*AP156*(CW156-CV156*(1000-AP156*CY156)/(1000-AP156*CX156))/(100*CQ156)</f>
        <v>0</v>
      </c>
      <c r="T156">
        <f>CV156 - IF(AP156&gt;1, S156*CQ156*100.0/(AR156*DJ156), 0)</f>
        <v>0</v>
      </c>
      <c r="U156">
        <f>((AA156-Q156/2)*T156-S156)/(AA156+Q156/2)</f>
        <v>0</v>
      </c>
      <c r="V156">
        <f>U156*(DC156+DD156)/1000.0</f>
        <v>0</v>
      </c>
      <c r="W156">
        <f>(CV156 - IF(AP156&gt;1, S156*CQ156*100.0/(AR156*DJ156), 0))*(DC156+DD156)/1000.0</f>
        <v>0</v>
      </c>
      <c r="X156">
        <f>2.0/((1/Z156-1/Y156)+SIGN(Z156)*SQRT((1/Z156-1/Y156)*(1/Z156-1/Y156) + 4*CR156/((CR156+1)*(CR156+1))*(2*1/Z156*1/Y156-1/Y156*1/Y156)))</f>
        <v>0</v>
      </c>
      <c r="Y156">
        <f>IF(LEFT(CS156,1)&lt;&gt;"0",IF(LEFT(CS156,1)="1",3.0,CT156),$D$5+$E$5*(DJ156*DC156/($K$5*1000))+$F$5*(DJ156*DC156/($K$5*1000))*MAX(MIN(CQ156,$J$5),$I$5)*MAX(MIN(CQ156,$J$5),$I$5)+$G$5*MAX(MIN(CQ156,$J$5),$I$5)*(DJ156*DC156/($K$5*1000))+$H$5*(DJ156*DC156/($K$5*1000))*(DJ156*DC156/($K$5*1000)))</f>
        <v>0</v>
      </c>
      <c r="Z156">
        <f>Q156*(1000-(1000*0.61365*exp(17.502*AD156/(240.97+AD156))/(DC156+DD156)+CX156)/2)/(1000*0.61365*exp(17.502*AD156/(240.97+AD156))/(DC156+DD156)-CX156)</f>
        <v>0</v>
      </c>
      <c r="AA156">
        <f>1/((CR156+1)/(X156/1.6)+1/(Y156/1.37)) + CR156/((CR156+1)/(X156/1.6) + CR156/(Y156/1.37))</f>
        <v>0</v>
      </c>
      <c r="AB156">
        <f>(CM156*CP156)</f>
        <v>0</v>
      </c>
      <c r="AC156">
        <f>(DE156+(AB156+2*0.95*5.67E-8*(((DE156+$B$7)+273)^4-(DE156+273)^4)-44100*Q156)/(1.84*29.3*Y156+8*0.95*5.67E-8*(DE156+273)^3))</f>
        <v>0</v>
      </c>
      <c r="AD156">
        <f>($C$7*DF156+$D$7*DG156+$E$7*AC156)</f>
        <v>0</v>
      </c>
      <c r="AE156">
        <f>0.61365*exp(17.502*AD156/(240.97+AD156))</f>
        <v>0</v>
      </c>
      <c r="AF156">
        <f>(AG156/AH156*100)</f>
        <v>0</v>
      </c>
      <c r="AG156">
        <f>CX156*(DC156+DD156)/1000</f>
        <v>0</v>
      </c>
      <c r="AH156">
        <f>0.61365*exp(17.502*DE156/(240.97+DE156))</f>
        <v>0</v>
      </c>
      <c r="AI156">
        <f>(AE156-CX156*(DC156+DD156)/1000)</f>
        <v>0</v>
      </c>
      <c r="AJ156">
        <f>(-Q156*44100)</f>
        <v>0</v>
      </c>
      <c r="AK156">
        <f>2*29.3*Y156*0.92*(DE156-AD156)</f>
        <v>0</v>
      </c>
      <c r="AL156">
        <f>2*0.95*5.67E-8*(((DE156+$B$7)+273)^4-(AD156+273)^4)</f>
        <v>0</v>
      </c>
      <c r="AM156">
        <f>AB156+AL156+AJ156+AK156</f>
        <v>0</v>
      </c>
      <c r="AN156">
        <v>0</v>
      </c>
      <c r="AO156">
        <v>0</v>
      </c>
      <c r="AP156">
        <f>IF(AN156*$H$13&gt;=AR156,1.0,(AR156/(AR156-AN156*$H$13)))</f>
        <v>0</v>
      </c>
      <c r="AQ156">
        <f>(AP156-1)*100</f>
        <v>0</v>
      </c>
      <c r="AR156">
        <f>MAX(0,($B$13+$C$13*DJ156)/(1+$D$13*DJ156)*DC156/(DE156+273)*$E$13)</f>
        <v>0</v>
      </c>
      <c r="AS156" t="s">
        <v>414</v>
      </c>
      <c r="AT156">
        <v>12558.6</v>
      </c>
      <c r="AU156">
        <v>607.068</v>
      </c>
      <c r="AV156">
        <v>2188.17</v>
      </c>
      <c r="AW156">
        <f>1-AU156/AV156</f>
        <v>0</v>
      </c>
      <c r="AX156">
        <v>-1.734461745173538</v>
      </c>
      <c r="AY156" t="s">
        <v>1077</v>
      </c>
      <c r="AZ156">
        <v>12522.6</v>
      </c>
      <c r="BA156">
        <v>657.8378</v>
      </c>
      <c r="BB156">
        <v>859.184</v>
      </c>
      <c r="BC156">
        <f>1-BA156/BB156</f>
        <v>0</v>
      </c>
      <c r="BD156">
        <v>0.5</v>
      </c>
      <c r="BE156">
        <f>CN156</f>
        <v>0</v>
      </c>
      <c r="BF156">
        <f>S156</f>
        <v>0</v>
      </c>
      <c r="BG156">
        <f>BC156*BD156*BE156</f>
        <v>0</v>
      </c>
      <c r="BH156">
        <f>(BF156-AX156)/BE156</f>
        <v>0</v>
      </c>
      <c r="BI156">
        <f>(AV156-BB156)/BB156</f>
        <v>0</v>
      </c>
      <c r="BJ156">
        <f>AU156/(AW156+AU156/BB156)</f>
        <v>0</v>
      </c>
      <c r="BK156" t="s">
        <v>1078</v>
      </c>
      <c r="BL156">
        <v>-648.79</v>
      </c>
      <c r="BM156">
        <f>IF(BL156&lt;&gt;0, BL156, BJ156)</f>
        <v>0</v>
      </c>
      <c r="BN156">
        <f>1-BM156/BB156</f>
        <v>0</v>
      </c>
      <c r="BO156">
        <f>(BB156-BA156)/(BB156-BM156)</f>
        <v>0</v>
      </c>
      <c r="BP156">
        <f>(AV156-BB156)/(AV156-BM156)</f>
        <v>0</v>
      </c>
      <c r="BQ156">
        <f>(BB156-BA156)/(BB156-AU156)</f>
        <v>0</v>
      </c>
      <c r="BR156">
        <f>(AV156-BB156)/(AV156-AU156)</f>
        <v>0</v>
      </c>
      <c r="BS156">
        <f>(BO156*BM156/BA156)</f>
        <v>0</v>
      </c>
      <c r="BT156">
        <f>(1-BS156)</f>
        <v>0</v>
      </c>
      <c r="BU156">
        <v>3398</v>
      </c>
      <c r="BV156">
        <v>300</v>
      </c>
      <c r="BW156">
        <v>300</v>
      </c>
      <c r="BX156">
        <v>300</v>
      </c>
      <c r="BY156">
        <v>12522.6</v>
      </c>
      <c r="BZ156">
        <v>822.85</v>
      </c>
      <c r="CA156">
        <v>-0.00906947</v>
      </c>
      <c r="CB156">
        <v>-2.84</v>
      </c>
      <c r="CC156" t="s">
        <v>417</v>
      </c>
      <c r="CD156" t="s">
        <v>417</v>
      </c>
      <c r="CE156" t="s">
        <v>417</v>
      </c>
      <c r="CF156" t="s">
        <v>417</v>
      </c>
      <c r="CG156" t="s">
        <v>417</v>
      </c>
      <c r="CH156" t="s">
        <v>417</v>
      </c>
      <c r="CI156" t="s">
        <v>417</v>
      </c>
      <c r="CJ156" t="s">
        <v>417</v>
      </c>
      <c r="CK156" t="s">
        <v>417</v>
      </c>
      <c r="CL156" t="s">
        <v>417</v>
      </c>
      <c r="CM156">
        <f>$B$11*DK156+$C$11*DL156+$F$11*DW156*(1-DZ156)</f>
        <v>0</v>
      </c>
      <c r="CN156">
        <f>CM156*CO156</f>
        <v>0</v>
      </c>
      <c r="CO156">
        <f>($B$11*$D$9+$C$11*$D$9+$F$11*((EJ156+EB156)/MAX(EJ156+EB156+EK156, 0.1)*$I$9+EK156/MAX(EJ156+EB156+EK156, 0.1)*$J$9))/($B$11+$C$11+$F$11)</f>
        <v>0</v>
      </c>
      <c r="CP156">
        <f>($B$11*$K$9+$C$11*$K$9+$F$11*((EJ156+EB156)/MAX(EJ156+EB156+EK156, 0.1)*$P$9+EK156/MAX(EJ156+EB156+EK156, 0.1)*$Q$9))/($B$11+$C$11+$F$11)</f>
        <v>0</v>
      </c>
      <c r="CQ156">
        <v>6</v>
      </c>
      <c r="CR156">
        <v>0.5</v>
      </c>
      <c r="CS156" t="s">
        <v>418</v>
      </c>
      <c r="CT156">
        <v>2</v>
      </c>
      <c r="CU156">
        <v>1690406827.349999</v>
      </c>
      <c r="CV156">
        <v>409.6246666666667</v>
      </c>
      <c r="CW156">
        <v>418.7015</v>
      </c>
      <c r="CX156">
        <v>36.36524000000001</v>
      </c>
      <c r="CY156">
        <v>34.99123666666667</v>
      </c>
      <c r="CZ156">
        <v>408.4826666666667</v>
      </c>
      <c r="DA156">
        <v>35.86074</v>
      </c>
      <c r="DB156">
        <v>600.1572666666667</v>
      </c>
      <c r="DC156">
        <v>101.1479666666666</v>
      </c>
      <c r="DD156">
        <v>0.1000792233333333</v>
      </c>
      <c r="DE156">
        <v>35.54523666666667</v>
      </c>
      <c r="DF156">
        <v>36.11340333333334</v>
      </c>
      <c r="DG156">
        <v>999.9000000000002</v>
      </c>
      <c r="DH156">
        <v>0</v>
      </c>
      <c r="DI156">
        <v>0</v>
      </c>
      <c r="DJ156">
        <v>9998.517666666668</v>
      </c>
      <c r="DK156">
        <v>0</v>
      </c>
      <c r="DL156">
        <v>1618.135333333333</v>
      </c>
      <c r="DM156">
        <v>-9.024706333333334</v>
      </c>
      <c r="DN156">
        <v>425.1371</v>
      </c>
      <c r="DO156">
        <v>433.8836</v>
      </c>
      <c r="DP156">
        <v>1.374006333333333</v>
      </c>
      <c r="DQ156">
        <v>418.7015</v>
      </c>
      <c r="DR156">
        <v>34.99123666666667</v>
      </c>
      <c r="DS156">
        <v>3.678272999999999</v>
      </c>
      <c r="DT156">
        <v>3.539296333333334</v>
      </c>
      <c r="DU156">
        <v>27.46588666666667</v>
      </c>
      <c r="DV156">
        <v>26.80943333333333</v>
      </c>
      <c r="DW156">
        <v>1499.998666666667</v>
      </c>
      <c r="DX156">
        <v>0.9729983333333333</v>
      </c>
      <c r="DY156">
        <v>0.02700141</v>
      </c>
      <c r="DZ156">
        <v>0</v>
      </c>
      <c r="EA156">
        <v>658.6519333333332</v>
      </c>
      <c r="EB156">
        <v>4.99931</v>
      </c>
      <c r="EC156">
        <v>11410.88333333333</v>
      </c>
      <c r="ED156">
        <v>13259.23</v>
      </c>
      <c r="EE156">
        <v>43.1187</v>
      </c>
      <c r="EF156">
        <v>44.625</v>
      </c>
      <c r="EG156">
        <v>43.43699999999998</v>
      </c>
      <c r="EH156">
        <v>44.09349999999999</v>
      </c>
      <c r="EI156">
        <v>44.53099999999998</v>
      </c>
      <c r="EJ156">
        <v>1454.632333333333</v>
      </c>
      <c r="EK156">
        <v>40.367</v>
      </c>
      <c r="EL156">
        <v>0</v>
      </c>
      <c r="EM156">
        <v>199.4000000953674</v>
      </c>
      <c r="EN156">
        <v>0</v>
      </c>
      <c r="EO156">
        <v>657.8378</v>
      </c>
      <c r="EP156">
        <v>-131.7969228750099</v>
      </c>
      <c r="EQ156">
        <v>-1659.215382162664</v>
      </c>
      <c r="ER156">
        <v>11403.62</v>
      </c>
      <c r="ES156">
        <v>15</v>
      </c>
      <c r="ET156">
        <v>1690406858.1</v>
      </c>
      <c r="EU156" t="s">
        <v>1079</v>
      </c>
      <c r="EV156">
        <v>1690406858.1</v>
      </c>
      <c r="EW156">
        <v>1690406520.6</v>
      </c>
      <c r="EX156">
        <v>100</v>
      </c>
      <c r="EY156">
        <v>-0.046</v>
      </c>
      <c r="EZ156">
        <v>-0.007</v>
      </c>
      <c r="FA156">
        <v>1.142</v>
      </c>
      <c r="FB156">
        <v>0.505</v>
      </c>
      <c r="FC156">
        <v>419</v>
      </c>
      <c r="FD156">
        <v>35</v>
      </c>
      <c r="FE156">
        <v>0.33</v>
      </c>
      <c r="FF156">
        <v>0.2</v>
      </c>
      <c r="FG156">
        <v>8.465790959149322</v>
      </c>
      <c r="FH156">
        <v>-1.109568446510979</v>
      </c>
      <c r="FI156">
        <v>0.09193002013773655</v>
      </c>
      <c r="FJ156">
        <v>0</v>
      </c>
      <c r="FK156">
        <v>-9.019179512195121</v>
      </c>
      <c r="FL156">
        <v>0.1121981184669114</v>
      </c>
      <c r="FM156">
        <v>0.0799421533833491</v>
      </c>
      <c r="FN156">
        <v>1</v>
      </c>
      <c r="FO156">
        <v>409.6399677419355</v>
      </c>
      <c r="FP156">
        <v>1.865322580644285</v>
      </c>
      <c r="FQ156">
        <v>0.1422112204345455</v>
      </c>
      <c r="FR156">
        <v>1</v>
      </c>
      <c r="FS156">
        <v>1.335789268292683</v>
      </c>
      <c r="FT156">
        <v>0.5943447386759578</v>
      </c>
      <c r="FU156">
        <v>0.05890813266932297</v>
      </c>
      <c r="FV156">
        <v>0</v>
      </c>
      <c r="FW156">
        <v>36.3530129032258</v>
      </c>
      <c r="FX156">
        <v>0.5502774193548001</v>
      </c>
      <c r="FY156">
        <v>0.04129212798472307</v>
      </c>
      <c r="FZ156">
        <v>1</v>
      </c>
      <c r="GA156">
        <v>3</v>
      </c>
      <c r="GB156">
        <v>5</v>
      </c>
      <c r="GC156" t="s">
        <v>1020</v>
      </c>
      <c r="GD156">
        <v>3.16845</v>
      </c>
      <c r="GE156">
        <v>2.79704</v>
      </c>
      <c r="GF156">
        <v>0.100932</v>
      </c>
      <c r="GG156">
        <v>0.103361</v>
      </c>
      <c r="GH156">
        <v>0.156869</v>
      </c>
      <c r="GI156">
        <v>0.153568</v>
      </c>
      <c r="GJ156">
        <v>27613.9</v>
      </c>
      <c r="GK156">
        <v>22025.6</v>
      </c>
      <c r="GL156">
        <v>28748</v>
      </c>
      <c r="GM156">
        <v>24098</v>
      </c>
      <c r="GN156">
        <v>30843.5</v>
      </c>
      <c r="GO156">
        <v>29774.9</v>
      </c>
      <c r="GP156">
        <v>39661</v>
      </c>
      <c r="GQ156">
        <v>39318.7</v>
      </c>
      <c r="GR156">
        <v>2.06785</v>
      </c>
      <c r="GS156">
        <v>1.75575</v>
      </c>
      <c r="GT156">
        <v>0.12625</v>
      </c>
      <c r="GU156">
        <v>0</v>
      </c>
      <c r="GV156">
        <v>34.0807</v>
      </c>
      <c r="GW156">
        <v>999.9</v>
      </c>
      <c r="GX156">
        <v>60.3</v>
      </c>
      <c r="GY156">
        <v>37.2</v>
      </c>
      <c r="GZ156">
        <v>37.9981</v>
      </c>
      <c r="HA156">
        <v>62.1034</v>
      </c>
      <c r="HB156">
        <v>30.2204</v>
      </c>
      <c r="HC156">
        <v>1</v>
      </c>
      <c r="HD156">
        <v>0.667188</v>
      </c>
      <c r="HE156">
        <v>0</v>
      </c>
      <c r="HF156">
        <v>20.275</v>
      </c>
      <c r="HG156">
        <v>5.22178</v>
      </c>
      <c r="HH156">
        <v>11.9141</v>
      </c>
      <c r="HI156">
        <v>4.96325</v>
      </c>
      <c r="HJ156">
        <v>3.292</v>
      </c>
      <c r="HK156">
        <v>9999</v>
      </c>
      <c r="HL156">
        <v>9999</v>
      </c>
      <c r="HM156">
        <v>9999</v>
      </c>
      <c r="HN156">
        <v>999.9</v>
      </c>
      <c r="HO156">
        <v>4.9703</v>
      </c>
      <c r="HP156">
        <v>1.87536</v>
      </c>
      <c r="HQ156">
        <v>1.87417</v>
      </c>
      <c r="HR156">
        <v>1.87335</v>
      </c>
      <c r="HS156">
        <v>1.87481</v>
      </c>
      <c r="HT156">
        <v>1.86975</v>
      </c>
      <c r="HU156">
        <v>1.87392</v>
      </c>
      <c r="HV156">
        <v>1.87897</v>
      </c>
      <c r="HW156">
        <v>0</v>
      </c>
      <c r="HX156">
        <v>0</v>
      </c>
      <c r="HY156">
        <v>0</v>
      </c>
      <c r="HZ156">
        <v>0</v>
      </c>
      <c r="IA156" t="s">
        <v>421</v>
      </c>
      <c r="IB156" t="s">
        <v>422</v>
      </c>
      <c r="IC156" t="s">
        <v>423</v>
      </c>
      <c r="ID156" t="s">
        <v>423</v>
      </c>
      <c r="IE156" t="s">
        <v>423</v>
      </c>
      <c r="IF156" t="s">
        <v>423</v>
      </c>
      <c r="IG156">
        <v>0</v>
      </c>
      <c r="IH156">
        <v>100</v>
      </c>
      <c r="II156">
        <v>100</v>
      </c>
      <c r="IJ156">
        <v>1.142</v>
      </c>
      <c r="IK156">
        <v>0.5044999999999999</v>
      </c>
      <c r="IL156">
        <v>1.172739352416443</v>
      </c>
      <c r="IM156">
        <v>0.0007502269904989051</v>
      </c>
      <c r="IN156">
        <v>-1.907541437940456E-06</v>
      </c>
      <c r="IO156">
        <v>4.87577687351772E-10</v>
      </c>
      <c r="IP156">
        <v>0.5044999999999999</v>
      </c>
      <c r="IQ156">
        <v>0</v>
      </c>
      <c r="IR156">
        <v>0</v>
      </c>
      <c r="IS156">
        <v>0</v>
      </c>
      <c r="IT156">
        <v>1</v>
      </c>
      <c r="IU156">
        <v>1943</v>
      </c>
      <c r="IV156">
        <v>1</v>
      </c>
      <c r="IW156">
        <v>21</v>
      </c>
      <c r="IX156">
        <v>3</v>
      </c>
      <c r="IY156">
        <v>5.2</v>
      </c>
      <c r="IZ156">
        <v>1.11328</v>
      </c>
      <c r="JA156">
        <v>2.44385</v>
      </c>
      <c r="JB156">
        <v>1.42578</v>
      </c>
      <c r="JC156">
        <v>2.26562</v>
      </c>
      <c r="JD156">
        <v>1.54785</v>
      </c>
      <c r="JE156">
        <v>2.46704</v>
      </c>
      <c r="JF156">
        <v>40.5787</v>
      </c>
      <c r="JG156">
        <v>15.8219</v>
      </c>
      <c r="JH156">
        <v>18</v>
      </c>
      <c r="JI156">
        <v>634.1900000000001</v>
      </c>
      <c r="JJ156">
        <v>411.548</v>
      </c>
      <c r="JK156">
        <v>34.9575</v>
      </c>
      <c r="JL156">
        <v>35.4975</v>
      </c>
      <c r="JM156">
        <v>30</v>
      </c>
      <c r="JN156">
        <v>35.3657</v>
      </c>
      <c r="JO156">
        <v>35.2869</v>
      </c>
      <c r="JP156">
        <v>22.303</v>
      </c>
      <c r="JQ156">
        <v>7.63417</v>
      </c>
      <c r="JR156">
        <v>100</v>
      </c>
      <c r="JS156">
        <v>-999.9</v>
      </c>
      <c r="JT156">
        <v>418.86</v>
      </c>
      <c r="JU156">
        <v>35</v>
      </c>
      <c r="JV156">
        <v>93.6768</v>
      </c>
      <c r="JW156">
        <v>100.032</v>
      </c>
    </row>
    <row r="157" spans="1:283">
      <c r="A157">
        <v>141</v>
      </c>
      <c r="B157">
        <v>1690407045.6</v>
      </c>
      <c r="C157">
        <v>28675.5</v>
      </c>
      <c r="D157" t="s">
        <v>1080</v>
      </c>
      <c r="E157" t="s">
        <v>1081</v>
      </c>
      <c r="F157">
        <v>15</v>
      </c>
      <c r="P157">
        <v>1690407037.849999</v>
      </c>
      <c r="Q157">
        <f>(R157)/1000</f>
        <v>0</v>
      </c>
      <c r="R157">
        <f>1000*DB157*AP157*(CX157-CY157)/(100*CQ157*(1000-AP157*CX157))</f>
        <v>0</v>
      </c>
      <c r="S157">
        <f>DB157*AP157*(CW157-CV157*(1000-AP157*CY157)/(1000-AP157*CX157))/(100*CQ157)</f>
        <v>0</v>
      </c>
      <c r="T157">
        <f>CV157 - IF(AP157&gt;1, S157*CQ157*100.0/(AR157*DJ157), 0)</f>
        <v>0</v>
      </c>
      <c r="U157">
        <f>((AA157-Q157/2)*T157-S157)/(AA157+Q157/2)</f>
        <v>0</v>
      </c>
      <c r="V157">
        <f>U157*(DC157+DD157)/1000.0</f>
        <v>0</v>
      </c>
      <c r="W157">
        <f>(CV157 - IF(AP157&gt;1, S157*CQ157*100.0/(AR157*DJ157), 0))*(DC157+DD157)/1000.0</f>
        <v>0</v>
      </c>
      <c r="X157">
        <f>2.0/((1/Z157-1/Y157)+SIGN(Z157)*SQRT((1/Z157-1/Y157)*(1/Z157-1/Y157) + 4*CR157/((CR157+1)*(CR157+1))*(2*1/Z157*1/Y157-1/Y157*1/Y157)))</f>
        <v>0</v>
      </c>
      <c r="Y157">
        <f>IF(LEFT(CS157,1)&lt;&gt;"0",IF(LEFT(CS157,1)="1",3.0,CT157),$D$5+$E$5*(DJ157*DC157/($K$5*1000))+$F$5*(DJ157*DC157/($K$5*1000))*MAX(MIN(CQ157,$J$5),$I$5)*MAX(MIN(CQ157,$J$5),$I$5)+$G$5*MAX(MIN(CQ157,$J$5),$I$5)*(DJ157*DC157/($K$5*1000))+$H$5*(DJ157*DC157/($K$5*1000))*(DJ157*DC157/($K$5*1000)))</f>
        <v>0</v>
      </c>
      <c r="Z157">
        <f>Q157*(1000-(1000*0.61365*exp(17.502*AD157/(240.97+AD157))/(DC157+DD157)+CX157)/2)/(1000*0.61365*exp(17.502*AD157/(240.97+AD157))/(DC157+DD157)-CX157)</f>
        <v>0</v>
      </c>
      <c r="AA157">
        <f>1/((CR157+1)/(X157/1.6)+1/(Y157/1.37)) + CR157/((CR157+1)/(X157/1.6) + CR157/(Y157/1.37))</f>
        <v>0</v>
      </c>
      <c r="AB157">
        <f>(CM157*CP157)</f>
        <v>0</v>
      </c>
      <c r="AC157">
        <f>(DE157+(AB157+2*0.95*5.67E-8*(((DE157+$B$7)+273)^4-(DE157+273)^4)-44100*Q157)/(1.84*29.3*Y157+8*0.95*5.67E-8*(DE157+273)^3))</f>
        <v>0</v>
      </c>
      <c r="AD157">
        <f>($C$7*DF157+$D$7*DG157+$E$7*AC157)</f>
        <v>0</v>
      </c>
      <c r="AE157">
        <f>0.61365*exp(17.502*AD157/(240.97+AD157))</f>
        <v>0</v>
      </c>
      <c r="AF157">
        <f>(AG157/AH157*100)</f>
        <v>0</v>
      </c>
      <c r="AG157">
        <f>CX157*(DC157+DD157)/1000</f>
        <v>0</v>
      </c>
      <c r="AH157">
        <f>0.61365*exp(17.502*DE157/(240.97+DE157))</f>
        <v>0</v>
      </c>
      <c r="AI157">
        <f>(AE157-CX157*(DC157+DD157)/1000)</f>
        <v>0</v>
      </c>
      <c r="AJ157">
        <f>(-Q157*44100)</f>
        <v>0</v>
      </c>
      <c r="AK157">
        <f>2*29.3*Y157*0.92*(DE157-AD157)</f>
        <v>0</v>
      </c>
      <c r="AL157">
        <f>2*0.95*5.67E-8*(((DE157+$B$7)+273)^4-(AD157+273)^4)</f>
        <v>0</v>
      </c>
      <c r="AM157">
        <f>AB157+AL157+AJ157+AK157</f>
        <v>0</v>
      </c>
      <c r="AN157">
        <v>0</v>
      </c>
      <c r="AO157">
        <v>0</v>
      </c>
      <c r="AP157">
        <f>IF(AN157*$H$13&gt;=AR157,1.0,(AR157/(AR157-AN157*$H$13)))</f>
        <v>0</v>
      </c>
      <c r="AQ157">
        <f>(AP157-1)*100</f>
        <v>0</v>
      </c>
      <c r="AR157">
        <f>MAX(0,($B$13+$C$13*DJ157)/(1+$D$13*DJ157)*DC157/(DE157+273)*$E$13)</f>
        <v>0</v>
      </c>
      <c r="AS157" t="s">
        <v>414</v>
      </c>
      <c r="AT157">
        <v>12558.6</v>
      </c>
      <c r="AU157">
        <v>607.068</v>
      </c>
      <c r="AV157">
        <v>2188.17</v>
      </c>
      <c r="AW157">
        <f>1-AU157/AV157</f>
        <v>0</v>
      </c>
      <c r="AX157">
        <v>-1.734461745173538</v>
      </c>
      <c r="AY157" t="s">
        <v>1082</v>
      </c>
      <c r="AZ157">
        <v>12558.9</v>
      </c>
      <c r="BA157">
        <v>707.8354</v>
      </c>
      <c r="BB157">
        <v>1707.96</v>
      </c>
      <c r="BC157">
        <f>1-BA157/BB157</f>
        <v>0</v>
      </c>
      <c r="BD157">
        <v>0.5</v>
      </c>
      <c r="BE157">
        <f>CN157</f>
        <v>0</v>
      </c>
      <c r="BF157">
        <f>S157</f>
        <v>0</v>
      </c>
      <c r="BG157">
        <f>BC157*BD157*BE157</f>
        <v>0</v>
      </c>
      <c r="BH157">
        <f>(BF157-AX157)/BE157</f>
        <v>0</v>
      </c>
      <c r="BI157">
        <f>(AV157-BB157)/BB157</f>
        <v>0</v>
      </c>
      <c r="BJ157">
        <f>AU157/(AW157+AU157/BB157)</f>
        <v>0</v>
      </c>
      <c r="BK157" t="s">
        <v>1083</v>
      </c>
      <c r="BL157">
        <v>-1964.6</v>
      </c>
      <c r="BM157">
        <f>IF(BL157&lt;&gt;0, BL157, BJ157)</f>
        <v>0</v>
      </c>
      <c r="BN157">
        <f>1-BM157/BB157</f>
        <v>0</v>
      </c>
      <c r="BO157">
        <f>(BB157-BA157)/(BB157-BM157)</f>
        <v>0</v>
      </c>
      <c r="BP157">
        <f>(AV157-BB157)/(AV157-BM157)</f>
        <v>0</v>
      </c>
      <c r="BQ157">
        <f>(BB157-BA157)/(BB157-AU157)</f>
        <v>0</v>
      </c>
      <c r="BR157">
        <f>(AV157-BB157)/(AV157-AU157)</f>
        <v>0</v>
      </c>
      <c r="BS157">
        <f>(BO157*BM157/BA157)</f>
        <v>0</v>
      </c>
      <c r="BT157">
        <f>(1-BS157)</f>
        <v>0</v>
      </c>
      <c r="BU157">
        <v>3400</v>
      </c>
      <c r="BV157">
        <v>300</v>
      </c>
      <c r="BW157">
        <v>300</v>
      </c>
      <c r="BX157">
        <v>300</v>
      </c>
      <c r="BY157">
        <v>12558.9</v>
      </c>
      <c r="BZ157">
        <v>1385.08</v>
      </c>
      <c r="CA157">
        <v>-0.00988412</v>
      </c>
      <c r="CB157">
        <v>-100.05</v>
      </c>
      <c r="CC157" t="s">
        <v>417</v>
      </c>
      <c r="CD157" t="s">
        <v>417</v>
      </c>
      <c r="CE157" t="s">
        <v>417</v>
      </c>
      <c r="CF157" t="s">
        <v>417</v>
      </c>
      <c r="CG157" t="s">
        <v>417</v>
      </c>
      <c r="CH157" t="s">
        <v>417</v>
      </c>
      <c r="CI157" t="s">
        <v>417</v>
      </c>
      <c r="CJ157" t="s">
        <v>417</v>
      </c>
      <c r="CK157" t="s">
        <v>417</v>
      </c>
      <c r="CL157" t="s">
        <v>417</v>
      </c>
      <c r="CM157">
        <f>$B$11*DK157+$C$11*DL157+$F$11*DW157*(1-DZ157)</f>
        <v>0</v>
      </c>
      <c r="CN157">
        <f>CM157*CO157</f>
        <v>0</v>
      </c>
      <c r="CO157">
        <f>($B$11*$D$9+$C$11*$D$9+$F$11*((EJ157+EB157)/MAX(EJ157+EB157+EK157, 0.1)*$I$9+EK157/MAX(EJ157+EB157+EK157, 0.1)*$J$9))/($B$11+$C$11+$F$11)</f>
        <v>0</v>
      </c>
      <c r="CP157">
        <f>($B$11*$K$9+$C$11*$K$9+$F$11*((EJ157+EB157)/MAX(EJ157+EB157+EK157, 0.1)*$P$9+EK157/MAX(EJ157+EB157+EK157, 0.1)*$Q$9))/($B$11+$C$11+$F$11)</f>
        <v>0</v>
      </c>
      <c r="CQ157">
        <v>6</v>
      </c>
      <c r="CR157">
        <v>0.5</v>
      </c>
      <c r="CS157" t="s">
        <v>418</v>
      </c>
      <c r="CT157">
        <v>2</v>
      </c>
      <c r="CU157">
        <v>1690407037.849999</v>
      </c>
      <c r="CV157">
        <v>409.7830000000001</v>
      </c>
      <c r="CW157">
        <v>419.4846333333334</v>
      </c>
      <c r="CX157">
        <v>36.78017666666667</v>
      </c>
      <c r="CY157">
        <v>35.10107333333334</v>
      </c>
      <c r="CZ157">
        <v>408.6170000000001</v>
      </c>
      <c r="DA157">
        <v>36.27567666666666</v>
      </c>
      <c r="DB157">
        <v>600.075</v>
      </c>
      <c r="DC157">
        <v>101.1428333333333</v>
      </c>
      <c r="DD157">
        <v>0.09985178333333335</v>
      </c>
      <c r="DE157">
        <v>35.57753333333334</v>
      </c>
      <c r="DF157">
        <v>36.36101666666666</v>
      </c>
      <c r="DG157">
        <v>999.9000000000002</v>
      </c>
      <c r="DH157">
        <v>0</v>
      </c>
      <c r="DI157">
        <v>0</v>
      </c>
      <c r="DJ157">
        <v>10000.58466666667</v>
      </c>
      <c r="DK157">
        <v>0</v>
      </c>
      <c r="DL157">
        <v>127.2073666666667</v>
      </c>
      <c r="DM157">
        <v>-9.719938999999998</v>
      </c>
      <c r="DN157">
        <v>425.4114333333334</v>
      </c>
      <c r="DO157">
        <v>434.7445333333333</v>
      </c>
      <c r="DP157">
        <v>1.679096333333334</v>
      </c>
      <c r="DQ157">
        <v>419.4846333333334</v>
      </c>
      <c r="DR157">
        <v>35.10107333333334</v>
      </c>
      <c r="DS157">
        <v>3.720050000000001</v>
      </c>
      <c r="DT157">
        <v>3.550221333333333</v>
      </c>
      <c r="DU157">
        <v>27.65897666666667</v>
      </c>
      <c r="DV157">
        <v>26.86185</v>
      </c>
      <c r="DW157">
        <v>600.0731666666668</v>
      </c>
      <c r="DX157">
        <v>0.9330029333333333</v>
      </c>
      <c r="DY157">
        <v>0.06699668333333332</v>
      </c>
      <c r="DZ157">
        <v>0</v>
      </c>
      <c r="EA157">
        <v>708.5229333333333</v>
      </c>
      <c r="EB157">
        <v>4.99931</v>
      </c>
      <c r="EC157">
        <v>5498.102333333332</v>
      </c>
      <c r="ED157">
        <v>5204.414333333334</v>
      </c>
      <c r="EE157">
        <v>42.94556666666666</v>
      </c>
      <c r="EF157">
        <v>44.42253333333333</v>
      </c>
      <c r="EG157">
        <v>43.75206666666666</v>
      </c>
      <c r="EH157">
        <v>44.13533333333333</v>
      </c>
      <c r="EI157">
        <v>44.63316666666666</v>
      </c>
      <c r="EJ157">
        <v>555.206</v>
      </c>
      <c r="EK157">
        <v>39.86766666666665</v>
      </c>
      <c r="EL157">
        <v>0</v>
      </c>
      <c r="EM157">
        <v>210.2000000476837</v>
      </c>
      <c r="EN157">
        <v>0</v>
      </c>
      <c r="EO157">
        <v>707.8354</v>
      </c>
      <c r="EP157">
        <v>-68.09484616398633</v>
      </c>
      <c r="EQ157">
        <v>-2339.688461824558</v>
      </c>
      <c r="ER157">
        <v>5477.5484</v>
      </c>
      <c r="ES157">
        <v>15</v>
      </c>
      <c r="ET157">
        <v>1690407068.6</v>
      </c>
      <c r="EU157" t="s">
        <v>1084</v>
      </c>
      <c r="EV157">
        <v>1690407068.6</v>
      </c>
      <c r="EW157">
        <v>1690406520.6</v>
      </c>
      <c r="EX157">
        <v>101</v>
      </c>
      <c r="EY157">
        <v>0.024</v>
      </c>
      <c r="EZ157">
        <v>-0.007</v>
      </c>
      <c r="FA157">
        <v>1.166</v>
      </c>
      <c r="FB157">
        <v>0.505</v>
      </c>
      <c r="FC157">
        <v>420</v>
      </c>
      <c r="FD157">
        <v>35</v>
      </c>
      <c r="FE157">
        <v>0.28</v>
      </c>
      <c r="FF157">
        <v>0.2</v>
      </c>
      <c r="FG157">
        <v>9.009980348872583</v>
      </c>
      <c r="FH157">
        <v>0.3236612893705506</v>
      </c>
      <c r="FI157">
        <v>0.04784441436285548</v>
      </c>
      <c r="FJ157">
        <v>1</v>
      </c>
      <c r="FK157">
        <v>-9.73198575</v>
      </c>
      <c r="FL157">
        <v>-0.0662380863039447</v>
      </c>
      <c r="FM157">
        <v>0.05846099211814239</v>
      </c>
      <c r="FN157">
        <v>1</v>
      </c>
      <c r="FO157">
        <v>409.7577333333332</v>
      </c>
      <c r="FP157">
        <v>0.1569744160180976</v>
      </c>
      <c r="FQ157">
        <v>0.02367971471299938</v>
      </c>
      <c r="FR157">
        <v>1</v>
      </c>
      <c r="FS157">
        <v>1.664399</v>
      </c>
      <c r="FT157">
        <v>0.2843054409005625</v>
      </c>
      <c r="FU157">
        <v>0.02990547105464148</v>
      </c>
      <c r="FV157">
        <v>1</v>
      </c>
      <c r="FW157">
        <v>36.77223333333335</v>
      </c>
      <c r="FX157">
        <v>0.5499337041155313</v>
      </c>
      <c r="FY157">
        <v>0.04020081535933822</v>
      </c>
      <c r="FZ157">
        <v>1</v>
      </c>
      <c r="GA157">
        <v>5</v>
      </c>
      <c r="GB157">
        <v>5</v>
      </c>
      <c r="GC157" t="s">
        <v>420</v>
      </c>
      <c r="GD157">
        <v>3.16803</v>
      </c>
      <c r="GE157">
        <v>2.79578</v>
      </c>
      <c r="GF157">
        <v>0.100937</v>
      </c>
      <c r="GG157">
        <v>0.103511</v>
      </c>
      <c r="GH157">
        <v>0.158059</v>
      </c>
      <c r="GI157">
        <v>0.15394</v>
      </c>
      <c r="GJ157">
        <v>27609.3</v>
      </c>
      <c r="GK157">
        <v>22017.5</v>
      </c>
      <c r="GL157">
        <v>28743.6</v>
      </c>
      <c r="GM157">
        <v>24093.3</v>
      </c>
      <c r="GN157">
        <v>30796.3</v>
      </c>
      <c r="GO157">
        <v>29755.8</v>
      </c>
      <c r="GP157">
        <v>39655.9</v>
      </c>
      <c r="GQ157">
        <v>39310.5</v>
      </c>
      <c r="GR157">
        <v>2.0678</v>
      </c>
      <c r="GS157">
        <v>1.77752</v>
      </c>
      <c r="GT157">
        <v>0.104643</v>
      </c>
      <c r="GU157">
        <v>0</v>
      </c>
      <c r="GV157">
        <v>34.6635</v>
      </c>
      <c r="GW157">
        <v>999.9</v>
      </c>
      <c r="GX157">
        <v>60.7</v>
      </c>
      <c r="GY157">
        <v>37.3</v>
      </c>
      <c r="GZ157">
        <v>38.4591</v>
      </c>
      <c r="HA157">
        <v>62.2834</v>
      </c>
      <c r="HB157">
        <v>29.4231</v>
      </c>
      <c r="HC157">
        <v>1</v>
      </c>
      <c r="HD157">
        <v>0.671601</v>
      </c>
      <c r="HE157">
        <v>0</v>
      </c>
      <c r="HF157">
        <v>20.2827</v>
      </c>
      <c r="HG157">
        <v>5.22148</v>
      </c>
      <c r="HH157">
        <v>11.9141</v>
      </c>
      <c r="HI157">
        <v>4.9633</v>
      </c>
      <c r="HJ157">
        <v>3.29203</v>
      </c>
      <c r="HK157">
        <v>9999</v>
      </c>
      <c r="HL157">
        <v>9999</v>
      </c>
      <c r="HM157">
        <v>9999</v>
      </c>
      <c r="HN157">
        <v>999.9</v>
      </c>
      <c r="HO157">
        <v>4.97031</v>
      </c>
      <c r="HP157">
        <v>1.87537</v>
      </c>
      <c r="HQ157">
        <v>1.8742</v>
      </c>
      <c r="HR157">
        <v>1.87339</v>
      </c>
      <c r="HS157">
        <v>1.87481</v>
      </c>
      <c r="HT157">
        <v>1.86977</v>
      </c>
      <c r="HU157">
        <v>1.87385</v>
      </c>
      <c r="HV157">
        <v>1.87897</v>
      </c>
      <c r="HW157">
        <v>0</v>
      </c>
      <c r="HX157">
        <v>0</v>
      </c>
      <c r="HY157">
        <v>0</v>
      </c>
      <c r="HZ157">
        <v>0</v>
      </c>
      <c r="IA157" t="s">
        <v>421</v>
      </c>
      <c r="IB157" t="s">
        <v>422</v>
      </c>
      <c r="IC157" t="s">
        <v>423</v>
      </c>
      <c r="ID157" t="s">
        <v>423</v>
      </c>
      <c r="IE157" t="s">
        <v>423</v>
      </c>
      <c r="IF157" t="s">
        <v>423</v>
      </c>
      <c r="IG157">
        <v>0</v>
      </c>
      <c r="IH157">
        <v>100</v>
      </c>
      <c r="II157">
        <v>100</v>
      </c>
      <c r="IJ157">
        <v>1.166</v>
      </c>
      <c r="IK157">
        <v>0.5044999999999999</v>
      </c>
      <c r="IL157">
        <v>1.126343899136685</v>
      </c>
      <c r="IM157">
        <v>0.0007502269904989051</v>
      </c>
      <c r="IN157">
        <v>-1.907541437940456E-06</v>
      </c>
      <c r="IO157">
        <v>4.87577687351772E-10</v>
      </c>
      <c r="IP157">
        <v>0.5044999999999999</v>
      </c>
      <c r="IQ157">
        <v>0</v>
      </c>
      <c r="IR157">
        <v>0</v>
      </c>
      <c r="IS157">
        <v>0</v>
      </c>
      <c r="IT157">
        <v>1</v>
      </c>
      <c r="IU157">
        <v>1943</v>
      </c>
      <c r="IV157">
        <v>1</v>
      </c>
      <c r="IW157">
        <v>21</v>
      </c>
      <c r="IX157">
        <v>3.1</v>
      </c>
      <c r="IY157">
        <v>8.800000000000001</v>
      </c>
      <c r="IZ157">
        <v>1.11572</v>
      </c>
      <c r="JA157">
        <v>2.44141</v>
      </c>
      <c r="JB157">
        <v>1.42578</v>
      </c>
      <c r="JC157">
        <v>2.26685</v>
      </c>
      <c r="JD157">
        <v>1.54785</v>
      </c>
      <c r="JE157">
        <v>2.49756</v>
      </c>
      <c r="JF157">
        <v>40.5275</v>
      </c>
      <c r="JG157">
        <v>15.7957</v>
      </c>
      <c r="JH157">
        <v>18</v>
      </c>
      <c r="JI157">
        <v>634.3819999999999</v>
      </c>
      <c r="JJ157">
        <v>424.424</v>
      </c>
      <c r="JK157">
        <v>34.9477</v>
      </c>
      <c r="JL157">
        <v>35.5367</v>
      </c>
      <c r="JM157">
        <v>30.0002</v>
      </c>
      <c r="JN157">
        <v>35.3904</v>
      </c>
      <c r="JO157">
        <v>35.3062</v>
      </c>
      <c r="JP157">
        <v>22.3511</v>
      </c>
      <c r="JQ157">
        <v>9.31453</v>
      </c>
      <c r="JR157">
        <v>100</v>
      </c>
      <c r="JS157">
        <v>-999.9</v>
      </c>
      <c r="JT157">
        <v>419.745</v>
      </c>
      <c r="JU157">
        <v>35</v>
      </c>
      <c r="JV157">
        <v>93.66379999999999</v>
      </c>
      <c r="JW157">
        <v>100.012</v>
      </c>
    </row>
    <row r="158" spans="1:283">
      <c r="A158">
        <v>142</v>
      </c>
      <c r="B158">
        <v>1690407179.6</v>
      </c>
      <c r="C158">
        <v>28809.5</v>
      </c>
      <c r="D158" t="s">
        <v>1085</v>
      </c>
      <c r="E158" t="s">
        <v>1086</v>
      </c>
      <c r="F158">
        <v>15</v>
      </c>
      <c r="P158">
        <v>1690407171.599999</v>
      </c>
      <c r="Q158">
        <f>(R158)/1000</f>
        <v>0</v>
      </c>
      <c r="R158">
        <f>1000*DB158*AP158*(CX158-CY158)/(100*CQ158*(1000-AP158*CX158))</f>
        <v>0</v>
      </c>
      <c r="S158">
        <f>DB158*AP158*(CW158-CV158*(1000-AP158*CY158)/(1000-AP158*CX158))/(100*CQ158)</f>
        <v>0</v>
      </c>
      <c r="T158">
        <f>CV158 - IF(AP158&gt;1, S158*CQ158*100.0/(AR158*DJ158), 0)</f>
        <v>0</v>
      </c>
      <c r="U158">
        <f>((AA158-Q158/2)*T158-S158)/(AA158+Q158/2)</f>
        <v>0</v>
      </c>
      <c r="V158">
        <f>U158*(DC158+DD158)/1000.0</f>
        <v>0</v>
      </c>
      <c r="W158">
        <f>(CV158 - IF(AP158&gt;1, S158*CQ158*100.0/(AR158*DJ158), 0))*(DC158+DD158)/1000.0</f>
        <v>0</v>
      </c>
      <c r="X158">
        <f>2.0/((1/Z158-1/Y158)+SIGN(Z158)*SQRT((1/Z158-1/Y158)*(1/Z158-1/Y158) + 4*CR158/((CR158+1)*(CR158+1))*(2*1/Z158*1/Y158-1/Y158*1/Y158)))</f>
        <v>0</v>
      </c>
      <c r="Y158">
        <f>IF(LEFT(CS158,1)&lt;&gt;"0",IF(LEFT(CS158,1)="1",3.0,CT158),$D$5+$E$5*(DJ158*DC158/($K$5*1000))+$F$5*(DJ158*DC158/($K$5*1000))*MAX(MIN(CQ158,$J$5),$I$5)*MAX(MIN(CQ158,$J$5),$I$5)+$G$5*MAX(MIN(CQ158,$J$5),$I$5)*(DJ158*DC158/($K$5*1000))+$H$5*(DJ158*DC158/($K$5*1000))*(DJ158*DC158/($K$5*1000)))</f>
        <v>0</v>
      </c>
      <c r="Z158">
        <f>Q158*(1000-(1000*0.61365*exp(17.502*AD158/(240.97+AD158))/(DC158+DD158)+CX158)/2)/(1000*0.61365*exp(17.502*AD158/(240.97+AD158))/(DC158+DD158)-CX158)</f>
        <v>0</v>
      </c>
      <c r="AA158">
        <f>1/((CR158+1)/(X158/1.6)+1/(Y158/1.37)) + CR158/((CR158+1)/(X158/1.6) + CR158/(Y158/1.37))</f>
        <v>0</v>
      </c>
      <c r="AB158">
        <f>(CM158*CP158)</f>
        <v>0</v>
      </c>
      <c r="AC158">
        <f>(DE158+(AB158+2*0.95*5.67E-8*(((DE158+$B$7)+273)^4-(DE158+273)^4)-44100*Q158)/(1.84*29.3*Y158+8*0.95*5.67E-8*(DE158+273)^3))</f>
        <v>0</v>
      </c>
      <c r="AD158">
        <f>($C$7*DF158+$D$7*DG158+$E$7*AC158)</f>
        <v>0</v>
      </c>
      <c r="AE158">
        <f>0.61365*exp(17.502*AD158/(240.97+AD158))</f>
        <v>0</v>
      </c>
      <c r="AF158">
        <f>(AG158/AH158*100)</f>
        <v>0</v>
      </c>
      <c r="AG158">
        <f>CX158*(DC158+DD158)/1000</f>
        <v>0</v>
      </c>
      <c r="AH158">
        <f>0.61365*exp(17.502*DE158/(240.97+DE158))</f>
        <v>0</v>
      </c>
      <c r="AI158">
        <f>(AE158-CX158*(DC158+DD158)/1000)</f>
        <v>0</v>
      </c>
      <c r="AJ158">
        <f>(-Q158*44100)</f>
        <v>0</v>
      </c>
      <c r="AK158">
        <f>2*29.3*Y158*0.92*(DE158-AD158)</f>
        <v>0</v>
      </c>
      <c r="AL158">
        <f>2*0.95*5.67E-8*(((DE158+$B$7)+273)^4-(AD158+273)^4)</f>
        <v>0</v>
      </c>
      <c r="AM158">
        <f>AB158+AL158+AJ158+AK158</f>
        <v>0</v>
      </c>
      <c r="AN158">
        <v>0</v>
      </c>
      <c r="AO158">
        <v>0</v>
      </c>
      <c r="AP158">
        <f>IF(AN158*$H$13&gt;=AR158,1.0,(AR158/(AR158-AN158*$H$13)))</f>
        <v>0</v>
      </c>
      <c r="AQ158">
        <f>(AP158-1)*100</f>
        <v>0</v>
      </c>
      <c r="AR158">
        <f>MAX(0,($B$13+$C$13*DJ158)/(1+$D$13*DJ158)*DC158/(DE158+273)*$E$13)</f>
        <v>0</v>
      </c>
      <c r="AS158" t="s">
        <v>414</v>
      </c>
      <c r="AT158">
        <v>12558.6</v>
      </c>
      <c r="AU158">
        <v>607.068</v>
      </c>
      <c r="AV158">
        <v>2188.17</v>
      </c>
      <c r="AW158">
        <f>1-AU158/AV158</f>
        <v>0</v>
      </c>
      <c r="AX158">
        <v>-1.734461745173538</v>
      </c>
      <c r="AY158" t="s">
        <v>1087</v>
      </c>
      <c r="AZ158">
        <v>12517.9</v>
      </c>
      <c r="BA158">
        <v>731.0442800000002</v>
      </c>
      <c r="BB158">
        <v>1342.07</v>
      </c>
      <c r="BC158">
        <f>1-BA158/BB158</f>
        <v>0</v>
      </c>
      <c r="BD158">
        <v>0.5</v>
      </c>
      <c r="BE158">
        <f>CN158</f>
        <v>0</v>
      </c>
      <c r="BF158">
        <f>S158</f>
        <v>0</v>
      </c>
      <c r="BG158">
        <f>BC158*BD158*BE158</f>
        <v>0</v>
      </c>
      <c r="BH158">
        <f>(BF158-AX158)/BE158</f>
        <v>0</v>
      </c>
      <c r="BI158">
        <f>(AV158-BB158)/BB158</f>
        <v>0</v>
      </c>
      <c r="BJ158">
        <f>AU158/(AW158+AU158/BB158)</f>
        <v>0</v>
      </c>
      <c r="BK158" t="s">
        <v>1088</v>
      </c>
      <c r="BL158">
        <v>-1150.77</v>
      </c>
      <c r="BM158">
        <f>IF(BL158&lt;&gt;0, BL158, BJ158)</f>
        <v>0</v>
      </c>
      <c r="BN158">
        <f>1-BM158/BB158</f>
        <v>0</v>
      </c>
      <c r="BO158">
        <f>(BB158-BA158)/(BB158-BM158)</f>
        <v>0</v>
      </c>
      <c r="BP158">
        <f>(AV158-BB158)/(AV158-BM158)</f>
        <v>0</v>
      </c>
      <c r="BQ158">
        <f>(BB158-BA158)/(BB158-AU158)</f>
        <v>0</v>
      </c>
      <c r="BR158">
        <f>(AV158-BB158)/(AV158-AU158)</f>
        <v>0</v>
      </c>
      <c r="BS158">
        <f>(BO158*BM158/BA158)</f>
        <v>0</v>
      </c>
      <c r="BT158">
        <f>(1-BS158)</f>
        <v>0</v>
      </c>
      <c r="BU158">
        <v>3402</v>
      </c>
      <c r="BV158">
        <v>300</v>
      </c>
      <c r="BW158">
        <v>300</v>
      </c>
      <c r="BX158">
        <v>300</v>
      </c>
      <c r="BY158">
        <v>12517.9</v>
      </c>
      <c r="BZ158">
        <v>1226.95</v>
      </c>
      <c r="CA158">
        <v>-0.00983995</v>
      </c>
      <c r="CB158">
        <v>-24.48</v>
      </c>
      <c r="CC158" t="s">
        <v>417</v>
      </c>
      <c r="CD158" t="s">
        <v>417</v>
      </c>
      <c r="CE158" t="s">
        <v>417</v>
      </c>
      <c r="CF158" t="s">
        <v>417</v>
      </c>
      <c r="CG158" t="s">
        <v>417</v>
      </c>
      <c r="CH158" t="s">
        <v>417</v>
      </c>
      <c r="CI158" t="s">
        <v>417</v>
      </c>
      <c r="CJ158" t="s">
        <v>417</v>
      </c>
      <c r="CK158" t="s">
        <v>417</v>
      </c>
      <c r="CL158" t="s">
        <v>417</v>
      </c>
      <c r="CM158">
        <f>$B$11*DK158+$C$11*DL158+$F$11*DW158*(1-DZ158)</f>
        <v>0</v>
      </c>
      <c r="CN158">
        <f>CM158*CO158</f>
        <v>0</v>
      </c>
      <c r="CO158">
        <f>($B$11*$D$9+$C$11*$D$9+$F$11*((EJ158+EB158)/MAX(EJ158+EB158+EK158, 0.1)*$I$9+EK158/MAX(EJ158+EB158+EK158, 0.1)*$J$9))/($B$11+$C$11+$F$11)</f>
        <v>0</v>
      </c>
      <c r="CP158">
        <f>($B$11*$K$9+$C$11*$K$9+$F$11*((EJ158+EB158)/MAX(EJ158+EB158+EK158, 0.1)*$P$9+EK158/MAX(EJ158+EB158+EK158, 0.1)*$Q$9))/($B$11+$C$11+$F$11)</f>
        <v>0</v>
      </c>
      <c r="CQ158">
        <v>6</v>
      </c>
      <c r="CR158">
        <v>0.5</v>
      </c>
      <c r="CS158" t="s">
        <v>418</v>
      </c>
      <c r="CT158">
        <v>2</v>
      </c>
      <c r="CU158">
        <v>1690407171.599999</v>
      </c>
      <c r="CV158">
        <v>409.9474838709677</v>
      </c>
      <c r="CW158">
        <v>413.1152258064516</v>
      </c>
      <c r="CX158">
        <v>35.66513870967741</v>
      </c>
      <c r="CY158">
        <v>35.10584516129032</v>
      </c>
      <c r="CZ158">
        <v>408.8164838709677</v>
      </c>
      <c r="DA158">
        <v>35.15513870967742</v>
      </c>
      <c r="DB158">
        <v>600.1799677419357</v>
      </c>
      <c r="DC158">
        <v>101.1473548387097</v>
      </c>
      <c r="DD158">
        <v>0.09982150322580645</v>
      </c>
      <c r="DE158">
        <v>35.70298387096774</v>
      </c>
      <c r="DF158">
        <v>36.65353548387097</v>
      </c>
      <c r="DG158">
        <v>999.9000000000003</v>
      </c>
      <c r="DH158">
        <v>0</v>
      </c>
      <c r="DI158">
        <v>0</v>
      </c>
      <c r="DJ158">
        <v>10010.52193548387</v>
      </c>
      <c r="DK158">
        <v>0</v>
      </c>
      <c r="DL158">
        <v>120.136</v>
      </c>
      <c r="DM158">
        <v>-3.127484838709678</v>
      </c>
      <c r="DN158">
        <v>425.1483225806451</v>
      </c>
      <c r="DO158">
        <v>428.1456774193549</v>
      </c>
      <c r="DP158">
        <v>0.5537958064516129</v>
      </c>
      <c r="DQ158">
        <v>413.1152258064516</v>
      </c>
      <c r="DR158">
        <v>35.10584516129032</v>
      </c>
      <c r="DS158">
        <v>3.606881290322581</v>
      </c>
      <c r="DT158">
        <v>3.550866451612904</v>
      </c>
      <c r="DU158">
        <v>27.13141612903226</v>
      </c>
      <c r="DV158">
        <v>26.86493225806452</v>
      </c>
      <c r="DW158">
        <v>599.9922580645159</v>
      </c>
      <c r="DX158">
        <v>0.9330051290322582</v>
      </c>
      <c r="DY158">
        <v>0.06699440967741936</v>
      </c>
      <c r="DZ158">
        <v>0</v>
      </c>
      <c r="EA158">
        <v>732.1489032258065</v>
      </c>
      <c r="EB158">
        <v>4.999310000000001</v>
      </c>
      <c r="EC158">
        <v>10466.21935483871</v>
      </c>
      <c r="ED158">
        <v>5203.711935483871</v>
      </c>
      <c r="EE158">
        <v>42.24383870967741</v>
      </c>
      <c r="EF158">
        <v>44.02</v>
      </c>
      <c r="EG158">
        <v>43.18512903225805</v>
      </c>
      <c r="EH158">
        <v>43.782</v>
      </c>
      <c r="EI158">
        <v>44.10670967741933</v>
      </c>
      <c r="EJ158">
        <v>555.1309677419355</v>
      </c>
      <c r="EK158">
        <v>39.85999999999998</v>
      </c>
      <c r="EL158">
        <v>0</v>
      </c>
      <c r="EM158">
        <v>133.4000000953674</v>
      </c>
      <c r="EN158">
        <v>0</v>
      </c>
      <c r="EO158">
        <v>731.0442800000002</v>
      </c>
      <c r="EP158">
        <v>-96.20715368802202</v>
      </c>
      <c r="EQ158">
        <v>668.1769256770216</v>
      </c>
      <c r="ER158">
        <v>10472.28</v>
      </c>
      <c r="ES158">
        <v>15</v>
      </c>
      <c r="ET158">
        <v>1690407197.6</v>
      </c>
      <c r="EU158" t="s">
        <v>1089</v>
      </c>
      <c r="EV158">
        <v>1690407197.6</v>
      </c>
      <c r="EW158">
        <v>1690407197.6</v>
      </c>
      <c r="EX158">
        <v>102</v>
      </c>
      <c r="EY158">
        <v>-0.039</v>
      </c>
      <c r="EZ158">
        <v>0.005</v>
      </c>
      <c r="FA158">
        <v>1.131</v>
      </c>
      <c r="FB158">
        <v>0.51</v>
      </c>
      <c r="FC158">
        <v>413</v>
      </c>
      <c r="FD158">
        <v>35</v>
      </c>
      <c r="FE158">
        <v>0.26</v>
      </c>
      <c r="FF158">
        <v>0.19</v>
      </c>
      <c r="FG158">
        <v>2.894005530004885</v>
      </c>
      <c r="FH158">
        <v>0.3855359415197617</v>
      </c>
      <c r="FI158">
        <v>0.04861331540721697</v>
      </c>
      <c r="FJ158">
        <v>1</v>
      </c>
      <c r="FK158">
        <v>-3.1084305</v>
      </c>
      <c r="FL158">
        <v>-0.4492727954971811</v>
      </c>
      <c r="FM158">
        <v>0.06086415250169839</v>
      </c>
      <c r="FN158">
        <v>1</v>
      </c>
      <c r="FO158">
        <v>409.9842333333333</v>
      </c>
      <c r="FP158">
        <v>-0.007875417130327977</v>
      </c>
      <c r="FQ158">
        <v>0.03216590672677638</v>
      </c>
      <c r="FR158">
        <v>1</v>
      </c>
      <c r="FS158">
        <v>0.5326388</v>
      </c>
      <c r="FT158">
        <v>0.4448400450281416</v>
      </c>
      <c r="FU158">
        <v>0.04405642331329225</v>
      </c>
      <c r="FV158">
        <v>1</v>
      </c>
      <c r="FW158">
        <v>35.65167</v>
      </c>
      <c r="FX158">
        <v>0.6707426028920013</v>
      </c>
      <c r="FY158">
        <v>0.04844711996944071</v>
      </c>
      <c r="FZ158">
        <v>1</v>
      </c>
      <c r="GA158">
        <v>5</v>
      </c>
      <c r="GB158">
        <v>5</v>
      </c>
      <c r="GC158" t="s">
        <v>420</v>
      </c>
      <c r="GD158">
        <v>3.16824</v>
      </c>
      <c r="GE158">
        <v>2.79709</v>
      </c>
      <c r="GF158">
        <v>0.10096</v>
      </c>
      <c r="GG158">
        <v>0.102288</v>
      </c>
      <c r="GH158">
        <v>0.154794</v>
      </c>
      <c r="GI158">
        <v>0.15394</v>
      </c>
      <c r="GJ158">
        <v>27603.7</v>
      </c>
      <c r="GK158">
        <v>22043.8</v>
      </c>
      <c r="GL158">
        <v>28739</v>
      </c>
      <c r="GM158">
        <v>24089.6</v>
      </c>
      <c r="GN158">
        <v>30912.6</v>
      </c>
      <c r="GO158">
        <v>29751.9</v>
      </c>
      <c r="GP158">
        <v>39651</v>
      </c>
      <c r="GQ158">
        <v>39304.8</v>
      </c>
      <c r="GR158">
        <v>2.0651</v>
      </c>
      <c r="GS158">
        <v>1.75695</v>
      </c>
      <c r="GT158">
        <v>0.105537</v>
      </c>
      <c r="GU158">
        <v>0</v>
      </c>
      <c r="GV158">
        <v>35.0092</v>
      </c>
      <c r="GW158">
        <v>999.9</v>
      </c>
      <c r="GX158">
        <v>61.5</v>
      </c>
      <c r="GY158">
        <v>37.4</v>
      </c>
      <c r="GZ158">
        <v>39.179</v>
      </c>
      <c r="HA158">
        <v>62.4434</v>
      </c>
      <c r="HB158">
        <v>28.9864</v>
      </c>
      <c r="HC158">
        <v>1</v>
      </c>
      <c r="HD158">
        <v>0.6780890000000001</v>
      </c>
      <c r="HE158">
        <v>0</v>
      </c>
      <c r="HF158">
        <v>20.2826</v>
      </c>
      <c r="HG158">
        <v>5.22238</v>
      </c>
      <c r="HH158">
        <v>11.9141</v>
      </c>
      <c r="HI158">
        <v>4.9633</v>
      </c>
      <c r="HJ158">
        <v>3.292</v>
      </c>
      <c r="HK158">
        <v>9999</v>
      </c>
      <c r="HL158">
        <v>9999</v>
      </c>
      <c r="HM158">
        <v>9999</v>
      </c>
      <c r="HN158">
        <v>999.9</v>
      </c>
      <c r="HO158">
        <v>4.9703</v>
      </c>
      <c r="HP158">
        <v>1.8754</v>
      </c>
      <c r="HQ158">
        <v>1.87419</v>
      </c>
      <c r="HR158">
        <v>1.87335</v>
      </c>
      <c r="HS158">
        <v>1.87482</v>
      </c>
      <c r="HT158">
        <v>1.86981</v>
      </c>
      <c r="HU158">
        <v>1.87393</v>
      </c>
      <c r="HV158">
        <v>1.87897</v>
      </c>
      <c r="HW158">
        <v>0</v>
      </c>
      <c r="HX158">
        <v>0</v>
      </c>
      <c r="HY158">
        <v>0</v>
      </c>
      <c r="HZ158">
        <v>0</v>
      </c>
      <c r="IA158" t="s">
        <v>421</v>
      </c>
      <c r="IB158" t="s">
        <v>422</v>
      </c>
      <c r="IC158" t="s">
        <v>423</v>
      </c>
      <c r="ID158" t="s">
        <v>423</v>
      </c>
      <c r="IE158" t="s">
        <v>423</v>
      </c>
      <c r="IF158" t="s">
        <v>423</v>
      </c>
      <c r="IG158">
        <v>0</v>
      </c>
      <c r="IH158">
        <v>100</v>
      </c>
      <c r="II158">
        <v>100</v>
      </c>
      <c r="IJ158">
        <v>1.131</v>
      </c>
      <c r="IK158">
        <v>0.51</v>
      </c>
      <c r="IL158">
        <v>1.150037553424039</v>
      </c>
      <c r="IM158">
        <v>0.0007502269904989051</v>
      </c>
      <c r="IN158">
        <v>-1.907541437940456E-06</v>
      </c>
      <c r="IO158">
        <v>4.87577687351772E-10</v>
      </c>
      <c r="IP158">
        <v>0.5044999999999999</v>
      </c>
      <c r="IQ158">
        <v>0</v>
      </c>
      <c r="IR158">
        <v>0</v>
      </c>
      <c r="IS158">
        <v>0</v>
      </c>
      <c r="IT158">
        <v>1</v>
      </c>
      <c r="IU158">
        <v>1943</v>
      </c>
      <c r="IV158">
        <v>1</v>
      </c>
      <c r="IW158">
        <v>21</v>
      </c>
      <c r="IX158">
        <v>1.9</v>
      </c>
      <c r="IY158">
        <v>11</v>
      </c>
      <c r="IZ158">
        <v>1.10107</v>
      </c>
      <c r="JA158">
        <v>2.44141</v>
      </c>
      <c r="JB158">
        <v>1.42578</v>
      </c>
      <c r="JC158">
        <v>2.26562</v>
      </c>
      <c r="JD158">
        <v>1.54785</v>
      </c>
      <c r="JE158">
        <v>2.50488</v>
      </c>
      <c r="JF158">
        <v>40.681</v>
      </c>
      <c r="JG158">
        <v>15.7519</v>
      </c>
      <c r="JH158">
        <v>18</v>
      </c>
      <c r="JI158">
        <v>632.801</v>
      </c>
      <c r="JJ158">
        <v>412.697</v>
      </c>
      <c r="JK158">
        <v>34.9924</v>
      </c>
      <c r="JL158">
        <v>35.633</v>
      </c>
      <c r="JM158">
        <v>30.0002</v>
      </c>
      <c r="JN158">
        <v>35.4448</v>
      </c>
      <c r="JO158">
        <v>35.3604</v>
      </c>
      <c r="JP158">
        <v>22.0504</v>
      </c>
      <c r="JQ158">
        <v>12.1823</v>
      </c>
      <c r="JR158">
        <v>100</v>
      </c>
      <c r="JS158">
        <v>-999.9</v>
      </c>
      <c r="JT158">
        <v>413.067</v>
      </c>
      <c r="JU158">
        <v>35</v>
      </c>
      <c r="JV158">
        <v>93.6508</v>
      </c>
      <c r="JW158">
        <v>99.9969</v>
      </c>
    </row>
    <row r="159" spans="1:283">
      <c r="A159">
        <v>143</v>
      </c>
      <c r="B159">
        <v>1690407308.5</v>
      </c>
      <c r="C159">
        <v>28938.40000009537</v>
      </c>
      <c r="D159" t="s">
        <v>1090</v>
      </c>
      <c r="E159" t="s">
        <v>1091</v>
      </c>
      <c r="F159">
        <v>15</v>
      </c>
      <c r="P159">
        <v>1690407300.5</v>
      </c>
      <c r="Q159">
        <f>(R159)/1000</f>
        <v>0</v>
      </c>
      <c r="R159">
        <f>1000*DB159*AP159*(CX159-CY159)/(100*CQ159*(1000-AP159*CX159))</f>
        <v>0</v>
      </c>
      <c r="S159">
        <f>DB159*AP159*(CW159-CV159*(1000-AP159*CY159)/(1000-AP159*CX159))/(100*CQ159)</f>
        <v>0</v>
      </c>
      <c r="T159">
        <f>CV159 - IF(AP159&gt;1, S159*CQ159*100.0/(AR159*DJ159), 0)</f>
        <v>0</v>
      </c>
      <c r="U159">
        <f>((AA159-Q159/2)*T159-S159)/(AA159+Q159/2)</f>
        <v>0</v>
      </c>
      <c r="V159">
        <f>U159*(DC159+DD159)/1000.0</f>
        <v>0</v>
      </c>
      <c r="W159">
        <f>(CV159 - IF(AP159&gt;1, S159*CQ159*100.0/(AR159*DJ159), 0))*(DC159+DD159)/1000.0</f>
        <v>0</v>
      </c>
      <c r="X159">
        <f>2.0/((1/Z159-1/Y159)+SIGN(Z159)*SQRT((1/Z159-1/Y159)*(1/Z159-1/Y159) + 4*CR159/((CR159+1)*(CR159+1))*(2*1/Z159*1/Y159-1/Y159*1/Y159)))</f>
        <v>0</v>
      </c>
      <c r="Y159">
        <f>IF(LEFT(CS159,1)&lt;&gt;"0",IF(LEFT(CS159,1)="1",3.0,CT159),$D$5+$E$5*(DJ159*DC159/($K$5*1000))+$F$5*(DJ159*DC159/($K$5*1000))*MAX(MIN(CQ159,$J$5),$I$5)*MAX(MIN(CQ159,$J$5),$I$5)+$G$5*MAX(MIN(CQ159,$J$5),$I$5)*(DJ159*DC159/($K$5*1000))+$H$5*(DJ159*DC159/($K$5*1000))*(DJ159*DC159/($K$5*1000)))</f>
        <v>0</v>
      </c>
      <c r="Z159">
        <f>Q159*(1000-(1000*0.61365*exp(17.502*AD159/(240.97+AD159))/(DC159+DD159)+CX159)/2)/(1000*0.61365*exp(17.502*AD159/(240.97+AD159))/(DC159+DD159)-CX159)</f>
        <v>0</v>
      </c>
      <c r="AA159">
        <f>1/((CR159+1)/(X159/1.6)+1/(Y159/1.37)) + CR159/((CR159+1)/(X159/1.6) + CR159/(Y159/1.37))</f>
        <v>0</v>
      </c>
      <c r="AB159">
        <f>(CM159*CP159)</f>
        <v>0</v>
      </c>
      <c r="AC159">
        <f>(DE159+(AB159+2*0.95*5.67E-8*(((DE159+$B$7)+273)^4-(DE159+273)^4)-44100*Q159)/(1.84*29.3*Y159+8*0.95*5.67E-8*(DE159+273)^3))</f>
        <v>0</v>
      </c>
      <c r="AD159">
        <f>($C$7*DF159+$D$7*DG159+$E$7*AC159)</f>
        <v>0</v>
      </c>
      <c r="AE159">
        <f>0.61365*exp(17.502*AD159/(240.97+AD159))</f>
        <v>0</v>
      </c>
      <c r="AF159">
        <f>(AG159/AH159*100)</f>
        <v>0</v>
      </c>
      <c r="AG159">
        <f>CX159*(DC159+DD159)/1000</f>
        <v>0</v>
      </c>
      <c r="AH159">
        <f>0.61365*exp(17.502*DE159/(240.97+DE159))</f>
        <v>0</v>
      </c>
      <c r="AI159">
        <f>(AE159-CX159*(DC159+DD159)/1000)</f>
        <v>0</v>
      </c>
      <c r="AJ159">
        <f>(-Q159*44100)</f>
        <v>0</v>
      </c>
      <c r="AK159">
        <f>2*29.3*Y159*0.92*(DE159-AD159)</f>
        <v>0</v>
      </c>
      <c r="AL159">
        <f>2*0.95*5.67E-8*(((DE159+$B$7)+273)^4-(AD159+273)^4)</f>
        <v>0</v>
      </c>
      <c r="AM159">
        <f>AB159+AL159+AJ159+AK159</f>
        <v>0</v>
      </c>
      <c r="AN159">
        <v>0</v>
      </c>
      <c r="AO159">
        <v>0</v>
      </c>
      <c r="AP159">
        <f>IF(AN159*$H$13&gt;=AR159,1.0,(AR159/(AR159-AN159*$H$13)))</f>
        <v>0</v>
      </c>
      <c r="AQ159">
        <f>(AP159-1)*100</f>
        <v>0</v>
      </c>
      <c r="AR159">
        <f>MAX(0,($B$13+$C$13*DJ159)/(1+$D$13*DJ159)*DC159/(DE159+273)*$E$13)</f>
        <v>0</v>
      </c>
      <c r="AS159" t="s">
        <v>414</v>
      </c>
      <c r="AT159">
        <v>12558.6</v>
      </c>
      <c r="AU159">
        <v>607.068</v>
      </c>
      <c r="AV159">
        <v>2188.17</v>
      </c>
      <c r="AW159">
        <f>1-AU159/AV159</f>
        <v>0</v>
      </c>
      <c r="AX159">
        <v>-1.734461745173538</v>
      </c>
      <c r="AY159" t="s">
        <v>1092</v>
      </c>
      <c r="AZ159">
        <v>12532.8</v>
      </c>
      <c r="BA159">
        <v>655.5674</v>
      </c>
      <c r="BB159">
        <v>1570.17</v>
      </c>
      <c r="BC159">
        <f>1-BA159/BB159</f>
        <v>0</v>
      </c>
      <c r="BD159">
        <v>0.5</v>
      </c>
      <c r="BE159">
        <f>CN159</f>
        <v>0</v>
      </c>
      <c r="BF159">
        <f>S159</f>
        <v>0</v>
      </c>
      <c r="BG159">
        <f>BC159*BD159*BE159</f>
        <v>0</v>
      </c>
      <c r="BH159">
        <f>(BF159-AX159)/BE159</f>
        <v>0</v>
      </c>
      <c r="BI159">
        <f>(AV159-BB159)/BB159</f>
        <v>0</v>
      </c>
      <c r="BJ159">
        <f>AU159/(AW159+AU159/BB159)</f>
        <v>0</v>
      </c>
      <c r="BK159" t="s">
        <v>1093</v>
      </c>
      <c r="BL159">
        <v>780.23</v>
      </c>
      <c r="BM159">
        <f>IF(BL159&lt;&gt;0, BL159, BJ159)</f>
        <v>0</v>
      </c>
      <c r="BN159">
        <f>1-BM159/BB159</f>
        <v>0</v>
      </c>
      <c r="BO159">
        <f>(BB159-BA159)/(BB159-BM159)</f>
        <v>0</v>
      </c>
      <c r="BP159">
        <f>(AV159-BB159)/(AV159-BM159)</f>
        <v>0</v>
      </c>
      <c r="BQ159">
        <f>(BB159-BA159)/(BB159-AU159)</f>
        <v>0</v>
      </c>
      <c r="BR159">
        <f>(AV159-BB159)/(AV159-AU159)</f>
        <v>0</v>
      </c>
      <c r="BS159">
        <f>(BO159*BM159/BA159)</f>
        <v>0</v>
      </c>
      <c r="BT159">
        <f>(1-BS159)</f>
        <v>0</v>
      </c>
      <c r="BU159">
        <v>3404</v>
      </c>
      <c r="BV159">
        <v>300</v>
      </c>
      <c r="BW159">
        <v>300</v>
      </c>
      <c r="BX159">
        <v>300</v>
      </c>
      <c r="BY159">
        <v>12532.8</v>
      </c>
      <c r="BZ159">
        <v>1265.93</v>
      </c>
      <c r="CA159">
        <v>-0.00985425</v>
      </c>
      <c r="CB159">
        <v>-92.66</v>
      </c>
      <c r="CC159" t="s">
        <v>417</v>
      </c>
      <c r="CD159" t="s">
        <v>417</v>
      </c>
      <c r="CE159" t="s">
        <v>417</v>
      </c>
      <c r="CF159" t="s">
        <v>417</v>
      </c>
      <c r="CG159" t="s">
        <v>417</v>
      </c>
      <c r="CH159" t="s">
        <v>417</v>
      </c>
      <c r="CI159" t="s">
        <v>417</v>
      </c>
      <c r="CJ159" t="s">
        <v>417</v>
      </c>
      <c r="CK159" t="s">
        <v>417</v>
      </c>
      <c r="CL159" t="s">
        <v>417</v>
      </c>
      <c r="CM159">
        <f>$B$11*DK159+$C$11*DL159+$F$11*DW159*(1-DZ159)</f>
        <v>0</v>
      </c>
      <c r="CN159">
        <f>CM159*CO159</f>
        <v>0</v>
      </c>
      <c r="CO159">
        <f>($B$11*$D$9+$C$11*$D$9+$F$11*((EJ159+EB159)/MAX(EJ159+EB159+EK159, 0.1)*$I$9+EK159/MAX(EJ159+EB159+EK159, 0.1)*$J$9))/($B$11+$C$11+$F$11)</f>
        <v>0</v>
      </c>
      <c r="CP159">
        <f>($B$11*$K$9+$C$11*$K$9+$F$11*((EJ159+EB159)/MAX(EJ159+EB159+EK159, 0.1)*$P$9+EK159/MAX(EJ159+EB159+EK159, 0.1)*$Q$9))/($B$11+$C$11+$F$11)</f>
        <v>0</v>
      </c>
      <c r="CQ159">
        <v>6</v>
      </c>
      <c r="CR159">
        <v>0.5</v>
      </c>
      <c r="CS159" t="s">
        <v>418</v>
      </c>
      <c r="CT159">
        <v>2</v>
      </c>
      <c r="CU159">
        <v>1690407300.5</v>
      </c>
      <c r="CV159">
        <v>409.9248387096774</v>
      </c>
      <c r="CW159">
        <v>415.0132580645162</v>
      </c>
      <c r="CX159">
        <v>35.72497741935484</v>
      </c>
      <c r="CY159">
        <v>35.0966</v>
      </c>
      <c r="CZ159">
        <v>408.7848387096774</v>
      </c>
      <c r="DA159">
        <v>35.21997741935483</v>
      </c>
      <c r="DB159">
        <v>600.1888709677419</v>
      </c>
      <c r="DC159">
        <v>101.1427741935484</v>
      </c>
      <c r="DD159">
        <v>0.09991540322580644</v>
      </c>
      <c r="DE159">
        <v>35.67575806451614</v>
      </c>
      <c r="DF159">
        <v>36.46962258064516</v>
      </c>
      <c r="DG159">
        <v>999.9000000000003</v>
      </c>
      <c r="DH159">
        <v>0</v>
      </c>
      <c r="DI159">
        <v>0</v>
      </c>
      <c r="DJ159">
        <v>10001.77387096774</v>
      </c>
      <c r="DK159">
        <v>0</v>
      </c>
      <c r="DL159">
        <v>357.324806451613</v>
      </c>
      <c r="DM159">
        <v>-5.09596741935484</v>
      </c>
      <c r="DN159">
        <v>425.1060322580645</v>
      </c>
      <c r="DO159">
        <v>430.1086774193548</v>
      </c>
      <c r="DP159">
        <v>0.6329553548387098</v>
      </c>
      <c r="DQ159">
        <v>415.0132580645162</v>
      </c>
      <c r="DR159">
        <v>35.0966</v>
      </c>
      <c r="DS159">
        <v>3.613783548387096</v>
      </c>
      <c r="DT159">
        <v>3.549765161290323</v>
      </c>
      <c r="DU159">
        <v>27.16400967741935</v>
      </c>
      <c r="DV159">
        <v>26.85966129032258</v>
      </c>
      <c r="DW159">
        <v>600.0125806451614</v>
      </c>
      <c r="DX159">
        <v>0.932996290322581</v>
      </c>
      <c r="DY159">
        <v>0.06700366774193547</v>
      </c>
      <c r="DZ159">
        <v>0</v>
      </c>
      <c r="EA159">
        <v>656.1786451612903</v>
      </c>
      <c r="EB159">
        <v>4.999310000000001</v>
      </c>
      <c r="EC159">
        <v>8728.186129032259</v>
      </c>
      <c r="ED159">
        <v>5203.87193548387</v>
      </c>
      <c r="EE159">
        <v>41.93299999999999</v>
      </c>
      <c r="EF159">
        <v>43.75</v>
      </c>
      <c r="EG159">
        <v>42.87093548387096</v>
      </c>
      <c r="EH159">
        <v>43.57419354838707</v>
      </c>
      <c r="EI159">
        <v>43.754</v>
      </c>
      <c r="EJ159">
        <v>555.144193548387</v>
      </c>
      <c r="EK159">
        <v>39.86999999999998</v>
      </c>
      <c r="EL159">
        <v>0</v>
      </c>
      <c r="EM159">
        <v>128.5999999046326</v>
      </c>
      <c r="EN159">
        <v>0</v>
      </c>
      <c r="EO159">
        <v>655.5674</v>
      </c>
      <c r="EP159">
        <v>-28.94238462717889</v>
      </c>
      <c r="EQ159">
        <v>-1516.642305692459</v>
      </c>
      <c r="ER159">
        <v>8686.58</v>
      </c>
      <c r="ES159">
        <v>15</v>
      </c>
      <c r="ET159">
        <v>1690407331.5</v>
      </c>
      <c r="EU159" t="s">
        <v>1094</v>
      </c>
      <c r="EV159">
        <v>1690407331.5</v>
      </c>
      <c r="EW159">
        <v>1690407328.5</v>
      </c>
      <c r="EX159">
        <v>103</v>
      </c>
      <c r="EY159">
        <v>0.011</v>
      </c>
      <c r="EZ159">
        <v>-0.005</v>
      </c>
      <c r="FA159">
        <v>1.14</v>
      </c>
      <c r="FB159">
        <v>0.505</v>
      </c>
      <c r="FC159">
        <v>415</v>
      </c>
      <c r="FD159">
        <v>35</v>
      </c>
      <c r="FE159">
        <v>0.48</v>
      </c>
      <c r="FF159">
        <v>0.12</v>
      </c>
      <c r="FG159">
        <v>4.828997958777465</v>
      </c>
      <c r="FH159">
        <v>-0.770280429540793</v>
      </c>
      <c r="FI159">
        <v>0.06507878899447611</v>
      </c>
      <c r="FJ159">
        <v>1</v>
      </c>
      <c r="FK159">
        <v>-5.109098780487805</v>
      </c>
      <c r="FL159">
        <v>0.4126948432055723</v>
      </c>
      <c r="FM159">
        <v>0.05244749565948609</v>
      </c>
      <c r="FN159">
        <v>1</v>
      </c>
      <c r="FO159">
        <v>409.9172903225806</v>
      </c>
      <c r="FP159">
        <v>0.4507258064513839</v>
      </c>
      <c r="FQ159">
        <v>0.04610100660043567</v>
      </c>
      <c r="FR159">
        <v>1</v>
      </c>
      <c r="FS159">
        <v>0.6110761707317073</v>
      </c>
      <c r="FT159">
        <v>0.4735193519163757</v>
      </c>
      <c r="FU159">
        <v>0.04816672313137726</v>
      </c>
      <c r="FV159">
        <v>1</v>
      </c>
      <c r="FW159">
        <v>35.72956129032259</v>
      </c>
      <c r="FX159">
        <v>0.4504693548387073</v>
      </c>
      <c r="FY159">
        <v>0.03444431389395637</v>
      </c>
      <c r="FZ159">
        <v>1</v>
      </c>
      <c r="GA159">
        <v>5</v>
      </c>
      <c r="GB159">
        <v>5</v>
      </c>
      <c r="GC159" t="s">
        <v>420</v>
      </c>
      <c r="GD159">
        <v>3.16798</v>
      </c>
      <c r="GE159">
        <v>2.79695</v>
      </c>
      <c r="GF159">
        <v>0.100906</v>
      </c>
      <c r="GG159">
        <v>0.10261</v>
      </c>
      <c r="GH159">
        <v>0.154927</v>
      </c>
      <c r="GI159">
        <v>0.153838</v>
      </c>
      <c r="GJ159">
        <v>27602.3</v>
      </c>
      <c r="GK159">
        <v>22029.3</v>
      </c>
      <c r="GL159">
        <v>28736.3</v>
      </c>
      <c r="GM159">
        <v>24082.8</v>
      </c>
      <c r="GN159">
        <v>30904.7</v>
      </c>
      <c r="GO159">
        <v>29747.9</v>
      </c>
      <c r="GP159">
        <v>39646.2</v>
      </c>
      <c r="GQ159">
        <v>39294</v>
      </c>
      <c r="GR159">
        <v>2.06437</v>
      </c>
      <c r="GS159">
        <v>1.76007</v>
      </c>
      <c r="GT159">
        <v>0.077989</v>
      </c>
      <c r="GU159">
        <v>0</v>
      </c>
      <c r="GV159">
        <v>35.2243</v>
      </c>
      <c r="GW159">
        <v>999.9</v>
      </c>
      <c r="GX159">
        <v>62</v>
      </c>
      <c r="GY159">
        <v>37.6</v>
      </c>
      <c r="GZ159">
        <v>39.9333</v>
      </c>
      <c r="HA159">
        <v>62.1434</v>
      </c>
      <c r="HB159">
        <v>30.5168</v>
      </c>
      <c r="HC159">
        <v>1</v>
      </c>
      <c r="HD159">
        <v>0.689233</v>
      </c>
      <c r="HE159">
        <v>0</v>
      </c>
      <c r="HF159">
        <v>20.2823</v>
      </c>
      <c r="HG159">
        <v>5.22178</v>
      </c>
      <c r="HH159">
        <v>11.9141</v>
      </c>
      <c r="HI159">
        <v>4.9633</v>
      </c>
      <c r="HJ159">
        <v>3.292</v>
      </c>
      <c r="HK159">
        <v>9999</v>
      </c>
      <c r="HL159">
        <v>9999</v>
      </c>
      <c r="HM159">
        <v>9999</v>
      </c>
      <c r="HN159">
        <v>999.9</v>
      </c>
      <c r="HO159">
        <v>4.97032</v>
      </c>
      <c r="HP159">
        <v>1.87546</v>
      </c>
      <c r="HQ159">
        <v>1.87422</v>
      </c>
      <c r="HR159">
        <v>1.87338</v>
      </c>
      <c r="HS159">
        <v>1.87485</v>
      </c>
      <c r="HT159">
        <v>1.86981</v>
      </c>
      <c r="HU159">
        <v>1.87393</v>
      </c>
      <c r="HV159">
        <v>1.87897</v>
      </c>
      <c r="HW159">
        <v>0</v>
      </c>
      <c r="HX159">
        <v>0</v>
      </c>
      <c r="HY159">
        <v>0</v>
      </c>
      <c r="HZ159">
        <v>0</v>
      </c>
      <c r="IA159" t="s">
        <v>421</v>
      </c>
      <c r="IB159" t="s">
        <v>422</v>
      </c>
      <c r="IC159" t="s">
        <v>423</v>
      </c>
      <c r="ID159" t="s">
        <v>423</v>
      </c>
      <c r="IE159" t="s">
        <v>423</v>
      </c>
      <c r="IF159" t="s">
        <v>423</v>
      </c>
      <c r="IG159">
        <v>0</v>
      </c>
      <c r="IH159">
        <v>100</v>
      </c>
      <c r="II159">
        <v>100</v>
      </c>
      <c r="IJ159">
        <v>1.14</v>
      </c>
      <c r="IK159">
        <v>0.505</v>
      </c>
      <c r="IL159">
        <v>1.111160493675575</v>
      </c>
      <c r="IM159">
        <v>0.0007502269904989051</v>
      </c>
      <c r="IN159">
        <v>-1.907541437940456E-06</v>
      </c>
      <c r="IO159">
        <v>4.87577687351772E-10</v>
      </c>
      <c r="IP159">
        <v>0.5095649999999949</v>
      </c>
      <c r="IQ159">
        <v>0</v>
      </c>
      <c r="IR159">
        <v>0</v>
      </c>
      <c r="IS159">
        <v>0</v>
      </c>
      <c r="IT159">
        <v>1</v>
      </c>
      <c r="IU159">
        <v>1943</v>
      </c>
      <c r="IV159">
        <v>1</v>
      </c>
      <c r="IW159">
        <v>21</v>
      </c>
      <c r="IX159">
        <v>1.8</v>
      </c>
      <c r="IY159">
        <v>1.8</v>
      </c>
      <c r="IZ159">
        <v>1.10474</v>
      </c>
      <c r="JA159">
        <v>2.45361</v>
      </c>
      <c r="JB159">
        <v>1.42578</v>
      </c>
      <c r="JC159">
        <v>2.26685</v>
      </c>
      <c r="JD159">
        <v>1.54785</v>
      </c>
      <c r="JE159">
        <v>2.33398</v>
      </c>
      <c r="JF159">
        <v>40.8608</v>
      </c>
      <c r="JG159">
        <v>15.6906</v>
      </c>
      <c r="JH159">
        <v>18</v>
      </c>
      <c r="JI159">
        <v>633.17</v>
      </c>
      <c r="JJ159">
        <v>415.147</v>
      </c>
      <c r="JK159">
        <v>34.9778</v>
      </c>
      <c r="JL159">
        <v>35.7417</v>
      </c>
      <c r="JM159">
        <v>30.0007</v>
      </c>
      <c r="JN159">
        <v>35.5445</v>
      </c>
      <c r="JO159">
        <v>35.4623</v>
      </c>
      <c r="JP159">
        <v>22.1242</v>
      </c>
      <c r="JQ159">
        <v>14.4283</v>
      </c>
      <c r="JR159">
        <v>100</v>
      </c>
      <c r="JS159">
        <v>-999.9</v>
      </c>
      <c r="JT159">
        <v>415.035</v>
      </c>
      <c r="JU159">
        <v>35</v>
      </c>
      <c r="JV159">
        <v>93.64060000000001</v>
      </c>
      <c r="JW159">
        <v>99.9691</v>
      </c>
    </row>
    <row r="160" spans="1:283">
      <c r="A160">
        <v>144</v>
      </c>
      <c r="B160">
        <v>1690407427.5</v>
      </c>
      <c r="C160">
        <v>29057.40000009537</v>
      </c>
      <c r="D160" t="s">
        <v>1095</v>
      </c>
      <c r="E160" t="s">
        <v>1096</v>
      </c>
      <c r="F160">
        <v>15</v>
      </c>
      <c r="P160">
        <v>1690407419.5</v>
      </c>
      <c r="Q160">
        <f>(R160)/1000</f>
        <v>0</v>
      </c>
      <c r="R160">
        <f>1000*DB160*AP160*(CX160-CY160)/(100*CQ160*(1000-AP160*CX160))</f>
        <v>0</v>
      </c>
      <c r="S160">
        <f>DB160*AP160*(CW160-CV160*(1000-AP160*CY160)/(1000-AP160*CX160))/(100*CQ160)</f>
        <v>0</v>
      </c>
      <c r="T160">
        <f>CV160 - IF(AP160&gt;1, S160*CQ160*100.0/(AR160*DJ160), 0)</f>
        <v>0</v>
      </c>
      <c r="U160">
        <f>((AA160-Q160/2)*T160-S160)/(AA160+Q160/2)</f>
        <v>0</v>
      </c>
      <c r="V160">
        <f>U160*(DC160+DD160)/1000.0</f>
        <v>0</v>
      </c>
      <c r="W160">
        <f>(CV160 - IF(AP160&gt;1, S160*CQ160*100.0/(AR160*DJ160), 0))*(DC160+DD160)/1000.0</f>
        <v>0</v>
      </c>
      <c r="X160">
        <f>2.0/((1/Z160-1/Y160)+SIGN(Z160)*SQRT((1/Z160-1/Y160)*(1/Z160-1/Y160) + 4*CR160/((CR160+1)*(CR160+1))*(2*1/Z160*1/Y160-1/Y160*1/Y160)))</f>
        <v>0</v>
      </c>
      <c r="Y160">
        <f>IF(LEFT(CS160,1)&lt;&gt;"0",IF(LEFT(CS160,1)="1",3.0,CT160),$D$5+$E$5*(DJ160*DC160/($K$5*1000))+$F$5*(DJ160*DC160/($K$5*1000))*MAX(MIN(CQ160,$J$5),$I$5)*MAX(MIN(CQ160,$J$5),$I$5)+$G$5*MAX(MIN(CQ160,$J$5),$I$5)*(DJ160*DC160/($K$5*1000))+$H$5*(DJ160*DC160/($K$5*1000))*(DJ160*DC160/($K$5*1000)))</f>
        <v>0</v>
      </c>
      <c r="Z160">
        <f>Q160*(1000-(1000*0.61365*exp(17.502*AD160/(240.97+AD160))/(DC160+DD160)+CX160)/2)/(1000*0.61365*exp(17.502*AD160/(240.97+AD160))/(DC160+DD160)-CX160)</f>
        <v>0</v>
      </c>
      <c r="AA160">
        <f>1/((CR160+1)/(X160/1.6)+1/(Y160/1.37)) + CR160/((CR160+1)/(X160/1.6) + CR160/(Y160/1.37))</f>
        <v>0</v>
      </c>
      <c r="AB160">
        <f>(CM160*CP160)</f>
        <v>0</v>
      </c>
      <c r="AC160">
        <f>(DE160+(AB160+2*0.95*5.67E-8*(((DE160+$B$7)+273)^4-(DE160+273)^4)-44100*Q160)/(1.84*29.3*Y160+8*0.95*5.67E-8*(DE160+273)^3))</f>
        <v>0</v>
      </c>
      <c r="AD160">
        <f>($C$7*DF160+$D$7*DG160+$E$7*AC160)</f>
        <v>0</v>
      </c>
      <c r="AE160">
        <f>0.61365*exp(17.502*AD160/(240.97+AD160))</f>
        <v>0</v>
      </c>
      <c r="AF160">
        <f>(AG160/AH160*100)</f>
        <v>0</v>
      </c>
      <c r="AG160">
        <f>CX160*(DC160+DD160)/1000</f>
        <v>0</v>
      </c>
      <c r="AH160">
        <f>0.61365*exp(17.502*DE160/(240.97+DE160))</f>
        <v>0</v>
      </c>
      <c r="AI160">
        <f>(AE160-CX160*(DC160+DD160)/1000)</f>
        <v>0</v>
      </c>
      <c r="AJ160">
        <f>(-Q160*44100)</f>
        <v>0</v>
      </c>
      <c r="AK160">
        <f>2*29.3*Y160*0.92*(DE160-AD160)</f>
        <v>0</v>
      </c>
      <c r="AL160">
        <f>2*0.95*5.67E-8*(((DE160+$B$7)+273)^4-(AD160+273)^4)</f>
        <v>0</v>
      </c>
      <c r="AM160">
        <f>AB160+AL160+AJ160+AK160</f>
        <v>0</v>
      </c>
      <c r="AN160">
        <v>0</v>
      </c>
      <c r="AO160">
        <v>0</v>
      </c>
      <c r="AP160">
        <f>IF(AN160*$H$13&gt;=AR160,1.0,(AR160/(AR160-AN160*$H$13)))</f>
        <v>0</v>
      </c>
      <c r="AQ160">
        <f>(AP160-1)*100</f>
        <v>0</v>
      </c>
      <c r="AR160">
        <f>MAX(0,($B$13+$C$13*DJ160)/(1+$D$13*DJ160)*DC160/(DE160+273)*$E$13)</f>
        <v>0</v>
      </c>
      <c r="AS160" t="s">
        <v>414</v>
      </c>
      <c r="AT160">
        <v>12558.6</v>
      </c>
      <c r="AU160">
        <v>607.068</v>
      </c>
      <c r="AV160">
        <v>2188.17</v>
      </c>
      <c r="AW160">
        <f>1-AU160/AV160</f>
        <v>0</v>
      </c>
      <c r="AX160">
        <v>-1.734461745173538</v>
      </c>
      <c r="AY160" t="s">
        <v>1097</v>
      </c>
      <c r="AZ160">
        <v>12535.4</v>
      </c>
      <c r="BA160">
        <v>806.8436923076925</v>
      </c>
      <c r="BB160">
        <v>2047.41</v>
      </c>
      <c r="BC160">
        <f>1-BA160/BB160</f>
        <v>0</v>
      </c>
      <c r="BD160">
        <v>0.5</v>
      </c>
      <c r="BE160">
        <f>CN160</f>
        <v>0</v>
      </c>
      <c r="BF160">
        <f>S160</f>
        <v>0</v>
      </c>
      <c r="BG160">
        <f>BC160*BD160*BE160</f>
        <v>0</v>
      </c>
      <c r="BH160">
        <f>(BF160-AX160)/BE160</f>
        <v>0</v>
      </c>
      <c r="BI160">
        <f>(AV160-BB160)/BB160</f>
        <v>0</v>
      </c>
      <c r="BJ160">
        <f>AU160/(AW160+AU160/BB160)</f>
        <v>0</v>
      </c>
      <c r="BK160" t="s">
        <v>1098</v>
      </c>
      <c r="BL160">
        <v>-255.69</v>
      </c>
      <c r="BM160">
        <f>IF(BL160&lt;&gt;0, BL160, BJ160)</f>
        <v>0</v>
      </c>
      <c r="BN160">
        <f>1-BM160/BB160</f>
        <v>0</v>
      </c>
      <c r="BO160">
        <f>(BB160-BA160)/(BB160-BM160)</f>
        <v>0</v>
      </c>
      <c r="BP160">
        <f>(AV160-BB160)/(AV160-BM160)</f>
        <v>0</v>
      </c>
      <c r="BQ160">
        <f>(BB160-BA160)/(BB160-AU160)</f>
        <v>0</v>
      </c>
      <c r="BR160">
        <f>(AV160-BB160)/(AV160-AU160)</f>
        <v>0</v>
      </c>
      <c r="BS160">
        <f>(BO160*BM160/BA160)</f>
        <v>0</v>
      </c>
      <c r="BT160">
        <f>(1-BS160)</f>
        <v>0</v>
      </c>
      <c r="BU160">
        <v>3406</v>
      </c>
      <c r="BV160">
        <v>300</v>
      </c>
      <c r="BW160">
        <v>300</v>
      </c>
      <c r="BX160">
        <v>300</v>
      </c>
      <c r="BY160">
        <v>12535.4</v>
      </c>
      <c r="BZ160">
        <v>1670.82</v>
      </c>
      <c r="CA160">
        <v>-0.00985728</v>
      </c>
      <c r="CB160">
        <v>-102.16</v>
      </c>
      <c r="CC160" t="s">
        <v>417</v>
      </c>
      <c r="CD160" t="s">
        <v>417</v>
      </c>
      <c r="CE160" t="s">
        <v>417</v>
      </c>
      <c r="CF160" t="s">
        <v>417</v>
      </c>
      <c r="CG160" t="s">
        <v>417</v>
      </c>
      <c r="CH160" t="s">
        <v>417</v>
      </c>
      <c r="CI160" t="s">
        <v>417</v>
      </c>
      <c r="CJ160" t="s">
        <v>417</v>
      </c>
      <c r="CK160" t="s">
        <v>417</v>
      </c>
      <c r="CL160" t="s">
        <v>417</v>
      </c>
      <c r="CM160">
        <f>$B$11*DK160+$C$11*DL160+$F$11*DW160*(1-DZ160)</f>
        <v>0</v>
      </c>
      <c r="CN160">
        <f>CM160*CO160</f>
        <v>0</v>
      </c>
      <c r="CO160">
        <f>($B$11*$D$9+$C$11*$D$9+$F$11*((EJ160+EB160)/MAX(EJ160+EB160+EK160, 0.1)*$I$9+EK160/MAX(EJ160+EB160+EK160, 0.1)*$J$9))/($B$11+$C$11+$F$11)</f>
        <v>0</v>
      </c>
      <c r="CP160">
        <f>($B$11*$K$9+$C$11*$K$9+$F$11*((EJ160+EB160)/MAX(EJ160+EB160+EK160, 0.1)*$P$9+EK160/MAX(EJ160+EB160+EK160, 0.1)*$Q$9))/($B$11+$C$11+$F$11)</f>
        <v>0</v>
      </c>
      <c r="CQ160">
        <v>6</v>
      </c>
      <c r="CR160">
        <v>0.5</v>
      </c>
      <c r="CS160" t="s">
        <v>418</v>
      </c>
      <c r="CT160">
        <v>2</v>
      </c>
      <c r="CU160">
        <v>1690407419.5</v>
      </c>
      <c r="CV160">
        <v>409.6950322580645</v>
      </c>
      <c r="CW160">
        <v>418.9173870967741</v>
      </c>
      <c r="CX160">
        <v>36.59170967741936</v>
      </c>
      <c r="CY160">
        <v>35.01694193548388</v>
      </c>
      <c r="CZ160">
        <v>408.5640322580645</v>
      </c>
      <c r="DA160">
        <v>36.0871935483871</v>
      </c>
      <c r="DB160">
        <v>600.1691612903226</v>
      </c>
      <c r="DC160">
        <v>101.1420645161291</v>
      </c>
      <c r="DD160">
        <v>0.09991280322580647</v>
      </c>
      <c r="DE160">
        <v>35.95908387096775</v>
      </c>
      <c r="DF160">
        <v>36.36056774193549</v>
      </c>
      <c r="DG160">
        <v>999.9000000000003</v>
      </c>
      <c r="DH160">
        <v>0</v>
      </c>
      <c r="DI160">
        <v>0</v>
      </c>
      <c r="DJ160">
        <v>9994.216451612901</v>
      </c>
      <c r="DK160">
        <v>0</v>
      </c>
      <c r="DL160">
        <v>296.2967741935484</v>
      </c>
      <c r="DM160">
        <v>-9.209675161290322</v>
      </c>
      <c r="DN160">
        <v>425.2689677419355</v>
      </c>
      <c r="DO160">
        <v>434.118870967742</v>
      </c>
      <c r="DP160">
        <v>1.574757419354839</v>
      </c>
      <c r="DQ160">
        <v>418.9173870967741</v>
      </c>
      <c r="DR160">
        <v>35.01694193548388</v>
      </c>
      <c r="DS160">
        <v>3.700962258064517</v>
      </c>
      <c r="DT160">
        <v>3.541688387096774</v>
      </c>
      <c r="DU160">
        <v>27.5709935483871</v>
      </c>
      <c r="DV160">
        <v>26.8209258064516</v>
      </c>
      <c r="DW160">
        <v>599.9616129032257</v>
      </c>
      <c r="DX160">
        <v>0.9329848709677422</v>
      </c>
      <c r="DY160">
        <v>0.06701519032258065</v>
      </c>
      <c r="DZ160">
        <v>0</v>
      </c>
      <c r="EA160">
        <v>807.2062903225808</v>
      </c>
      <c r="EB160">
        <v>4.999310000000001</v>
      </c>
      <c r="EC160">
        <v>7632.673548387097</v>
      </c>
      <c r="ED160">
        <v>5203.405161290323</v>
      </c>
      <c r="EE160">
        <v>41.883</v>
      </c>
      <c r="EF160">
        <v>43.8262258064516</v>
      </c>
      <c r="EG160">
        <v>42.80999999999997</v>
      </c>
      <c r="EH160">
        <v>43.63099999999999</v>
      </c>
      <c r="EI160">
        <v>43.766</v>
      </c>
      <c r="EJ160">
        <v>555.0909677419355</v>
      </c>
      <c r="EK160">
        <v>39.86999999999999</v>
      </c>
      <c r="EL160">
        <v>0</v>
      </c>
      <c r="EM160">
        <v>118.4000000953674</v>
      </c>
      <c r="EN160">
        <v>0</v>
      </c>
      <c r="EO160">
        <v>806.8436923076925</v>
      </c>
      <c r="EP160">
        <v>-42.77654703270721</v>
      </c>
      <c r="EQ160">
        <v>-4605.121369161402</v>
      </c>
      <c r="ER160">
        <v>7546.573846153848</v>
      </c>
      <c r="ES160">
        <v>15</v>
      </c>
      <c r="ET160">
        <v>1690407448.5</v>
      </c>
      <c r="EU160" t="s">
        <v>1099</v>
      </c>
      <c r="EV160">
        <v>1690407448.5</v>
      </c>
      <c r="EW160">
        <v>1690407328.5</v>
      </c>
      <c r="EX160">
        <v>104</v>
      </c>
      <c r="EY160">
        <v>-0.008</v>
      </c>
      <c r="EZ160">
        <v>-0.005</v>
      </c>
      <c r="FA160">
        <v>1.131</v>
      </c>
      <c r="FB160">
        <v>0.505</v>
      </c>
      <c r="FC160">
        <v>419</v>
      </c>
      <c r="FD160">
        <v>35</v>
      </c>
      <c r="FE160">
        <v>0.28</v>
      </c>
      <c r="FF160">
        <v>0.12</v>
      </c>
      <c r="FG160">
        <v>8.549314443025294</v>
      </c>
      <c r="FH160">
        <v>-0.7139529643990211</v>
      </c>
      <c r="FI160">
        <v>0.06155327933633575</v>
      </c>
      <c r="FJ160">
        <v>1</v>
      </c>
      <c r="FK160">
        <v>-9.239195609756099</v>
      </c>
      <c r="FL160">
        <v>0.5659983972125512</v>
      </c>
      <c r="FM160">
        <v>0.06543799765291816</v>
      </c>
      <c r="FN160">
        <v>1</v>
      </c>
      <c r="FO160">
        <v>409.6910000000001</v>
      </c>
      <c r="FP160">
        <v>1.110532258063835</v>
      </c>
      <c r="FQ160">
        <v>0.09025698078622726</v>
      </c>
      <c r="FR160">
        <v>1</v>
      </c>
      <c r="FS160">
        <v>1.542928048780488</v>
      </c>
      <c r="FT160">
        <v>0.5199704529616751</v>
      </c>
      <c r="FU160">
        <v>0.05232145883601994</v>
      </c>
      <c r="FV160">
        <v>0</v>
      </c>
      <c r="FW160">
        <v>36.58358709677419</v>
      </c>
      <c r="FX160">
        <v>0.4703274193547236</v>
      </c>
      <c r="FY160">
        <v>0.03524673164381747</v>
      </c>
      <c r="FZ160">
        <v>1</v>
      </c>
      <c r="GA160">
        <v>4</v>
      </c>
      <c r="GB160">
        <v>5</v>
      </c>
      <c r="GC160" t="s">
        <v>489</v>
      </c>
      <c r="GD160">
        <v>3.16808</v>
      </c>
      <c r="GE160">
        <v>2.79734</v>
      </c>
      <c r="GF160">
        <v>0.100851</v>
      </c>
      <c r="GG160">
        <v>0.103319</v>
      </c>
      <c r="GH160">
        <v>0.157377</v>
      </c>
      <c r="GI160">
        <v>0.15357</v>
      </c>
      <c r="GJ160">
        <v>27593.6</v>
      </c>
      <c r="GK160">
        <v>22007.4</v>
      </c>
      <c r="GL160">
        <v>28726.3</v>
      </c>
      <c r="GM160">
        <v>24078.6</v>
      </c>
      <c r="GN160">
        <v>30805.2</v>
      </c>
      <c r="GO160">
        <v>29754</v>
      </c>
      <c r="GP160">
        <v>39631.8</v>
      </c>
      <c r="GQ160">
        <v>39288.6</v>
      </c>
      <c r="GR160">
        <v>2.06402</v>
      </c>
      <c r="GS160">
        <v>1.74875</v>
      </c>
      <c r="GT160">
        <v>0.0652112</v>
      </c>
      <c r="GU160">
        <v>0</v>
      </c>
      <c r="GV160">
        <v>35.3111</v>
      </c>
      <c r="GW160">
        <v>999.9</v>
      </c>
      <c r="GX160">
        <v>62</v>
      </c>
      <c r="GY160">
        <v>37.8</v>
      </c>
      <c r="GZ160">
        <v>40.3679</v>
      </c>
      <c r="HA160">
        <v>62.2734</v>
      </c>
      <c r="HB160">
        <v>29.8397</v>
      </c>
      <c r="HC160">
        <v>1</v>
      </c>
      <c r="HD160">
        <v>0.701972</v>
      </c>
      <c r="HE160">
        <v>0</v>
      </c>
      <c r="HF160">
        <v>20.2828</v>
      </c>
      <c r="HG160">
        <v>5.22298</v>
      </c>
      <c r="HH160">
        <v>11.9141</v>
      </c>
      <c r="HI160">
        <v>4.96375</v>
      </c>
      <c r="HJ160">
        <v>3.292</v>
      </c>
      <c r="HK160">
        <v>9999</v>
      </c>
      <c r="HL160">
        <v>9999</v>
      </c>
      <c r="HM160">
        <v>9999</v>
      </c>
      <c r="HN160">
        <v>999.9</v>
      </c>
      <c r="HO160">
        <v>4.97032</v>
      </c>
      <c r="HP160">
        <v>1.87544</v>
      </c>
      <c r="HQ160">
        <v>1.87424</v>
      </c>
      <c r="HR160">
        <v>1.87345</v>
      </c>
      <c r="HS160">
        <v>1.87485</v>
      </c>
      <c r="HT160">
        <v>1.86981</v>
      </c>
      <c r="HU160">
        <v>1.87393</v>
      </c>
      <c r="HV160">
        <v>1.87897</v>
      </c>
      <c r="HW160">
        <v>0</v>
      </c>
      <c r="HX160">
        <v>0</v>
      </c>
      <c r="HY160">
        <v>0</v>
      </c>
      <c r="HZ160">
        <v>0</v>
      </c>
      <c r="IA160" t="s">
        <v>421</v>
      </c>
      <c r="IB160" t="s">
        <v>422</v>
      </c>
      <c r="IC160" t="s">
        <v>423</v>
      </c>
      <c r="ID160" t="s">
        <v>423</v>
      </c>
      <c r="IE160" t="s">
        <v>423</v>
      </c>
      <c r="IF160" t="s">
        <v>423</v>
      </c>
      <c r="IG160">
        <v>0</v>
      </c>
      <c r="IH160">
        <v>100</v>
      </c>
      <c r="II160">
        <v>100</v>
      </c>
      <c r="IJ160">
        <v>1.131</v>
      </c>
      <c r="IK160">
        <v>0.5044999999999999</v>
      </c>
      <c r="IL160">
        <v>1.122262625390345</v>
      </c>
      <c r="IM160">
        <v>0.0007502269904989051</v>
      </c>
      <c r="IN160">
        <v>-1.907541437940456E-06</v>
      </c>
      <c r="IO160">
        <v>4.87577687351772E-10</v>
      </c>
      <c r="IP160">
        <v>0.5045099999999962</v>
      </c>
      <c r="IQ160">
        <v>0</v>
      </c>
      <c r="IR160">
        <v>0</v>
      </c>
      <c r="IS160">
        <v>0</v>
      </c>
      <c r="IT160">
        <v>1</v>
      </c>
      <c r="IU160">
        <v>1943</v>
      </c>
      <c r="IV160">
        <v>1</v>
      </c>
      <c r="IW160">
        <v>21</v>
      </c>
      <c r="IX160">
        <v>1.6</v>
      </c>
      <c r="IY160">
        <v>1.6</v>
      </c>
      <c r="IZ160">
        <v>1.11206</v>
      </c>
      <c r="JA160">
        <v>2.44873</v>
      </c>
      <c r="JB160">
        <v>1.42578</v>
      </c>
      <c r="JC160">
        <v>2.26685</v>
      </c>
      <c r="JD160">
        <v>1.54785</v>
      </c>
      <c r="JE160">
        <v>2.44019</v>
      </c>
      <c r="JF160">
        <v>41.067</v>
      </c>
      <c r="JG160">
        <v>15.6468</v>
      </c>
      <c r="JH160">
        <v>18</v>
      </c>
      <c r="JI160">
        <v>634.308</v>
      </c>
      <c r="JJ160">
        <v>409.455</v>
      </c>
      <c r="JK160">
        <v>35.1096</v>
      </c>
      <c r="JL160">
        <v>35.9014</v>
      </c>
      <c r="JM160">
        <v>30.0005</v>
      </c>
      <c r="JN160">
        <v>35.6898</v>
      </c>
      <c r="JO160">
        <v>35.6054</v>
      </c>
      <c r="JP160">
        <v>22.2742</v>
      </c>
      <c r="JQ160">
        <v>16.2116</v>
      </c>
      <c r="JR160">
        <v>100</v>
      </c>
      <c r="JS160">
        <v>-999.9</v>
      </c>
      <c r="JT160">
        <v>419.008</v>
      </c>
      <c r="JU160">
        <v>35</v>
      </c>
      <c r="JV160">
        <v>93.6071</v>
      </c>
      <c r="JW160">
        <v>99.9539</v>
      </c>
    </row>
    <row r="161" spans="1:283">
      <c r="A161">
        <v>145</v>
      </c>
      <c r="B161">
        <v>1690407544</v>
      </c>
      <c r="C161">
        <v>29173.90000009537</v>
      </c>
      <c r="D161" t="s">
        <v>1100</v>
      </c>
      <c r="E161" t="s">
        <v>1101</v>
      </c>
      <c r="F161">
        <v>15</v>
      </c>
      <c r="P161">
        <v>1690407536.25</v>
      </c>
      <c r="Q161">
        <f>(R161)/1000</f>
        <v>0</v>
      </c>
      <c r="R161">
        <f>1000*DB161*AP161*(CX161-CY161)/(100*CQ161*(1000-AP161*CX161))</f>
        <v>0</v>
      </c>
      <c r="S161">
        <f>DB161*AP161*(CW161-CV161*(1000-AP161*CY161)/(1000-AP161*CX161))/(100*CQ161)</f>
        <v>0</v>
      </c>
      <c r="T161">
        <f>CV161 - IF(AP161&gt;1, S161*CQ161*100.0/(AR161*DJ161), 0)</f>
        <v>0</v>
      </c>
      <c r="U161">
        <f>((AA161-Q161/2)*T161-S161)/(AA161+Q161/2)</f>
        <v>0</v>
      </c>
      <c r="V161">
        <f>U161*(DC161+DD161)/1000.0</f>
        <v>0</v>
      </c>
      <c r="W161">
        <f>(CV161 - IF(AP161&gt;1, S161*CQ161*100.0/(AR161*DJ161), 0))*(DC161+DD161)/1000.0</f>
        <v>0</v>
      </c>
      <c r="X161">
        <f>2.0/((1/Z161-1/Y161)+SIGN(Z161)*SQRT((1/Z161-1/Y161)*(1/Z161-1/Y161) + 4*CR161/((CR161+1)*(CR161+1))*(2*1/Z161*1/Y161-1/Y161*1/Y161)))</f>
        <v>0</v>
      </c>
      <c r="Y161">
        <f>IF(LEFT(CS161,1)&lt;&gt;"0",IF(LEFT(CS161,1)="1",3.0,CT161),$D$5+$E$5*(DJ161*DC161/($K$5*1000))+$F$5*(DJ161*DC161/($K$5*1000))*MAX(MIN(CQ161,$J$5),$I$5)*MAX(MIN(CQ161,$J$5),$I$5)+$G$5*MAX(MIN(CQ161,$J$5),$I$5)*(DJ161*DC161/($K$5*1000))+$H$5*(DJ161*DC161/($K$5*1000))*(DJ161*DC161/($K$5*1000)))</f>
        <v>0</v>
      </c>
      <c r="Z161">
        <f>Q161*(1000-(1000*0.61365*exp(17.502*AD161/(240.97+AD161))/(DC161+DD161)+CX161)/2)/(1000*0.61365*exp(17.502*AD161/(240.97+AD161))/(DC161+DD161)-CX161)</f>
        <v>0</v>
      </c>
      <c r="AA161">
        <f>1/((CR161+1)/(X161/1.6)+1/(Y161/1.37)) + CR161/((CR161+1)/(X161/1.6) + CR161/(Y161/1.37))</f>
        <v>0</v>
      </c>
      <c r="AB161">
        <f>(CM161*CP161)</f>
        <v>0</v>
      </c>
      <c r="AC161">
        <f>(DE161+(AB161+2*0.95*5.67E-8*(((DE161+$B$7)+273)^4-(DE161+273)^4)-44100*Q161)/(1.84*29.3*Y161+8*0.95*5.67E-8*(DE161+273)^3))</f>
        <v>0</v>
      </c>
      <c r="AD161">
        <f>($C$7*DF161+$D$7*DG161+$E$7*AC161)</f>
        <v>0</v>
      </c>
      <c r="AE161">
        <f>0.61365*exp(17.502*AD161/(240.97+AD161))</f>
        <v>0</v>
      </c>
      <c r="AF161">
        <f>(AG161/AH161*100)</f>
        <v>0</v>
      </c>
      <c r="AG161">
        <f>CX161*(DC161+DD161)/1000</f>
        <v>0</v>
      </c>
      <c r="AH161">
        <f>0.61365*exp(17.502*DE161/(240.97+DE161))</f>
        <v>0</v>
      </c>
      <c r="AI161">
        <f>(AE161-CX161*(DC161+DD161)/1000)</f>
        <v>0</v>
      </c>
      <c r="AJ161">
        <f>(-Q161*44100)</f>
        <v>0</v>
      </c>
      <c r="AK161">
        <f>2*29.3*Y161*0.92*(DE161-AD161)</f>
        <v>0</v>
      </c>
      <c r="AL161">
        <f>2*0.95*5.67E-8*(((DE161+$B$7)+273)^4-(AD161+273)^4)</f>
        <v>0</v>
      </c>
      <c r="AM161">
        <f>AB161+AL161+AJ161+AK161</f>
        <v>0</v>
      </c>
      <c r="AN161">
        <v>0</v>
      </c>
      <c r="AO161">
        <v>0</v>
      </c>
      <c r="AP161">
        <f>IF(AN161*$H$13&gt;=AR161,1.0,(AR161/(AR161-AN161*$H$13)))</f>
        <v>0</v>
      </c>
      <c r="AQ161">
        <f>(AP161-1)*100</f>
        <v>0</v>
      </c>
      <c r="AR161">
        <f>MAX(0,($B$13+$C$13*DJ161)/(1+$D$13*DJ161)*DC161/(DE161+273)*$E$13)</f>
        <v>0</v>
      </c>
      <c r="AS161" t="s">
        <v>414</v>
      </c>
      <c r="AT161">
        <v>12558.6</v>
      </c>
      <c r="AU161">
        <v>607.068</v>
      </c>
      <c r="AV161">
        <v>2188.17</v>
      </c>
      <c r="AW161">
        <f>1-AU161/AV161</f>
        <v>0</v>
      </c>
      <c r="AX161">
        <v>-1.734461745173538</v>
      </c>
      <c r="AY161" t="s">
        <v>1102</v>
      </c>
      <c r="AZ161">
        <v>12580</v>
      </c>
      <c r="BA161">
        <v>495.30452</v>
      </c>
      <c r="BB161">
        <v>791.49</v>
      </c>
      <c r="BC161">
        <f>1-BA161/BB161</f>
        <v>0</v>
      </c>
      <c r="BD161">
        <v>0.5</v>
      </c>
      <c r="BE161">
        <f>CN161</f>
        <v>0</v>
      </c>
      <c r="BF161">
        <f>S161</f>
        <v>0</v>
      </c>
      <c r="BG161">
        <f>BC161*BD161*BE161</f>
        <v>0</v>
      </c>
      <c r="BH161">
        <f>(BF161-AX161)/BE161</f>
        <v>0</v>
      </c>
      <c r="BI161">
        <f>(AV161-BB161)/BB161</f>
        <v>0</v>
      </c>
      <c r="BJ161">
        <f>AU161/(AW161+AU161/BB161)</f>
        <v>0</v>
      </c>
      <c r="BK161" t="s">
        <v>1103</v>
      </c>
      <c r="BL161">
        <v>-30.09</v>
      </c>
      <c r="BM161">
        <f>IF(BL161&lt;&gt;0, BL161, BJ161)</f>
        <v>0</v>
      </c>
      <c r="BN161">
        <f>1-BM161/BB161</f>
        <v>0</v>
      </c>
      <c r="BO161">
        <f>(BB161-BA161)/(BB161-BM161)</f>
        <v>0</v>
      </c>
      <c r="BP161">
        <f>(AV161-BB161)/(AV161-BM161)</f>
        <v>0</v>
      </c>
      <c r="BQ161">
        <f>(BB161-BA161)/(BB161-AU161)</f>
        <v>0</v>
      </c>
      <c r="BR161">
        <f>(AV161-BB161)/(AV161-AU161)</f>
        <v>0</v>
      </c>
      <c r="BS161">
        <f>(BO161*BM161/BA161)</f>
        <v>0</v>
      </c>
      <c r="BT161">
        <f>(1-BS161)</f>
        <v>0</v>
      </c>
      <c r="BU161">
        <v>3408</v>
      </c>
      <c r="BV161">
        <v>300</v>
      </c>
      <c r="BW161">
        <v>300</v>
      </c>
      <c r="BX161">
        <v>300</v>
      </c>
      <c r="BY161">
        <v>12580</v>
      </c>
      <c r="BZ161">
        <v>707.52</v>
      </c>
      <c r="CA161">
        <v>-0.0098891</v>
      </c>
      <c r="CB161">
        <v>-27.78</v>
      </c>
      <c r="CC161" t="s">
        <v>417</v>
      </c>
      <c r="CD161" t="s">
        <v>417</v>
      </c>
      <c r="CE161" t="s">
        <v>417</v>
      </c>
      <c r="CF161" t="s">
        <v>417</v>
      </c>
      <c r="CG161" t="s">
        <v>417</v>
      </c>
      <c r="CH161" t="s">
        <v>417</v>
      </c>
      <c r="CI161" t="s">
        <v>417</v>
      </c>
      <c r="CJ161" t="s">
        <v>417</v>
      </c>
      <c r="CK161" t="s">
        <v>417</v>
      </c>
      <c r="CL161" t="s">
        <v>417</v>
      </c>
      <c r="CM161">
        <f>$B$11*DK161+$C$11*DL161+$F$11*DW161*(1-DZ161)</f>
        <v>0</v>
      </c>
      <c r="CN161">
        <f>CM161*CO161</f>
        <v>0</v>
      </c>
      <c r="CO161">
        <f>($B$11*$D$9+$C$11*$D$9+$F$11*((EJ161+EB161)/MAX(EJ161+EB161+EK161, 0.1)*$I$9+EK161/MAX(EJ161+EB161+EK161, 0.1)*$J$9))/($B$11+$C$11+$F$11)</f>
        <v>0</v>
      </c>
      <c r="CP161">
        <f>($B$11*$K$9+$C$11*$K$9+$F$11*((EJ161+EB161)/MAX(EJ161+EB161+EK161, 0.1)*$P$9+EK161/MAX(EJ161+EB161+EK161, 0.1)*$Q$9))/($B$11+$C$11+$F$11)</f>
        <v>0</v>
      </c>
      <c r="CQ161">
        <v>6</v>
      </c>
      <c r="CR161">
        <v>0.5</v>
      </c>
      <c r="CS161" t="s">
        <v>418</v>
      </c>
      <c r="CT161">
        <v>2</v>
      </c>
      <c r="CU161">
        <v>1690407536.25</v>
      </c>
      <c r="CV161">
        <v>404.3985666666667</v>
      </c>
      <c r="CW161">
        <v>403.7522666666667</v>
      </c>
      <c r="CX161">
        <v>33.30063333333334</v>
      </c>
      <c r="CY161">
        <v>34.89834333333333</v>
      </c>
      <c r="CZ161">
        <v>403.2675666666667</v>
      </c>
      <c r="DA161">
        <v>32.66963333333334</v>
      </c>
      <c r="DB161">
        <v>600.1559333333333</v>
      </c>
      <c r="DC161">
        <v>101.1311333333333</v>
      </c>
      <c r="DD161">
        <v>0.09976424333333335</v>
      </c>
      <c r="DE161">
        <v>35.89479666666667</v>
      </c>
      <c r="DF161">
        <v>36.70789</v>
      </c>
      <c r="DG161">
        <v>999.9000000000002</v>
      </c>
      <c r="DH161">
        <v>0</v>
      </c>
      <c r="DI161">
        <v>0</v>
      </c>
      <c r="DJ161">
        <v>10007.20666666667</v>
      </c>
      <c r="DK161">
        <v>0</v>
      </c>
      <c r="DL161">
        <v>119.8525333333333</v>
      </c>
      <c r="DM161">
        <v>0.6543226666666668</v>
      </c>
      <c r="DN161">
        <v>418.2828</v>
      </c>
      <c r="DO161">
        <v>418.3522333333333</v>
      </c>
      <c r="DP161">
        <v>-1.724204266666667</v>
      </c>
      <c r="DQ161">
        <v>403.7522666666667</v>
      </c>
      <c r="DR161">
        <v>34.89834333333333</v>
      </c>
      <c r="DS161">
        <v>3.354938666666667</v>
      </c>
      <c r="DT161">
        <v>3.529311</v>
      </c>
      <c r="DU161">
        <v>25.90020666666667</v>
      </c>
      <c r="DV161">
        <v>26.76140333333334</v>
      </c>
      <c r="DW161">
        <v>600.0041000000001</v>
      </c>
      <c r="DX161">
        <v>0.9329969666666666</v>
      </c>
      <c r="DY161">
        <v>0.06700299999999998</v>
      </c>
      <c r="DZ161">
        <v>0</v>
      </c>
      <c r="EA161">
        <v>495.5508333333333</v>
      </c>
      <c r="EB161">
        <v>4.99931</v>
      </c>
      <c r="EC161">
        <v>7398.643666666666</v>
      </c>
      <c r="ED161">
        <v>5203.798666666667</v>
      </c>
      <c r="EE161">
        <v>41.80786666666665</v>
      </c>
      <c r="EF161">
        <v>43.75826666666667</v>
      </c>
      <c r="EG161">
        <v>42.7624</v>
      </c>
      <c r="EH161">
        <v>43.60819999999999</v>
      </c>
      <c r="EI161">
        <v>43.729</v>
      </c>
      <c r="EJ161">
        <v>555.1376666666667</v>
      </c>
      <c r="EK161">
        <v>39.86766666666666</v>
      </c>
      <c r="EL161">
        <v>0</v>
      </c>
      <c r="EM161">
        <v>116.2000000476837</v>
      </c>
      <c r="EN161">
        <v>0</v>
      </c>
      <c r="EO161">
        <v>495.30452</v>
      </c>
      <c r="EP161">
        <v>-15.50599999764064</v>
      </c>
      <c r="EQ161">
        <v>966.0115487548029</v>
      </c>
      <c r="ER161">
        <v>7353.7752</v>
      </c>
      <c r="ES161">
        <v>15</v>
      </c>
      <c r="ET161">
        <v>1690407584.5</v>
      </c>
      <c r="EU161" t="s">
        <v>1104</v>
      </c>
      <c r="EV161">
        <v>1690407448.5</v>
      </c>
      <c r="EW161">
        <v>1690407583.5</v>
      </c>
      <c r="EX161">
        <v>105</v>
      </c>
      <c r="EY161">
        <v>-0.008</v>
      </c>
      <c r="EZ161">
        <v>0.126</v>
      </c>
      <c r="FA161">
        <v>1.131</v>
      </c>
      <c r="FB161">
        <v>0.631</v>
      </c>
      <c r="FC161">
        <v>419</v>
      </c>
      <c r="FD161">
        <v>35</v>
      </c>
      <c r="FE161">
        <v>0.28</v>
      </c>
      <c r="FF161">
        <v>0.2</v>
      </c>
      <c r="FG161">
        <v>-3.207181517971402</v>
      </c>
      <c r="FH161">
        <v>128.5056814144107</v>
      </c>
      <c r="FI161">
        <v>10.22906816289493</v>
      </c>
      <c r="FJ161">
        <v>0</v>
      </c>
      <c r="FK161">
        <v>8.25576725</v>
      </c>
      <c r="FL161">
        <v>-129.3290732307693</v>
      </c>
      <c r="FM161">
        <v>12.96505190082373</v>
      </c>
      <c r="FN161">
        <v>0</v>
      </c>
      <c r="FO161">
        <v>404.8157</v>
      </c>
      <c r="FP161">
        <v>-18.27051390433859</v>
      </c>
      <c r="FQ161">
        <v>3.403794472349947</v>
      </c>
      <c r="FR161">
        <v>0</v>
      </c>
      <c r="FS161">
        <v>-2.506874475</v>
      </c>
      <c r="FT161">
        <v>12.84513051782365</v>
      </c>
      <c r="FU161">
        <v>1.281631912096293</v>
      </c>
      <c r="FV161">
        <v>0</v>
      </c>
      <c r="FW161">
        <v>33.01426</v>
      </c>
      <c r="FX161">
        <v>9.6807350389322</v>
      </c>
      <c r="FY161">
        <v>0.7104414137703402</v>
      </c>
      <c r="FZ161">
        <v>0</v>
      </c>
      <c r="GA161">
        <v>0</v>
      </c>
      <c r="GB161">
        <v>5</v>
      </c>
      <c r="GC161" t="s">
        <v>1105</v>
      </c>
      <c r="GD161">
        <v>3.16804</v>
      </c>
      <c r="GE161">
        <v>2.79711</v>
      </c>
      <c r="GF161">
        <v>0.10046</v>
      </c>
      <c r="GG161">
        <v>0.101874</v>
      </c>
      <c r="GH161">
        <v>0.149629</v>
      </c>
      <c r="GI161">
        <v>0.153176</v>
      </c>
      <c r="GJ161">
        <v>27602.8</v>
      </c>
      <c r="GK161">
        <v>22039.3</v>
      </c>
      <c r="GL161">
        <v>28723.8</v>
      </c>
      <c r="GM161">
        <v>24075</v>
      </c>
      <c r="GN161">
        <v>31087.5</v>
      </c>
      <c r="GO161">
        <v>29762.6</v>
      </c>
      <c r="GP161">
        <v>39630.5</v>
      </c>
      <c r="GQ161">
        <v>39281.2</v>
      </c>
      <c r="GR161">
        <v>2.05935</v>
      </c>
      <c r="GS161">
        <v>1.75168</v>
      </c>
      <c r="GT161">
        <v>0.106655</v>
      </c>
      <c r="GU161">
        <v>0</v>
      </c>
      <c r="GV161">
        <v>35.0338</v>
      </c>
      <c r="GW161">
        <v>999.9</v>
      </c>
      <c r="GX161">
        <v>62</v>
      </c>
      <c r="GY161">
        <v>38</v>
      </c>
      <c r="GZ161">
        <v>40.8151</v>
      </c>
      <c r="HA161">
        <v>61.3133</v>
      </c>
      <c r="HB161">
        <v>29.0104</v>
      </c>
      <c r="HC161">
        <v>1</v>
      </c>
      <c r="HD161">
        <v>0.707485</v>
      </c>
      <c r="HE161">
        <v>0</v>
      </c>
      <c r="HF161">
        <v>20.2826</v>
      </c>
      <c r="HG161">
        <v>5.22298</v>
      </c>
      <c r="HH161">
        <v>11.9141</v>
      </c>
      <c r="HI161">
        <v>4.9637</v>
      </c>
      <c r="HJ161">
        <v>3.292</v>
      </c>
      <c r="HK161">
        <v>9999</v>
      </c>
      <c r="HL161">
        <v>9999</v>
      </c>
      <c r="HM161">
        <v>9999</v>
      </c>
      <c r="HN161">
        <v>999.9</v>
      </c>
      <c r="HO161">
        <v>4.97031</v>
      </c>
      <c r="HP161">
        <v>1.87544</v>
      </c>
      <c r="HQ161">
        <v>1.87424</v>
      </c>
      <c r="HR161">
        <v>1.87344</v>
      </c>
      <c r="HS161">
        <v>1.87485</v>
      </c>
      <c r="HT161">
        <v>1.86979</v>
      </c>
      <c r="HU161">
        <v>1.87393</v>
      </c>
      <c r="HV161">
        <v>1.87897</v>
      </c>
      <c r="HW161">
        <v>0</v>
      </c>
      <c r="HX161">
        <v>0</v>
      </c>
      <c r="HY161">
        <v>0</v>
      </c>
      <c r="HZ161">
        <v>0</v>
      </c>
      <c r="IA161" t="s">
        <v>421</v>
      </c>
      <c r="IB161" t="s">
        <v>422</v>
      </c>
      <c r="IC161" t="s">
        <v>423</v>
      </c>
      <c r="ID161" t="s">
        <v>423</v>
      </c>
      <c r="IE161" t="s">
        <v>423</v>
      </c>
      <c r="IF161" t="s">
        <v>423</v>
      </c>
      <c r="IG161">
        <v>0</v>
      </c>
      <c r="IH161">
        <v>100</v>
      </c>
      <c r="II161">
        <v>100</v>
      </c>
      <c r="IJ161">
        <v>1.131</v>
      </c>
      <c r="IK161">
        <v>0.631</v>
      </c>
      <c r="IL161">
        <v>1.11484163934355</v>
      </c>
      <c r="IM161">
        <v>0.0007502269904989051</v>
      </c>
      <c r="IN161">
        <v>-1.907541437940456E-06</v>
      </c>
      <c r="IO161">
        <v>4.87577687351772E-10</v>
      </c>
      <c r="IP161">
        <v>0.5045099999999962</v>
      </c>
      <c r="IQ161">
        <v>0</v>
      </c>
      <c r="IR161">
        <v>0</v>
      </c>
      <c r="IS161">
        <v>0</v>
      </c>
      <c r="IT161">
        <v>1</v>
      </c>
      <c r="IU161">
        <v>1943</v>
      </c>
      <c r="IV161">
        <v>1</v>
      </c>
      <c r="IW161">
        <v>21</v>
      </c>
      <c r="IX161">
        <v>1.6</v>
      </c>
      <c r="IY161">
        <v>3.6</v>
      </c>
      <c r="IZ161">
        <v>1.09253</v>
      </c>
      <c r="JA161">
        <v>2.44873</v>
      </c>
      <c r="JB161">
        <v>1.42578</v>
      </c>
      <c r="JC161">
        <v>2.26562</v>
      </c>
      <c r="JD161">
        <v>1.54785</v>
      </c>
      <c r="JE161">
        <v>2.49634</v>
      </c>
      <c r="JF161">
        <v>41.2741</v>
      </c>
      <c r="JG161">
        <v>15.6205</v>
      </c>
      <c r="JH161">
        <v>18</v>
      </c>
      <c r="JI161">
        <v>631.553</v>
      </c>
      <c r="JJ161">
        <v>411.663</v>
      </c>
      <c r="JK161">
        <v>35.2245</v>
      </c>
      <c r="JL161">
        <v>35.9792</v>
      </c>
      <c r="JM161">
        <v>30.0001</v>
      </c>
      <c r="JN161">
        <v>35.7873</v>
      </c>
      <c r="JO161">
        <v>35.6893</v>
      </c>
      <c r="JP161">
        <v>21.8847</v>
      </c>
      <c r="JQ161">
        <v>16.5017</v>
      </c>
      <c r="JR161">
        <v>100</v>
      </c>
      <c r="JS161">
        <v>-999.9</v>
      </c>
      <c r="JT161">
        <v>409.046</v>
      </c>
      <c r="JU161">
        <v>35</v>
      </c>
      <c r="JV161">
        <v>93.6019</v>
      </c>
      <c r="JW161">
        <v>99.9367</v>
      </c>
    </row>
    <row r="162" spans="1:283">
      <c r="A162">
        <v>146</v>
      </c>
      <c r="B162">
        <v>1690407843.5</v>
      </c>
      <c r="C162">
        <v>29473.40000009537</v>
      </c>
      <c r="D162" t="s">
        <v>1106</v>
      </c>
      <c r="E162" t="s">
        <v>1107</v>
      </c>
      <c r="F162">
        <v>15</v>
      </c>
      <c r="P162">
        <v>1690407835.5</v>
      </c>
      <c r="Q162">
        <f>(R162)/1000</f>
        <v>0</v>
      </c>
      <c r="R162">
        <f>1000*DB162*AP162*(CX162-CY162)/(100*CQ162*(1000-AP162*CX162))</f>
        <v>0</v>
      </c>
      <c r="S162">
        <f>DB162*AP162*(CW162-CV162*(1000-AP162*CY162)/(1000-AP162*CX162))/(100*CQ162)</f>
        <v>0</v>
      </c>
      <c r="T162">
        <f>CV162 - IF(AP162&gt;1, S162*CQ162*100.0/(AR162*DJ162), 0)</f>
        <v>0</v>
      </c>
      <c r="U162">
        <f>((AA162-Q162/2)*T162-S162)/(AA162+Q162/2)</f>
        <v>0</v>
      </c>
      <c r="V162">
        <f>U162*(DC162+DD162)/1000.0</f>
        <v>0</v>
      </c>
      <c r="W162">
        <f>(CV162 - IF(AP162&gt;1, S162*CQ162*100.0/(AR162*DJ162), 0))*(DC162+DD162)/1000.0</f>
        <v>0</v>
      </c>
      <c r="X162">
        <f>2.0/((1/Z162-1/Y162)+SIGN(Z162)*SQRT((1/Z162-1/Y162)*(1/Z162-1/Y162) + 4*CR162/((CR162+1)*(CR162+1))*(2*1/Z162*1/Y162-1/Y162*1/Y162)))</f>
        <v>0</v>
      </c>
      <c r="Y162">
        <f>IF(LEFT(CS162,1)&lt;&gt;"0",IF(LEFT(CS162,1)="1",3.0,CT162),$D$5+$E$5*(DJ162*DC162/($K$5*1000))+$F$5*(DJ162*DC162/($K$5*1000))*MAX(MIN(CQ162,$J$5),$I$5)*MAX(MIN(CQ162,$J$5),$I$5)+$G$5*MAX(MIN(CQ162,$J$5),$I$5)*(DJ162*DC162/($K$5*1000))+$H$5*(DJ162*DC162/($K$5*1000))*(DJ162*DC162/($K$5*1000)))</f>
        <v>0</v>
      </c>
      <c r="Z162">
        <f>Q162*(1000-(1000*0.61365*exp(17.502*AD162/(240.97+AD162))/(DC162+DD162)+CX162)/2)/(1000*0.61365*exp(17.502*AD162/(240.97+AD162))/(DC162+DD162)-CX162)</f>
        <v>0</v>
      </c>
      <c r="AA162">
        <f>1/((CR162+1)/(X162/1.6)+1/(Y162/1.37)) + CR162/((CR162+1)/(X162/1.6) + CR162/(Y162/1.37))</f>
        <v>0</v>
      </c>
      <c r="AB162">
        <f>(CM162*CP162)</f>
        <v>0</v>
      </c>
      <c r="AC162">
        <f>(DE162+(AB162+2*0.95*5.67E-8*(((DE162+$B$7)+273)^4-(DE162+273)^4)-44100*Q162)/(1.84*29.3*Y162+8*0.95*5.67E-8*(DE162+273)^3))</f>
        <v>0</v>
      </c>
      <c r="AD162">
        <f>($C$7*DF162+$D$7*DG162+$E$7*AC162)</f>
        <v>0</v>
      </c>
      <c r="AE162">
        <f>0.61365*exp(17.502*AD162/(240.97+AD162))</f>
        <v>0</v>
      </c>
      <c r="AF162">
        <f>(AG162/AH162*100)</f>
        <v>0</v>
      </c>
      <c r="AG162">
        <f>CX162*(DC162+DD162)/1000</f>
        <v>0</v>
      </c>
      <c r="AH162">
        <f>0.61365*exp(17.502*DE162/(240.97+DE162))</f>
        <v>0</v>
      </c>
      <c r="AI162">
        <f>(AE162-CX162*(DC162+DD162)/1000)</f>
        <v>0</v>
      </c>
      <c r="AJ162">
        <f>(-Q162*44100)</f>
        <v>0</v>
      </c>
      <c r="AK162">
        <f>2*29.3*Y162*0.92*(DE162-AD162)</f>
        <v>0</v>
      </c>
      <c r="AL162">
        <f>2*0.95*5.67E-8*(((DE162+$B$7)+273)^4-(AD162+273)^4)</f>
        <v>0</v>
      </c>
      <c r="AM162">
        <f>AB162+AL162+AJ162+AK162</f>
        <v>0</v>
      </c>
      <c r="AN162">
        <v>0</v>
      </c>
      <c r="AO162">
        <v>0</v>
      </c>
      <c r="AP162">
        <f>IF(AN162*$H$13&gt;=AR162,1.0,(AR162/(AR162-AN162*$H$13)))</f>
        <v>0</v>
      </c>
      <c r="AQ162">
        <f>(AP162-1)*100</f>
        <v>0</v>
      </c>
      <c r="AR162">
        <f>MAX(0,($B$13+$C$13*DJ162)/(1+$D$13*DJ162)*DC162/(DE162+273)*$E$13)</f>
        <v>0</v>
      </c>
      <c r="AS162" t="s">
        <v>414</v>
      </c>
      <c r="AT162">
        <v>12558.6</v>
      </c>
      <c r="AU162">
        <v>607.068</v>
      </c>
      <c r="AV162">
        <v>2188.17</v>
      </c>
      <c r="AW162">
        <f>1-AU162/AV162</f>
        <v>0</v>
      </c>
      <c r="AX162">
        <v>-1.734461745173538</v>
      </c>
      <c r="AY162" t="s">
        <v>1108</v>
      </c>
      <c r="AZ162">
        <v>12587.5</v>
      </c>
      <c r="BA162">
        <v>568.7816923076923</v>
      </c>
      <c r="BB162">
        <v>821.462</v>
      </c>
      <c r="BC162">
        <f>1-BA162/BB162</f>
        <v>0</v>
      </c>
      <c r="BD162">
        <v>0.5</v>
      </c>
      <c r="BE162">
        <f>CN162</f>
        <v>0</v>
      </c>
      <c r="BF162">
        <f>S162</f>
        <v>0</v>
      </c>
      <c r="BG162">
        <f>BC162*BD162*BE162</f>
        <v>0</v>
      </c>
      <c r="BH162">
        <f>(BF162-AX162)/BE162</f>
        <v>0</v>
      </c>
      <c r="BI162">
        <f>(AV162-BB162)/BB162</f>
        <v>0</v>
      </c>
      <c r="BJ162">
        <f>AU162/(AW162+AU162/BB162)</f>
        <v>0</v>
      </c>
      <c r="BK162" t="s">
        <v>1109</v>
      </c>
      <c r="BL162">
        <v>-637.27</v>
      </c>
      <c r="BM162">
        <f>IF(BL162&lt;&gt;0, BL162, BJ162)</f>
        <v>0</v>
      </c>
      <c r="BN162">
        <f>1-BM162/BB162</f>
        <v>0</v>
      </c>
      <c r="BO162">
        <f>(BB162-BA162)/(BB162-BM162)</f>
        <v>0</v>
      </c>
      <c r="BP162">
        <f>(AV162-BB162)/(AV162-BM162)</f>
        <v>0</v>
      </c>
      <c r="BQ162">
        <f>(BB162-BA162)/(BB162-AU162)</f>
        <v>0</v>
      </c>
      <c r="BR162">
        <f>(AV162-BB162)/(AV162-AU162)</f>
        <v>0</v>
      </c>
      <c r="BS162">
        <f>(BO162*BM162/BA162)</f>
        <v>0</v>
      </c>
      <c r="BT162">
        <f>(1-BS162)</f>
        <v>0</v>
      </c>
      <c r="BU162">
        <v>3410</v>
      </c>
      <c r="BV162">
        <v>300</v>
      </c>
      <c r="BW162">
        <v>300</v>
      </c>
      <c r="BX162">
        <v>300</v>
      </c>
      <c r="BY162">
        <v>12587.5</v>
      </c>
      <c r="BZ162">
        <v>767.4299999999999</v>
      </c>
      <c r="CA162">
        <v>-0.009812960000000001</v>
      </c>
      <c r="CB162">
        <v>-15.39</v>
      </c>
      <c r="CC162" t="s">
        <v>417</v>
      </c>
      <c r="CD162" t="s">
        <v>417</v>
      </c>
      <c r="CE162" t="s">
        <v>417</v>
      </c>
      <c r="CF162" t="s">
        <v>417</v>
      </c>
      <c r="CG162" t="s">
        <v>417</v>
      </c>
      <c r="CH162" t="s">
        <v>417</v>
      </c>
      <c r="CI162" t="s">
        <v>417</v>
      </c>
      <c r="CJ162" t="s">
        <v>417</v>
      </c>
      <c r="CK162" t="s">
        <v>417</v>
      </c>
      <c r="CL162" t="s">
        <v>417</v>
      </c>
      <c r="CM162">
        <f>$B$11*DK162+$C$11*DL162+$F$11*DW162*(1-DZ162)</f>
        <v>0</v>
      </c>
      <c r="CN162">
        <f>CM162*CO162</f>
        <v>0</v>
      </c>
      <c r="CO162">
        <f>($B$11*$D$9+$C$11*$D$9+$F$11*((EJ162+EB162)/MAX(EJ162+EB162+EK162, 0.1)*$I$9+EK162/MAX(EJ162+EB162+EK162, 0.1)*$J$9))/($B$11+$C$11+$F$11)</f>
        <v>0</v>
      </c>
      <c r="CP162">
        <f>($B$11*$K$9+$C$11*$K$9+$F$11*((EJ162+EB162)/MAX(EJ162+EB162+EK162, 0.1)*$P$9+EK162/MAX(EJ162+EB162+EK162, 0.1)*$Q$9))/($B$11+$C$11+$F$11)</f>
        <v>0</v>
      </c>
      <c r="CQ162">
        <v>6</v>
      </c>
      <c r="CR162">
        <v>0.5</v>
      </c>
      <c r="CS162" t="s">
        <v>418</v>
      </c>
      <c r="CT162">
        <v>2</v>
      </c>
      <c r="CU162">
        <v>1690407835.5</v>
      </c>
      <c r="CV162">
        <v>412.2465161290322</v>
      </c>
      <c r="CW162">
        <v>413.7955161290323</v>
      </c>
      <c r="CX162">
        <v>34.86436129032258</v>
      </c>
      <c r="CY162">
        <v>35.02447741935484</v>
      </c>
      <c r="CZ162">
        <v>408.7425161290322</v>
      </c>
      <c r="DA162">
        <v>34.17136129032259</v>
      </c>
      <c r="DB162">
        <v>600.1903870967742</v>
      </c>
      <c r="DC162">
        <v>101.1298709677419</v>
      </c>
      <c r="DD162">
        <v>0.09992660322580645</v>
      </c>
      <c r="DE162">
        <v>35.14062580645162</v>
      </c>
      <c r="DF162">
        <v>35.55939677419355</v>
      </c>
      <c r="DG162">
        <v>999.9000000000003</v>
      </c>
      <c r="DH162">
        <v>0</v>
      </c>
      <c r="DI162">
        <v>0</v>
      </c>
      <c r="DJ162">
        <v>10005.80677419355</v>
      </c>
      <c r="DK162">
        <v>0</v>
      </c>
      <c r="DL162">
        <v>135.2257741935484</v>
      </c>
      <c r="DM162">
        <v>-3.916971935483871</v>
      </c>
      <c r="DN162">
        <v>424.6575806451613</v>
      </c>
      <c r="DO162">
        <v>428.8145483870969</v>
      </c>
      <c r="DP162">
        <v>-0.2222053548387097</v>
      </c>
      <c r="DQ162">
        <v>413.7955161290323</v>
      </c>
      <c r="DR162">
        <v>35.02447741935484</v>
      </c>
      <c r="DS162">
        <v>3.519548387096773</v>
      </c>
      <c r="DT162">
        <v>3.542021612903226</v>
      </c>
      <c r="DU162">
        <v>26.71432580645161</v>
      </c>
      <c r="DV162">
        <v>26.8225129032258</v>
      </c>
      <c r="DW162">
        <v>699.9944516129032</v>
      </c>
      <c r="DX162">
        <v>0.9429992580645166</v>
      </c>
      <c r="DY162">
        <v>0.05700098387096773</v>
      </c>
      <c r="DZ162">
        <v>0</v>
      </c>
      <c r="EA162">
        <v>568.9513870967743</v>
      </c>
      <c r="EB162">
        <v>4.999310000000001</v>
      </c>
      <c r="EC162">
        <v>5610.876774193549</v>
      </c>
      <c r="ED162">
        <v>6099.713225806453</v>
      </c>
      <c r="EE162">
        <v>41.56199999999998</v>
      </c>
      <c r="EF162">
        <v>43.58029032258062</v>
      </c>
      <c r="EG162">
        <v>42.5</v>
      </c>
      <c r="EH162">
        <v>43.5</v>
      </c>
      <c r="EI162">
        <v>43.375</v>
      </c>
      <c r="EJ162">
        <v>655.38</v>
      </c>
      <c r="EK162">
        <v>39.61354838709676</v>
      </c>
      <c r="EL162">
        <v>0</v>
      </c>
      <c r="EM162">
        <v>299.2000000476837</v>
      </c>
      <c r="EN162">
        <v>0</v>
      </c>
      <c r="EO162">
        <v>568.7816923076923</v>
      </c>
      <c r="EP162">
        <v>-16.07835899074544</v>
      </c>
      <c r="EQ162">
        <v>-364.4041036269193</v>
      </c>
      <c r="ER162">
        <v>5609.263846153846</v>
      </c>
      <c r="ES162">
        <v>15</v>
      </c>
      <c r="ET162">
        <v>1690407860.5</v>
      </c>
      <c r="EU162" t="s">
        <v>1110</v>
      </c>
      <c r="EV162">
        <v>1690407860.5</v>
      </c>
      <c r="EW162">
        <v>1690407860.5</v>
      </c>
      <c r="EX162">
        <v>106</v>
      </c>
      <c r="EY162">
        <v>2.369</v>
      </c>
      <c r="EZ162">
        <v>0.062</v>
      </c>
      <c r="FA162">
        <v>3.504</v>
      </c>
      <c r="FB162">
        <v>0.6929999999999999</v>
      </c>
      <c r="FC162">
        <v>414</v>
      </c>
      <c r="FD162">
        <v>35</v>
      </c>
      <c r="FE162">
        <v>0.4</v>
      </c>
      <c r="FF162">
        <v>0.12</v>
      </c>
      <c r="FG162">
        <v>4.019259348534941</v>
      </c>
      <c r="FH162">
        <v>-0.3515931820979529</v>
      </c>
      <c r="FI162">
        <v>0.0307708664011815</v>
      </c>
      <c r="FJ162">
        <v>1</v>
      </c>
      <c r="FK162">
        <v>-3.91939725</v>
      </c>
      <c r="FL162">
        <v>0.05020581613508832</v>
      </c>
      <c r="FM162">
        <v>0.02499107700635369</v>
      </c>
      <c r="FN162">
        <v>1</v>
      </c>
      <c r="FO162">
        <v>409.8765</v>
      </c>
      <c r="FP162">
        <v>0.6127608453846456</v>
      </c>
      <c r="FQ162">
        <v>0.04630964622336743</v>
      </c>
      <c r="FR162">
        <v>1</v>
      </c>
      <c r="FS162">
        <v>-0.251054575</v>
      </c>
      <c r="FT162">
        <v>0.6057249118198881</v>
      </c>
      <c r="FU162">
        <v>0.05864624462737895</v>
      </c>
      <c r="FV162">
        <v>0</v>
      </c>
      <c r="FW162">
        <v>34.79957999999999</v>
      </c>
      <c r="FX162">
        <v>0.6762233592880796</v>
      </c>
      <c r="FY162">
        <v>0.04881032950786767</v>
      </c>
      <c r="FZ162">
        <v>1</v>
      </c>
      <c r="GA162">
        <v>4</v>
      </c>
      <c r="GB162">
        <v>5</v>
      </c>
      <c r="GC162" t="s">
        <v>489</v>
      </c>
      <c r="GD162">
        <v>3.16767</v>
      </c>
      <c r="GE162">
        <v>2.79659</v>
      </c>
      <c r="GF162">
        <v>0.10084</v>
      </c>
      <c r="GG162">
        <v>0.102323</v>
      </c>
      <c r="GH162">
        <v>0.151745</v>
      </c>
      <c r="GI162">
        <v>0.153579</v>
      </c>
      <c r="GJ162">
        <v>27597.8</v>
      </c>
      <c r="GK162">
        <v>20895.7</v>
      </c>
      <c r="GL162">
        <v>28730.1</v>
      </c>
      <c r="GM162">
        <v>22836.8</v>
      </c>
      <c r="GN162">
        <v>31016.1</v>
      </c>
      <c r="GO162">
        <v>27988.3</v>
      </c>
      <c r="GP162">
        <v>39638.8</v>
      </c>
      <c r="GQ162">
        <v>36957.7</v>
      </c>
      <c r="GR162">
        <v>2.06255</v>
      </c>
      <c r="GS162">
        <v>1.7608</v>
      </c>
      <c r="GT162">
        <v>0.119023</v>
      </c>
      <c r="GU162">
        <v>0</v>
      </c>
      <c r="GV162">
        <v>33.6589</v>
      </c>
      <c r="GW162">
        <v>999.9</v>
      </c>
      <c r="GX162">
        <v>61.1</v>
      </c>
      <c r="GY162">
        <v>38.4</v>
      </c>
      <c r="GZ162">
        <v>41.1027</v>
      </c>
      <c r="HA162">
        <v>61.9233</v>
      </c>
      <c r="HB162">
        <v>30.5529</v>
      </c>
      <c r="HC162">
        <v>1</v>
      </c>
      <c r="HD162">
        <v>0.696939</v>
      </c>
      <c r="HE162">
        <v>0</v>
      </c>
      <c r="HF162">
        <v>20.2824</v>
      </c>
      <c r="HG162">
        <v>5.22268</v>
      </c>
      <c r="HH162">
        <v>11.9141</v>
      </c>
      <c r="HI162">
        <v>4.96355</v>
      </c>
      <c r="HJ162">
        <v>3.292</v>
      </c>
      <c r="HK162">
        <v>9999</v>
      </c>
      <c r="HL162">
        <v>9999</v>
      </c>
      <c r="HM162">
        <v>9999</v>
      </c>
      <c r="HN162">
        <v>999.9</v>
      </c>
      <c r="HO162">
        <v>4.97032</v>
      </c>
      <c r="HP162">
        <v>1.87545</v>
      </c>
      <c r="HQ162">
        <v>1.87424</v>
      </c>
      <c r="HR162">
        <v>1.87344</v>
      </c>
      <c r="HS162">
        <v>1.87485</v>
      </c>
      <c r="HT162">
        <v>1.8698</v>
      </c>
      <c r="HU162">
        <v>1.87393</v>
      </c>
      <c r="HV162">
        <v>1.87899</v>
      </c>
      <c r="HW162">
        <v>0</v>
      </c>
      <c r="HX162">
        <v>0</v>
      </c>
      <c r="HY162">
        <v>0</v>
      </c>
      <c r="HZ162">
        <v>0</v>
      </c>
      <c r="IA162" t="s">
        <v>421</v>
      </c>
      <c r="IB162" t="s">
        <v>422</v>
      </c>
      <c r="IC162" t="s">
        <v>423</v>
      </c>
      <c r="ID162" t="s">
        <v>423</v>
      </c>
      <c r="IE162" t="s">
        <v>423</v>
      </c>
      <c r="IF162" t="s">
        <v>423</v>
      </c>
      <c r="IG162">
        <v>0</v>
      </c>
      <c r="IH162">
        <v>100</v>
      </c>
      <c r="II162">
        <v>100</v>
      </c>
      <c r="IJ162">
        <v>3.504</v>
      </c>
      <c r="IK162">
        <v>0.6929999999999999</v>
      </c>
      <c r="IL162">
        <v>1.11484163934355</v>
      </c>
      <c r="IM162">
        <v>0.0007502269904989051</v>
      </c>
      <c r="IN162">
        <v>-1.907541437940456E-06</v>
      </c>
      <c r="IO162">
        <v>4.87577687351772E-10</v>
      </c>
      <c r="IP162">
        <v>0.6309142857142831</v>
      </c>
      <c r="IQ162">
        <v>0</v>
      </c>
      <c r="IR162">
        <v>0</v>
      </c>
      <c r="IS162">
        <v>0</v>
      </c>
      <c r="IT162">
        <v>1</v>
      </c>
      <c r="IU162">
        <v>1943</v>
      </c>
      <c r="IV162">
        <v>1</v>
      </c>
      <c r="IW162">
        <v>21</v>
      </c>
      <c r="IX162">
        <v>6.6</v>
      </c>
      <c r="IY162">
        <v>4.3</v>
      </c>
      <c r="IZ162">
        <v>1.09619</v>
      </c>
      <c r="JA162">
        <v>2.44751</v>
      </c>
      <c r="JB162">
        <v>1.42578</v>
      </c>
      <c r="JC162">
        <v>2.26685</v>
      </c>
      <c r="JD162">
        <v>1.54785</v>
      </c>
      <c r="JE162">
        <v>2.4231</v>
      </c>
      <c r="JF162">
        <v>41.4822</v>
      </c>
      <c r="JG162">
        <v>15.5067</v>
      </c>
      <c r="JH162">
        <v>18</v>
      </c>
      <c r="JI162">
        <v>633.684</v>
      </c>
      <c r="JJ162">
        <v>416.86</v>
      </c>
      <c r="JK162">
        <v>34.8572</v>
      </c>
      <c r="JL162">
        <v>35.8629</v>
      </c>
      <c r="JM162">
        <v>29.9999</v>
      </c>
      <c r="JN162">
        <v>35.751</v>
      </c>
      <c r="JO162">
        <v>35.6694</v>
      </c>
      <c r="JP162">
        <v>21.9726</v>
      </c>
      <c r="JQ162">
        <v>18.0506</v>
      </c>
      <c r="JR162">
        <v>100</v>
      </c>
      <c r="JS162">
        <v>-999.9</v>
      </c>
      <c r="JT162">
        <v>413.773</v>
      </c>
      <c r="JU162">
        <v>35</v>
      </c>
      <c r="JV162">
        <v>93.622</v>
      </c>
      <c r="JW162">
        <v>94.3184</v>
      </c>
    </row>
    <row r="163" spans="1:283">
      <c r="A163">
        <v>147</v>
      </c>
      <c r="B163">
        <v>1690408052</v>
      </c>
      <c r="C163">
        <v>29681.90000009537</v>
      </c>
      <c r="D163" t="s">
        <v>1111</v>
      </c>
      <c r="E163" t="s">
        <v>1112</v>
      </c>
      <c r="F163">
        <v>15</v>
      </c>
      <c r="P163">
        <v>1690408044.25</v>
      </c>
      <c r="Q163">
        <f>(R163)/1000</f>
        <v>0</v>
      </c>
      <c r="R163">
        <f>1000*DB163*AP163*(CX163-CY163)/(100*CQ163*(1000-AP163*CX163))</f>
        <v>0</v>
      </c>
      <c r="S163">
        <f>DB163*AP163*(CW163-CV163*(1000-AP163*CY163)/(1000-AP163*CX163))/(100*CQ163)</f>
        <v>0</v>
      </c>
      <c r="T163">
        <f>CV163 - IF(AP163&gt;1, S163*CQ163*100.0/(AR163*DJ163), 0)</f>
        <v>0</v>
      </c>
      <c r="U163">
        <f>((AA163-Q163/2)*T163-S163)/(AA163+Q163/2)</f>
        <v>0</v>
      </c>
      <c r="V163">
        <f>U163*(DC163+DD163)/1000.0</f>
        <v>0</v>
      </c>
      <c r="W163">
        <f>(CV163 - IF(AP163&gt;1, S163*CQ163*100.0/(AR163*DJ163), 0))*(DC163+DD163)/1000.0</f>
        <v>0</v>
      </c>
      <c r="X163">
        <f>2.0/((1/Z163-1/Y163)+SIGN(Z163)*SQRT((1/Z163-1/Y163)*(1/Z163-1/Y163) + 4*CR163/((CR163+1)*(CR163+1))*(2*1/Z163*1/Y163-1/Y163*1/Y163)))</f>
        <v>0</v>
      </c>
      <c r="Y163">
        <f>IF(LEFT(CS163,1)&lt;&gt;"0",IF(LEFT(CS163,1)="1",3.0,CT163),$D$5+$E$5*(DJ163*DC163/($K$5*1000))+$F$5*(DJ163*DC163/($K$5*1000))*MAX(MIN(CQ163,$J$5),$I$5)*MAX(MIN(CQ163,$J$5),$I$5)+$G$5*MAX(MIN(CQ163,$J$5),$I$5)*(DJ163*DC163/($K$5*1000))+$H$5*(DJ163*DC163/($K$5*1000))*(DJ163*DC163/($K$5*1000)))</f>
        <v>0</v>
      </c>
      <c r="Z163">
        <f>Q163*(1000-(1000*0.61365*exp(17.502*AD163/(240.97+AD163))/(DC163+DD163)+CX163)/2)/(1000*0.61365*exp(17.502*AD163/(240.97+AD163))/(DC163+DD163)-CX163)</f>
        <v>0</v>
      </c>
      <c r="AA163">
        <f>1/((CR163+1)/(X163/1.6)+1/(Y163/1.37)) + CR163/((CR163+1)/(X163/1.6) + CR163/(Y163/1.37))</f>
        <v>0</v>
      </c>
      <c r="AB163">
        <f>(CM163*CP163)</f>
        <v>0</v>
      </c>
      <c r="AC163">
        <f>(DE163+(AB163+2*0.95*5.67E-8*(((DE163+$B$7)+273)^4-(DE163+273)^4)-44100*Q163)/(1.84*29.3*Y163+8*0.95*5.67E-8*(DE163+273)^3))</f>
        <v>0</v>
      </c>
      <c r="AD163">
        <f>($C$7*DF163+$D$7*DG163+$E$7*AC163)</f>
        <v>0</v>
      </c>
      <c r="AE163">
        <f>0.61365*exp(17.502*AD163/(240.97+AD163))</f>
        <v>0</v>
      </c>
      <c r="AF163">
        <f>(AG163/AH163*100)</f>
        <v>0</v>
      </c>
      <c r="AG163">
        <f>CX163*(DC163+DD163)/1000</f>
        <v>0</v>
      </c>
      <c r="AH163">
        <f>0.61365*exp(17.502*DE163/(240.97+DE163))</f>
        <v>0</v>
      </c>
      <c r="AI163">
        <f>(AE163-CX163*(DC163+DD163)/1000)</f>
        <v>0</v>
      </c>
      <c r="AJ163">
        <f>(-Q163*44100)</f>
        <v>0</v>
      </c>
      <c r="AK163">
        <f>2*29.3*Y163*0.92*(DE163-AD163)</f>
        <v>0</v>
      </c>
      <c r="AL163">
        <f>2*0.95*5.67E-8*(((DE163+$B$7)+273)^4-(AD163+273)^4)</f>
        <v>0</v>
      </c>
      <c r="AM163">
        <f>AB163+AL163+AJ163+AK163</f>
        <v>0</v>
      </c>
      <c r="AN163">
        <v>0</v>
      </c>
      <c r="AO163">
        <v>0</v>
      </c>
      <c r="AP163">
        <f>IF(AN163*$H$13&gt;=AR163,1.0,(AR163/(AR163-AN163*$H$13)))</f>
        <v>0</v>
      </c>
      <c r="AQ163">
        <f>(AP163-1)*100</f>
        <v>0</v>
      </c>
      <c r="AR163">
        <f>MAX(0,($B$13+$C$13*DJ163)/(1+$D$13*DJ163)*DC163/(DE163+273)*$E$13)</f>
        <v>0</v>
      </c>
      <c r="AS163" t="s">
        <v>414</v>
      </c>
      <c r="AT163">
        <v>12558.6</v>
      </c>
      <c r="AU163">
        <v>607.068</v>
      </c>
      <c r="AV163">
        <v>2188.17</v>
      </c>
      <c r="AW163">
        <f>1-AU163/AV163</f>
        <v>0</v>
      </c>
      <c r="AX163">
        <v>-1.734461745173538</v>
      </c>
      <c r="AY163" t="s">
        <v>1113</v>
      </c>
      <c r="AZ163">
        <v>12655.1</v>
      </c>
      <c r="BA163">
        <v>337.1826800000001</v>
      </c>
      <c r="BB163">
        <v>412.233</v>
      </c>
      <c r="BC163">
        <f>1-BA163/BB163</f>
        <v>0</v>
      </c>
      <c r="BD163">
        <v>0.5</v>
      </c>
      <c r="BE163">
        <f>CN163</f>
        <v>0</v>
      </c>
      <c r="BF163">
        <f>S163</f>
        <v>0</v>
      </c>
      <c r="BG163">
        <f>BC163*BD163*BE163</f>
        <v>0</v>
      </c>
      <c r="BH163">
        <f>(BF163-AX163)/BE163</f>
        <v>0</v>
      </c>
      <c r="BI163">
        <f>(AV163-BB163)/BB163</f>
        <v>0</v>
      </c>
      <c r="BJ163">
        <f>AU163/(AW163+AU163/BB163)</f>
        <v>0</v>
      </c>
      <c r="BK163" t="s">
        <v>1114</v>
      </c>
      <c r="BL163">
        <v>-329.17</v>
      </c>
      <c r="BM163">
        <f>IF(BL163&lt;&gt;0, BL163, BJ163)</f>
        <v>0</v>
      </c>
      <c r="BN163">
        <f>1-BM163/BB163</f>
        <v>0</v>
      </c>
      <c r="BO163">
        <f>(BB163-BA163)/(BB163-BM163)</f>
        <v>0</v>
      </c>
      <c r="BP163">
        <f>(AV163-BB163)/(AV163-BM163)</f>
        <v>0</v>
      </c>
      <c r="BQ163">
        <f>(BB163-BA163)/(BB163-AU163)</f>
        <v>0</v>
      </c>
      <c r="BR163">
        <f>(AV163-BB163)/(AV163-AU163)</f>
        <v>0</v>
      </c>
      <c r="BS163">
        <f>(BO163*BM163/BA163)</f>
        <v>0</v>
      </c>
      <c r="BT163">
        <f>(1-BS163)</f>
        <v>0</v>
      </c>
      <c r="BU163">
        <v>3412</v>
      </c>
      <c r="BV163">
        <v>300</v>
      </c>
      <c r="BW163">
        <v>300</v>
      </c>
      <c r="BX163">
        <v>300</v>
      </c>
      <c r="BY163">
        <v>12655.1</v>
      </c>
      <c r="BZ163">
        <v>395.75</v>
      </c>
      <c r="CA163">
        <v>-0.00985895</v>
      </c>
      <c r="CB163">
        <v>-4.52</v>
      </c>
      <c r="CC163" t="s">
        <v>417</v>
      </c>
      <c r="CD163" t="s">
        <v>417</v>
      </c>
      <c r="CE163" t="s">
        <v>417</v>
      </c>
      <c r="CF163" t="s">
        <v>417</v>
      </c>
      <c r="CG163" t="s">
        <v>417</v>
      </c>
      <c r="CH163" t="s">
        <v>417</v>
      </c>
      <c r="CI163" t="s">
        <v>417</v>
      </c>
      <c r="CJ163" t="s">
        <v>417</v>
      </c>
      <c r="CK163" t="s">
        <v>417</v>
      </c>
      <c r="CL163" t="s">
        <v>417</v>
      </c>
      <c r="CM163">
        <f>$B$11*DK163+$C$11*DL163+$F$11*DW163*(1-DZ163)</f>
        <v>0</v>
      </c>
      <c r="CN163">
        <f>CM163*CO163</f>
        <v>0</v>
      </c>
      <c r="CO163">
        <f>($B$11*$D$9+$C$11*$D$9+$F$11*((EJ163+EB163)/MAX(EJ163+EB163+EK163, 0.1)*$I$9+EK163/MAX(EJ163+EB163+EK163, 0.1)*$J$9))/($B$11+$C$11+$F$11)</f>
        <v>0</v>
      </c>
      <c r="CP163">
        <f>($B$11*$K$9+$C$11*$K$9+$F$11*((EJ163+EB163)/MAX(EJ163+EB163+EK163, 0.1)*$P$9+EK163/MAX(EJ163+EB163+EK163, 0.1)*$Q$9))/($B$11+$C$11+$F$11)</f>
        <v>0</v>
      </c>
      <c r="CQ163">
        <v>6</v>
      </c>
      <c r="CR163">
        <v>0.5</v>
      </c>
      <c r="CS163" t="s">
        <v>418</v>
      </c>
      <c r="CT163">
        <v>2</v>
      </c>
      <c r="CU163">
        <v>1690408044.25</v>
      </c>
      <c r="CV163">
        <v>404.1706666666667</v>
      </c>
      <c r="CW163">
        <v>410.0558666666666</v>
      </c>
      <c r="CX163">
        <v>34.62828333333333</v>
      </c>
      <c r="CY163">
        <v>34.91110333333334</v>
      </c>
      <c r="CZ163">
        <v>406.4016666666667</v>
      </c>
      <c r="DA163">
        <v>33.91528333333333</v>
      </c>
      <c r="DB163">
        <v>600.1969666666665</v>
      </c>
      <c r="DC163">
        <v>101.1244333333333</v>
      </c>
      <c r="DD163">
        <v>0.1000945866666667</v>
      </c>
      <c r="DE163">
        <v>34.90823333333333</v>
      </c>
      <c r="DF163">
        <v>35.28942666666667</v>
      </c>
      <c r="DG163">
        <v>999.9000000000002</v>
      </c>
      <c r="DH163">
        <v>0</v>
      </c>
      <c r="DI163">
        <v>0</v>
      </c>
      <c r="DJ163">
        <v>9999.024333333333</v>
      </c>
      <c r="DK163">
        <v>0</v>
      </c>
      <c r="DL163">
        <v>1318.443</v>
      </c>
      <c r="DM163">
        <v>-0.1482685833333333</v>
      </c>
      <c r="DN163">
        <v>424.6024333333334</v>
      </c>
      <c r="DO163">
        <v>424.8893666666666</v>
      </c>
      <c r="DP163">
        <v>-0.3028733666666667</v>
      </c>
      <c r="DQ163">
        <v>410.0558666666666</v>
      </c>
      <c r="DR163">
        <v>34.91110333333334</v>
      </c>
      <c r="DS163">
        <v>3.499738333333334</v>
      </c>
      <c r="DT163">
        <v>3.530366666666667</v>
      </c>
      <c r="DU163">
        <v>26.61845</v>
      </c>
      <c r="DV163">
        <v>26.76648333333333</v>
      </c>
      <c r="DW163">
        <v>700.0145666666667</v>
      </c>
      <c r="DX163">
        <v>0.9430068666666664</v>
      </c>
      <c r="DY163">
        <v>0.05699329666666667</v>
      </c>
      <c r="DZ163">
        <v>0</v>
      </c>
      <c r="EA163">
        <v>337.1656666666667</v>
      </c>
      <c r="EB163">
        <v>4.99931</v>
      </c>
      <c r="EC163">
        <v>4113.119333333334</v>
      </c>
      <c r="ED163">
        <v>6099.905666666667</v>
      </c>
      <c r="EE163">
        <v>41.35819999999999</v>
      </c>
      <c r="EF163">
        <v>43.43699999999998</v>
      </c>
      <c r="EG163">
        <v>42.31199999999998</v>
      </c>
      <c r="EH163">
        <v>42.94119999999997</v>
      </c>
      <c r="EI163">
        <v>43.15806666666666</v>
      </c>
      <c r="EJ163">
        <v>655.4033333333334</v>
      </c>
      <c r="EK163">
        <v>39.60866666666666</v>
      </c>
      <c r="EL163">
        <v>0</v>
      </c>
      <c r="EM163">
        <v>207.7999999523163</v>
      </c>
      <c r="EN163">
        <v>0</v>
      </c>
      <c r="EO163">
        <v>337.1826800000001</v>
      </c>
      <c r="EP163">
        <v>-2.554538488641539</v>
      </c>
      <c r="EQ163">
        <v>-376.9192318234048</v>
      </c>
      <c r="ER163">
        <v>4110.5756</v>
      </c>
      <c r="ES163">
        <v>15</v>
      </c>
      <c r="ET163">
        <v>1690408073</v>
      </c>
      <c r="EU163" t="s">
        <v>1115</v>
      </c>
      <c r="EV163">
        <v>1690408073</v>
      </c>
      <c r="EW163">
        <v>1690408071</v>
      </c>
      <c r="EX163">
        <v>107</v>
      </c>
      <c r="EY163">
        <v>-5.737</v>
      </c>
      <c r="EZ163">
        <v>0.02</v>
      </c>
      <c r="FA163">
        <v>-2.231</v>
      </c>
      <c r="FB163">
        <v>0.713</v>
      </c>
      <c r="FC163">
        <v>405</v>
      </c>
      <c r="FD163">
        <v>35</v>
      </c>
      <c r="FE163">
        <v>0.53</v>
      </c>
      <c r="FF163">
        <v>0.29</v>
      </c>
      <c r="FG163">
        <v>0.274177965087201</v>
      </c>
      <c r="FH163">
        <v>0.09467859443127132</v>
      </c>
      <c r="FI163">
        <v>0.03193736060180256</v>
      </c>
      <c r="FJ163">
        <v>1</v>
      </c>
      <c r="FK163">
        <v>-0.144575455</v>
      </c>
      <c r="FL163">
        <v>-0.1141112622889304</v>
      </c>
      <c r="FM163">
        <v>0.03926824275051629</v>
      </c>
      <c r="FN163">
        <v>1</v>
      </c>
      <c r="FO163">
        <v>409.9081</v>
      </c>
      <c r="FP163">
        <v>-0.06324360400452599</v>
      </c>
      <c r="FQ163">
        <v>0.01008745094990532</v>
      </c>
      <c r="FR163">
        <v>1</v>
      </c>
      <c r="FS163">
        <v>-0.32733055</v>
      </c>
      <c r="FT163">
        <v>0.3540733958724206</v>
      </c>
      <c r="FU163">
        <v>0.0400673414341094</v>
      </c>
      <c r="FV163">
        <v>1</v>
      </c>
      <c r="FW163">
        <v>34.59656666666667</v>
      </c>
      <c r="FX163">
        <v>0.7405882091213178</v>
      </c>
      <c r="FY163">
        <v>0.05353945170515752</v>
      </c>
      <c r="FZ163">
        <v>0</v>
      </c>
      <c r="GA163">
        <v>4</v>
      </c>
      <c r="GB163">
        <v>5</v>
      </c>
      <c r="GC163" t="s">
        <v>489</v>
      </c>
      <c r="GD163">
        <v>3.16808</v>
      </c>
      <c r="GE163">
        <v>2.79732</v>
      </c>
      <c r="GF163">
        <v>0.100394</v>
      </c>
      <c r="GG163">
        <v>0.101622</v>
      </c>
      <c r="GH163">
        <v>0.150975</v>
      </c>
      <c r="GI163">
        <v>0.153278</v>
      </c>
      <c r="GJ163">
        <v>27612.4</v>
      </c>
      <c r="GK163">
        <v>20905.6</v>
      </c>
      <c r="GL163">
        <v>28730.6</v>
      </c>
      <c r="GM163">
        <v>22829.4</v>
      </c>
      <c r="GN163">
        <v>31045.5</v>
      </c>
      <c r="GO163">
        <v>27987.2</v>
      </c>
      <c r="GP163">
        <v>39641.1</v>
      </c>
      <c r="GQ163">
        <v>36943.6</v>
      </c>
      <c r="GR163">
        <v>2.06273</v>
      </c>
      <c r="GS163">
        <v>1.75872</v>
      </c>
      <c r="GT163">
        <v>0.0964329</v>
      </c>
      <c r="GU163">
        <v>0</v>
      </c>
      <c r="GV163">
        <v>33.6883</v>
      </c>
      <c r="GW163">
        <v>999.9</v>
      </c>
      <c r="GX163">
        <v>60.5</v>
      </c>
      <c r="GY163">
        <v>38.6</v>
      </c>
      <c r="GZ163">
        <v>41.1453</v>
      </c>
      <c r="HA163">
        <v>61.5133</v>
      </c>
      <c r="HB163">
        <v>28.8021</v>
      </c>
      <c r="HC163">
        <v>1</v>
      </c>
      <c r="HD163">
        <v>0.693699</v>
      </c>
      <c r="HE163">
        <v>0</v>
      </c>
      <c r="HF163">
        <v>20.2826</v>
      </c>
      <c r="HG163">
        <v>5.22163</v>
      </c>
      <c r="HH163">
        <v>11.9141</v>
      </c>
      <c r="HI163">
        <v>4.96325</v>
      </c>
      <c r="HJ163">
        <v>3.292</v>
      </c>
      <c r="HK163">
        <v>9999</v>
      </c>
      <c r="HL163">
        <v>9999</v>
      </c>
      <c r="HM163">
        <v>9999</v>
      </c>
      <c r="HN163">
        <v>999.9</v>
      </c>
      <c r="HO163">
        <v>4.97032</v>
      </c>
      <c r="HP163">
        <v>1.87544</v>
      </c>
      <c r="HQ163">
        <v>1.87424</v>
      </c>
      <c r="HR163">
        <v>1.87347</v>
      </c>
      <c r="HS163">
        <v>1.87485</v>
      </c>
      <c r="HT163">
        <v>1.86981</v>
      </c>
      <c r="HU163">
        <v>1.87393</v>
      </c>
      <c r="HV163">
        <v>1.87897</v>
      </c>
      <c r="HW163">
        <v>0</v>
      </c>
      <c r="HX163">
        <v>0</v>
      </c>
      <c r="HY163">
        <v>0</v>
      </c>
      <c r="HZ163">
        <v>0</v>
      </c>
      <c r="IA163" t="s">
        <v>421</v>
      </c>
      <c r="IB163" t="s">
        <v>422</v>
      </c>
      <c r="IC163" t="s">
        <v>423</v>
      </c>
      <c r="ID163" t="s">
        <v>423</v>
      </c>
      <c r="IE163" t="s">
        <v>423</v>
      </c>
      <c r="IF163" t="s">
        <v>423</v>
      </c>
      <c r="IG163">
        <v>0</v>
      </c>
      <c r="IH163">
        <v>100</v>
      </c>
      <c r="II163">
        <v>100</v>
      </c>
      <c r="IJ163">
        <v>-2.231</v>
      </c>
      <c r="IK163">
        <v>0.713</v>
      </c>
      <c r="IL163">
        <v>3.483485938349261</v>
      </c>
      <c r="IM163">
        <v>0.0007502269904989051</v>
      </c>
      <c r="IN163">
        <v>-1.907541437940456E-06</v>
      </c>
      <c r="IO163">
        <v>4.87577687351772E-10</v>
      </c>
      <c r="IP163">
        <v>0.6929500000000033</v>
      </c>
      <c r="IQ163">
        <v>0</v>
      </c>
      <c r="IR163">
        <v>0</v>
      </c>
      <c r="IS163">
        <v>0</v>
      </c>
      <c r="IT163">
        <v>1</v>
      </c>
      <c r="IU163">
        <v>1943</v>
      </c>
      <c r="IV163">
        <v>1</v>
      </c>
      <c r="IW163">
        <v>21</v>
      </c>
      <c r="IX163">
        <v>3.2</v>
      </c>
      <c r="IY163">
        <v>3.2</v>
      </c>
      <c r="IZ163">
        <v>1.08887</v>
      </c>
      <c r="JA163">
        <v>2.4585</v>
      </c>
      <c r="JB163">
        <v>1.42578</v>
      </c>
      <c r="JC163">
        <v>2.26562</v>
      </c>
      <c r="JD163">
        <v>1.54785</v>
      </c>
      <c r="JE163">
        <v>2.36084</v>
      </c>
      <c r="JF163">
        <v>41.5344</v>
      </c>
      <c r="JG163">
        <v>15.4104</v>
      </c>
      <c r="JH163">
        <v>18</v>
      </c>
      <c r="JI163">
        <v>633.326</v>
      </c>
      <c r="JJ163">
        <v>415.34</v>
      </c>
      <c r="JK163">
        <v>34.6759</v>
      </c>
      <c r="JL163">
        <v>35.7933</v>
      </c>
      <c r="JM163">
        <v>29.9998</v>
      </c>
      <c r="JN163">
        <v>35.6977</v>
      </c>
      <c r="JO163">
        <v>35.6201</v>
      </c>
      <c r="JP163">
        <v>21.8281</v>
      </c>
      <c r="JQ163">
        <v>16.9253</v>
      </c>
      <c r="JR163">
        <v>100</v>
      </c>
      <c r="JS163">
        <v>-999.9</v>
      </c>
      <c r="JT163">
        <v>410.054</v>
      </c>
      <c r="JU163">
        <v>35</v>
      </c>
      <c r="JV163">
        <v>93.6258</v>
      </c>
      <c r="JW163">
        <v>94.2846</v>
      </c>
    </row>
    <row r="164" spans="1:283">
      <c r="A164">
        <v>148</v>
      </c>
      <c r="B164">
        <v>1690408199.5</v>
      </c>
      <c r="C164">
        <v>29829.40000009537</v>
      </c>
      <c r="D164" t="s">
        <v>1116</v>
      </c>
      <c r="E164" t="s">
        <v>1117</v>
      </c>
      <c r="F164">
        <v>15</v>
      </c>
      <c r="P164">
        <v>1690408191.75</v>
      </c>
      <c r="Q164">
        <f>(R164)/1000</f>
        <v>0</v>
      </c>
      <c r="R164">
        <f>1000*DB164*AP164*(CX164-CY164)/(100*CQ164*(1000-AP164*CX164))</f>
        <v>0</v>
      </c>
      <c r="S164">
        <f>DB164*AP164*(CW164-CV164*(1000-AP164*CY164)/(1000-AP164*CX164))/(100*CQ164)</f>
        <v>0</v>
      </c>
      <c r="T164">
        <f>CV164 - IF(AP164&gt;1, S164*CQ164*100.0/(AR164*DJ164), 0)</f>
        <v>0</v>
      </c>
      <c r="U164">
        <f>((AA164-Q164/2)*T164-S164)/(AA164+Q164/2)</f>
        <v>0</v>
      </c>
      <c r="V164">
        <f>U164*(DC164+DD164)/1000.0</f>
        <v>0</v>
      </c>
      <c r="W164">
        <f>(CV164 - IF(AP164&gt;1, S164*CQ164*100.0/(AR164*DJ164), 0))*(DC164+DD164)/1000.0</f>
        <v>0</v>
      </c>
      <c r="X164">
        <f>2.0/((1/Z164-1/Y164)+SIGN(Z164)*SQRT((1/Z164-1/Y164)*(1/Z164-1/Y164) + 4*CR164/((CR164+1)*(CR164+1))*(2*1/Z164*1/Y164-1/Y164*1/Y164)))</f>
        <v>0</v>
      </c>
      <c r="Y164">
        <f>IF(LEFT(CS164,1)&lt;&gt;"0",IF(LEFT(CS164,1)="1",3.0,CT164),$D$5+$E$5*(DJ164*DC164/($K$5*1000))+$F$5*(DJ164*DC164/($K$5*1000))*MAX(MIN(CQ164,$J$5),$I$5)*MAX(MIN(CQ164,$J$5),$I$5)+$G$5*MAX(MIN(CQ164,$J$5),$I$5)*(DJ164*DC164/($K$5*1000))+$H$5*(DJ164*DC164/($K$5*1000))*(DJ164*DC164/($K$5*1000)))</f>
        <v>0</v>
      </c>
      <c r="Z164">
        <f>Q164*(1000-(1000*0.61365*exp(17.502*AD164/(240.97+AD164))/(DC164+DD164)+CX164)/2)/(1000*0.61365*exp(17.502*AD164/(240.97+AD164))/(DC164+DD164)-CX164)</f>
        <v>0</v>
      </c>
      <c r="AA164">
        <f>1/((CR164+1)/(X164/1.6)+1/(Y164/1.37)) + CR164/((CR164+1)/(X164/1.6) + CR164/(Y164/1.37))</f>
        <v>0</v>
      </c>
      <c r="AB164">
        <f>(CM164*CP164)</f>
        <v>0</v>
      </c>
      <c r="AC164">
        <f>(DE164+(AB164+2*0.95*5.67E-8*(((DE164+$B$7)+273)^4-(DE164+273)^4)-44100*Q164)/(1.84*29.3*Y164+8*0.95*5.67E-8*(DE164+273)^3))</f>
        <v>0</v>
      </c>
      <c r="AD164">
        <f>($C$7*DF164+$D$7*DG164+$E$7*AC164)</f>
        <v>0</v>
      </c>
      <c r="AE164">
        <f>0.61365*exp(17.502*AD164/(240.97+AD164))</f>
        <v>0</v>
      </c>
      <c r="AF164">
        <f>(AG164/AH164*100)</f>
        <v>0</v>
      </c>
      <c r="AG164">
        <f>CX164*(DC164+DD164)/1000</f>
        <v>0</v>
      </c>
      <c r="AH164">
        <f>0.61365*exp(17.502*DE164/(240.97+DE164))</f>
        <v>0</v>
      </c>
      <c r="AI164">
        <f>(AE164-CX164*(DC164+DD164)/1000)</f>
        <v>0</v>
      </c>
      <c r="AJ164">
        <f>(-Q164*44100)</f>
        <v>0</v>
      </c>
      <c r="AK164">
        <f>2*29.3*Y164*0.92*(DE164-AD164)</f>
        <v>0</v>
      </c>
      <c r="AL164">
        <f>2*0.95*5.67E-8*(((DE164+$B$7)+273)^4-(AD164+273)^4)</f>
        <v>0</v>
      </c>
      <c r="AM164">
        <f>AB164+AL164+AJ164+AK164</f>
        <v>0</v>
      </c>
      <c r="AN164">
        <v>0</v>
      </c>
      <c r="AO164">
        <v>0</v>
      </c>
      <c r="AP164">
        <f>IF(AN164*$H$13&gt;=AR164,1.0,(AR164/(AR164-AN164*$H$13)))</f>
        <v>0</v>
      </c>
      <c r="AQ164">
        <f>(AP164-1)*100</f>
        <v>0</v>
      </c>
      <c r="AR164">
        <f>MAX(0,($B$13+$C$13*DJ164)/(1+$D$13*DJ164)*DC164/(DE164+273)*$E$13)</f>
        <v>0</v>
      </c>
      <c r="AS164" t="s">
        <v>414</v>
      </c>
      <c r="AT164">
        <v>12558.6</v>
      </c>
      <c r="AU164">
        <v>607.068</v>
      </c>
      <c r="AV164">
        <v>2188.17</v>
      </c>
      <c r="AW164">
        <f>1-AU164/AV164</f>
        <v>0</v>
      </c>
      <c r="AX164">
        <v>-1.734461745173538</v>
      </c>
      <c r="AY164" t="s">
        <v>1118</v>
      </c>
      <c r="AZ164">
        <v>12552.1</v>
      </c>
      <c r="BA164">
        <v>639.8051538461539</v>
      </c>
      <c r="BB164">
        <v>1036.08</v>
      </c>
      <c r="BC164">
        <f>1-BA164/BB164</f>
        <v>0</v>
      </c>
      <c r="BD164">
        <v>0.5</v>
      </c>
      <c r="BE164">
        <f>CN164</f>
        <v>0</v>
      </c>
      <c r="BF164">
        <f>S164</f>
        <v>0</v>
      </c>
      <c r="BG164">
        <f>BC164*BD164*BE164</f>
        <v>0</v>
      </c>
      <c r="BH164">
        <f>(BF164-AX164)/BE164</f>
        <v>0</v>
      </c>
      <c r="BI164">
        <f>(AV164-BB164)/BB164</f>
        <v>0</v>
      </c>
      <c r="BJ164">
        <f>AU164/(AW164+AU164/BB164)</f>
        <v>0</v>
      </c>
      <c r="BK164" t="s">
        <v>1119</v>
      </c>
      <c r="BL164">
        <v>-1237.41</v>
      </c>
      <c r="BM164">
        <f>IF(BL164&lt;&gt;0, BL164, BJ164)</f>
        <v>0</v>
      </c>
      <c r="BN164">
        <f>1-BM164/BB164</f>
        <v>0</v>
      </c>
      <c r="BO164">
        <f>(BB164-BA164)/(BB164-BM164)</f>
        <v>0</v>
      </c>
      <c r="BP164">
        <f>(AV164-BB164)/(AV164-BM164)</f>
        <v>0</v>
      </c>
      <c r="BQ164">
        <f>(BB164-BA164)/(BB164-AU164)</f>
        <v>0</v>
      </c>
      <c r="BR164">
        <f>(AV164-BB164)/(AV164-AU164)</f>
        <v>0</v>
      </c>
      <c r="BS164">
        <f>(BO164*BM164/BA164)</f>
        <v>0</v>
      </c>
      <c r="BT164">
        <f>(1-BS164)</f>
        <v>0</v>
      </c>
      <c r="BU164">
        <v>3414</v>
      </c>
      <c r="BV164">
        <v>300</v>
      </c>
      <c r="BW164">
        <v>300</v>
      </c>
      <c r="BX164">
        <v>300</v>
      </c>
      <c r="BY164">
        <v>12552.1</v>
      </c>
      <c r="BZ164">
        <v>919.09</v>
      </c>
      <c r="CA164">
        <v>-0.00968714</v>
      </c>
      <c r="CB164">
        <v>-31.78</v>
      </c>
      <c r="CC164" t="s">
        <v>417</v>
      </c>
      <c r="CD164" t="s">
        <v>417</v>
      </c>
      <c r="CE164" t="s">
        <v>417</v>
      </c>
      <c r="CF164" t="s">
        <v>417</v>
      </c>
      <c r="CG164" t="s">
        <v>417</v>
      </c>
      <c r="CH164" t="s">
        <v>417</v>
      </c>
      <c r="CI164" t="s">
        <v>417</v>
      </c>
      <c r="CJ164" t="s">
        <v>417</v>
      </c>
      <c r="CK164" t="s">
        <v>417</v>
      </c>
      <c r="CL164" t="s">
        <v>417</v>
      </c>
      <c r="CM164">
        <f>$B$11*DK164+$C$11*DL164+$F$11*DW164*(1-DZ164)</f>
        <v>0</v>
      </c>
      <c r="CN164">
        <f>CM164*CO164</f>
        <v>0</v>
      </c>
      <c r="CO164">
        <f>($B$11*$D$9+$C$11*$D$9+$F$11*((EJ164+EB164)/MAX(EJ164+EB164+EK164, 0.1)*$I$9+EK164/MAX(EJ164+EB164+EK164, 0.1)*$J$9))/($B$11+$C$11+$F$11)</f>
        <v>0</v>
      </c>
      <c r="CP164">
        <f>($B$11*$K$9+$C$11*$K$9+$F$11*((EJ164+EB164)/MAX(EJ164+EB164+EK164, 0.1)*$P$9+EK164/MAX(EJ164+EB164+EK164, 0.1)*$Q$9))/($B$11+$C$11+$F$11)</f>
        <v>0</v>
      </c>
      <c r="CQ164">
        <v>6</v>
      </c>
      <c r="CR164">
        <v>0.5</v>
      </c>
      <c r="CS164" t="s">
        <v>418</v>
      </c>
      <c r="CT164">
        <v>2</v>
      </c>
      <c r="CU164">
        <v>1690408191.75</v>
      </c>
      <c r="CV164">
        <v>413.0775333333333</v>
      </c>
      <c r="CW164">
        <v>417.3461666666668</v>
      </c>
      <c r="CX164">
        <v>35.35175333333333</v>
      </c>
      <c r="CY164">
        <v>34.93528666666666</v>
      </c>
      <c r="CZ164">
        <v>411.9645333333333</v>
      </c>
      <c r="DA164">
        <v>34.84875333333333</v>
      </c>
      <c r="DB164">
        <v>600.2165666666665</v>
      </c>
      <c r="DC164">
        <v>101.1275</v>
      </c>
      <c r="DD164">
        <v>0.1000496833333333</v>
      </c>
      <c r="DE164">
        <v>35.26955</v>
      </c>
      <c r="DF164">
        <v>35.53174333333333</v>
      </c>
      <c r="DG164">
        <v>999.9000000000002</v>
      </c>
      <c r="DH164">
        <v>0</v>
      </c>
      <c r="DI164">
        <v>0</v>
      </c>
      <c r="DJ164">
        <v>10000.854</v>
      </c>
      <c r="DK164">
        <v>0</v>
      </c>
      <c r="DL164">
        <v>636.5341333333334</v>
      </c>
      <c r="DM164">
        <v>-7.616037666666666</v>
      </c>
      <c r="DN164">
        <v>424.8382</v>
      </c>
      <c r="DO164">
        <v>432.4541333333334</v>
      </c>
      <c r="DP164">
        <v>0.6262317666666666</v>
      </c>
      <c r="DQ164">
        <v>417.3461666666668</v>
      </c>
      <c r="DR164">
        <v>34.93528666666666</v>
      </c>
      <c r="DS164">
        <v>3.59625</v>
      </c>
      <c r="DT164">
        <v>3.532920333333333</v>
      </c>
      <c r="DU164">
        <v>27.08111333333334</v>
      </c>
      <c r="DV164">
        <v>26.77878666666666</v>
      </c>
      <c r="DW164">
        <v>800.0067666666667</v>
      </c>
      <c r="DX164">
        <v>0.9500029999999998</v>
      </c>
      <c r="DY164">
        <v>0.04999679999999999</v>
      </c>
      <c r="DZ164">
        <v>0</v>
      </c>
      <c r="EA164">
        <v>639.8720333333332</v>
      </c>
      <c r="EB164">
        <v>4.99931</v>
      </c>
      <c r="EC164">
        <v>7850.114666666667</v>
      </c>
      <c r="ED164">
        <v>6994.636666666667</v>
      </c>
      <c r="EE164">
        <v>41.93699999999998</v>
      </c>
      <c r="EF164">
        <v>43.68079999999998</v>
      </c>
      <c r="EG164">
        <v>42.625</v>
      </c>
      <c r="EH164">
        <v>43.29546666666665</v>
      </c>
      <c r="EI164">
        <v>43.61030000000001</v>
      </c>
      <c r="EJ164">
        <v>755.2586666666665</v>
      </c>
      <c r="EK164">
        <v>39.75</v>
      </c>
      <c r="EL164">
        <v>0</v>
      </c>
      <c r="EM164">
        <v>146.7999999523163</v>
      </c>
      <c r="EN164">
        <v>0</v>
      </c>
      <c r="EO164">
        <v>639.8051538461539</v>
      </c>
      <c r="EP164">
        <v>-56.4684444861746</v>
      </c>
      <c r="EQ164">
        <v>1278.578121436815</v>
      </c>
      <c r="ER164">
        <v>7851.164230769232</v>
      </c>
      <c r="ES164">
        <v>15</v>
      </c>
      <c r="ET164">
        <v>1690408220.5</v>
      </c>
      <c r="EU164" t="s">
        <v>1120</v>
      </c>
      <c r="EV164">
        <v>1690408220.5</v>
      </c>
      <c r="EW164">
        <v>1690408219.5</v>
      </c>
      <c r="EX164">
        <v>108</v>
      </c>
      <c r="EY164">
        <v>3.349</v>
      </c>
      <c r="EZ164">
        <v>-0.21</v>
      </c>
      <c r="FA164">
        <v>1.113</v>
      </c>
      <c r="FB164">
        <v>0.503</v>
      </c>
      <c r="FC164">
        <v>418</v>
      </c>
      <c r="FD164">
        <v>35</v>
      </c>
      <c r="FE164">
        <v>0.17</v>
      </c>
      <c r="FF164">
        <v>0.15</v>
      </c>
      <c r="FG164">
        <v>7.353878326754781</v>
      </c>
      <c r="FH164">
        <v>0.1425990139140174</v>
      </c>
      <c r="FI164">
        <v>0.02800459468076382</v>
      </c>
      <c r="FJ164">
        <v>1</v>
      </c>
      <c r="FK164">
        <v>-7.629040731707317</v>
      </c>
      <c r="FL164">
        <v>0.0442342160278682</v>
      </c>
      <c r="FM164">
        <v>0.03710214236074901</v>
      </c>
      <c r="FN164">
        <v>1</v>
      </c>
      <c r="FO164">
        <v>409.728</v>
      </c>
      <c r="FP164">
        <v>0.3115161290313471</v>
      </c>
      <c r="FQ164">
        <v>0.02655608793575438</v>
      </c>
      <c r="FR164">
        <v>1</v>
      </c>
      <c r="FS164">
        <v>0.5913266341463415</v>
      </c>
      <c r="FT164">
        <v>0.6268068292682935</v>
      </c>
      <c r="FU164">
        <v>0.06569815256219662</v>
      </c>
      <c r="FV164">
        <v>0</v>
      </c>
      <c r="FW164">
        <v>35.55843548387097</v>
      </c>
      <c r="FX164">
        <v>0.657508064516012</v>
      </c>
      <c r="FY164">
        <v>0.04916585196006892</v>
      </c>
      <c r="FZ164">
        <v>1</v>
      </c>
      <c r="GA164">
        <v>4</v>
      </c>
      <c r="GB164">
        <v>5</v>
      </c>
      <c r="GC164" t="s">
        <v>489</v>
      </c>
      <c r="GD164">
        <v>3.16809</v>
      </c>
      <c r="GE164">
        <v>2.79704</v>
      </c>
      <c r="GF164">
        <v>0.101482</v>
      </c>
      <c r="GG164">
        <v>0.103023</v>
      </c>
      <c r="GH164">
        <v>0.153802</v>
      </c>
      <c r="GI164">
        <v>0.153401</v>
      </c>
      <c r="GJ164">
        <v>27578.9</v>
      </c>
      <c r="GK164">
        <v>22020.9</v>
      </c>
      <c r="GL164">
        <v>28730.2</v>
      </c>
      <c r="GM164">
        <v>24084.7</v>
      </c>
      <c r="GN164">
        <v>30940.2</v>
      </c>
      <c r="GO164">
        <v>29766.2</v>
      </c>
      <c r="GP164">
        <v>39639.1</v>
      </c>
      <c r="GQ164">
        <v>39298</v>
      </c>
      <c r="GR164">
        <v>2.06442</v>
      </c>
      <c r="GS164">
        <v>1.76357</v>
      </c>
      <c r="GT164">
        <v>0.101976</v>
      </c>
      <c r="GU164">
        <v>0</v>
      </c>
      <c r="GV164">
        <v>33.926</v>
      </c>
      <c r="GW164">
        <v>999.9</v>
      </c>
      <c r="GX164">
        <v>60.1</v>
      </c>
      <c r="GY164">
        <v>38.6</v>
      </c>
      <c r="GZ164">
        <v>40.8661</v>
      </c>
      <c r="HA164">
        <v>61.6032</v>
      </c>
      <c r="HB164">
        <v>30.2284</v>
      </c>
      <c r="HC164">
        <v>1</v>
      </c>
      <c r="HD164">
        <v>0.687279</v>
      </c>
      <c r="HE164">
        <v>0</v>
      </c>
      <c r="HF164">
        <v>20.2821</v>
      </c>
      <c r="HG164">
        <v>5.22208</v>
      </c>
      <c r="HH164">
        <v>11.9141</v>
      </c>
      <c r="HI164">
        <v>4.9633</v>
      </c>
      <c r="HJ164">
        <v>3.292</v>
      </c>
      <c r="HK164">
        <v>9999</v>
      </c>
      <c r="HL164">
        <v>9999</v>
      </c>
      <c r="HM164">
        <v>9999</v>
      </c>
      <c r="HN164">
        <v>999.9</v>
      </c>
      <c r="HO164">
        <v>4.97031</v>
      </c>
      <c r="HP164">
        <v>1.87545</v>
      </c>
      <c r="HQ164">
        <v>1.87424</v>
      </c>
      <c r="HR164">
        <v>1.87347</v>
      </c>
      <c r="HS164">
        <v>1.87485</v>
      </c>
      <c r="HT164">
        <v>1.8698</v>
      </c>
      <c r="HU164">
        <v>1.87393</v>
      </c>
      <c r="HV164">
        <v>1.87897</v>
      </c>
      <c r="HW164">
        <v>0</v>
      </c>
      <c r="HX164">
        <v>0</v>
      </c>
      <c r="HY164">
        <v>0</v>
      </c>
      <c r="HZ164">
        <v>0</v>
      </c>
      <c r="IA164" t="s">
        <v>421</v>
      </c>
      <c r="IB164" t="s">
        <v>422</v>
      </c>
      <c r="IC164" t="s">
        <v>423</v>
      </c>
      <c r="ID164" t="s">
        <v>423</v>
      </c>
      <c r="IE164" t="s">
        <v>423</v>
      </c>
      <c r="IF164" t="s">
        <v>423</v>
      </c>
      <c r="IG164">
        <v>0</v>
      </c>
      <c r="IH164">
        <v>100</v>
      </c>
      <c r="II164">
        <v>100</v>
      </c>
      <c r="IJ164">
        <v>1.113</v>
      </c>
      <c r="IK164">
        <v>0.503</v>
      </c>
      <c r="IL164">
        <v>-2.253794082648866</v>
      </c>
      <c r="IM164">
        <v>0.0007502269904989051</v>
      </c>
      <c r="IN164">
        <v>-1.907541437940456E-06</v>
      </c>
      <c r="IO164">
        <v>4.87577687351772E-10</v>
      </c>
      <c r="IP164">
        <v>0.7127700000000132</v>
      </c>
      <c r="IQ164">
        <v>0</v>
      </c>
      <c r="IR164">
        <v>0</v>
      </c>
      <c r="IS164">
        <v>0</v>
      </c>
      <c r="IT164">
        <v>1</v>
      </c>
      <c r="IU164">
        <v>1943</v>
      </c>
      <c r="IV164">
        <v>1</v>
      </c>
      <c r="IW164">
        <v>21</v>
      </c>
      <c r="IX164">
        <v>2.1</v>
      </c>
      <c r="IY164">
        <v>2.1</v>
      </c>
      <c r="IZ164">
        <v>1.11206</v>
      </c>
      <c r="JA164">
        <v>2.46094</v>
      </c>
      <c r="JB164">
        <v>1.42578</v>
      </c>
      <c r="JC164">
        <v>2.26562</v>
      </c>
      <c r="JD164">
        <v>1.54785</v>
      </c>
      <c r="JE164">
        <v>2.35229</v>
      </c>
      <c r="JF164">
        <v>41.4562</v>
      </c>
      <c r="JG164">
        <v>15.3579</v>
      </c>
      <c r="JH164">
        <v>18</v>
      </c>
      <c r="JI164">
        <v>634.056</v>
      </c>
      <c r="JJ164">
        <v>417.796</v>
      </c>
      <c r="JK164">
        <v>34.6219</v>
      </c>
      <c r="JL164">
        <v>35.7187</v>
      </c>
      <c r="JM164">
        <v>30</v>
      </c>
      <c r="JN164">
        <v>35.6349</v>
      </c>
      <c r="JO164">
        <v>35.5587</v>
      </c>
      <c r="JP164">
        <v>22.2751</v>
      </c>
      <c r="JQ164">
        <v>15.5206</v>
      </c>
      <c r="JR164">
        <v>100</v>
      </c>
      <c r="JS164">
        <v>-999.9</v>
      </c>
      <c r="JT164">
        <v>417.648</v>
      </c>
      <c r="JU164">
        <v>35</v>
      </c>
      <c r="JV164">
        <v>93.62260000000001</v>
      </c>
      <c r="JW164">
        <v>99.97839999999999</v>
      </c>
    </row>
    <row r="165" spans="1:283">
      <c r="A165">
        <v>149</v>
      </c>
      <c r="B165">
        <v>1690408387</v>
      </c>
      <c r="C165">
        <v>30016.90000009537</v>
      </c>
      <c r="D165" t="s">
        <v>1121</v>
      </c>
      <c r="E165" t="s">
        <v>1122</v>
      </c>
      <c r="F165">
        <v>15</v>
      </c>
      <c r="P165">
        <v>1690408379.25</v>
      </c>
      <c r="Q165">
        <f>(R165)/1000</f>
        <v>0</v>
      </c>
      <c r="R165">
        <f>1000*DB165*AP165*(CX165-CY165)/(100*CQ165*(1000-AP165*CX165))</f>
        <v>0</v>
      </c>
      <c r="S165">
        <f>DB165*AP165*(CW165-CV165*(1000-AP165*CY165)/(1000-AP165*CX165))/(100*CQ165)</f>
        <v>0</v>
      </c>
      <c r="T165">
        <f>CV165 - IF(AP165&gt;1, S165*CQ165*100.0/(AR165*DJ165), 0)</f>
        <v>0</v>
      </c>
      <c r="U165">
        <f>((AA165-Q165/2)*T165-S165)/(AA165+Q165/2)</f>
        <v>0</v>
      </c>
      <c r="V165">
        <f>U165*(DC165+DD165)/1000.0</f>
        <v>0</v>
      </c>
      <c r="W165">
        <f>(CV165 - IF(AP165&gt;1, S165*CQ165*100.0/(AR165*DJ165), 0))*(DC165+DD165)/1000.0</f>
        <v>0</v>
      </c>
      <c r="X165">
        <f>2.0/((1/Z165-1/Y165)+SIGN(Z165)*SQRT((1/Z165-1/Y165)*(1/Z165-1/Y165) + 4*CR165/((CR165+1)*(CR165+1))*(2*1/Z165*1/Y165-1/Y165*1/Y165)))</f>
        <v>0</v>
      </c>
      <c r="Y165">
        <f>IF(LEFT(CS165,1)&lt;&gt;"0",IF(LEFT(CS165,1)="1",3.0,CT165),$D$5+$E$5*(DJ165*DC165/($K$5*1000))+$F$5*(DJ165*DC165/($K$5*1000))*MAX(MIN(CQ165,$J$5),$I$5)*MAX(MIN(CQ165,$J$5),$I$5)+$G$5*MAX(MIN(CQ165,$J$5),$I$5)*(DJ165*DC165/($K$5*1000))+$H$5*(DJ165*DC165/($K$5*1000))*(DJ165*DC165/($K$5*1000)))</f>
        <v>0</v>
      </c>
      <c r="Z165">
        <f>Q165*(1000-(1000*0.61365*exp(17.502*AD165/(240.97+AD165))/(DC165+DD165)+CX165)/2)/(1000*0.61365*exp(17.502*AD165/(240.97+AD165))/(DC165+DD165)-CX165)</f>
        <v>0</v>
      </c>
      <c r="AA165">
        <f>1/((CR165+1)/(X165/1.6)+1/(Y165/1.37)) + CR165/((CR165+1)/(X165/1.6) + CR165/(Y165/1.37))</f>
        <v>0</v>
      </c>
      <c r="AB165">
        <f>(CM165*CP165)</f>
        <v>0</v>
      </c>
      <c r="AC165">
        <f>(DE165+(AB165+2*0.95*5.67E-8*(((DE165+$B$7)+273)^4-(DE165+273)^4)-44100*Q165)/(1.84*29.3*Y165+8*0.95*5.67E-8*(DE165+273)^3))</f>
        <v>0</v>
      </c>
      <c r="AD165">
        <f>($C$7*DF165+$D$7*DG165+$E$7*AC165)</f>
        <v>0</v>
      </c>
      <c r="AE165">
        <f>0.61365*exp(17.502*AD165/(240.97+AD165))</f>
        <v>0</v>
      </c>
      <c r="AF165">
        <f>(AG165/AH165*100)</f>
        <v>0</v>
      </c>
      <c r="AG165">
        <f>CX165*(DC165+DD165)/1000</f>
        <v>0</v>
      </c>
      <c r="AH165">
        <f>0.61365*exp(17.502*DE165/(240.97+DE165))</f>
        <v>0</v>
      </c>
      <c r="AI165">
        <f>(AE165-CX165*(DC165+DD165)/1000)</f>
        <v>0</v>
      </c>
      <c r="AJ165">
        <f>(-Q165*44100)</f>
        <v>0</v>
      </c>
      <c r="AK165">
        <f>2*29.3*Y165*0.92*(DE165-AD165)</f>
        <v>0</v>
      </c>
      <c r="AL165">
        <f>2*0.95*5.67E-8*(((DE165+$B$7)+273)^4-(AD165+273)^4)</f>
        <v>0</v>
      </c>
      <c r="AM165">
        <f>AB165+AL165+AJ165+AK165</f>
        <v>0</v>
      </c>
      <c r="AN165">
        <v>0</v>
      </c>
      <c r="AO165">
        <v>0</v>
      </c>
      <c r="AP165">
        <f>IF(AN165*$H$13&gt;=AR165,1.0,(AR165/(AR165-AN165*$H$13)))</f>
        <v>0</v>
      </c>
      <c r="AQ165">
        <f>(AP165-1)*100</f>
        <v>0</v>
      </c>
      <c r="AR165">
        <f>MAX(0,($B$13+$C$13*DJ165)/(1+$D$13*DJ165)*DC165/(DE165+273)*$E$13)</f>
        <v>0</v>
      </c>
      <c r="AS165" t="s">
        <v>414</v>
      </c>
      <c r="AT165">
        <v>12558.6</v>
      </c>
      <c r="AU165">
        <v>607.068</v>
      </c>
      <c r="AV165">
        <v>2188.17</v>
      </c>
      <c r="AW165">
        <f>1-AU165/AV165</f>
        <v>0</v>
      </c>
      <c r="AX165">
        <v>-1.734461745173538</v>
      </c>
      <c r="AY165" t="s">
        <v>1123</v>
      </c>
      <c r="AZ165">
        <v>12668.4</v>
      </c>
      <c r="BA165">
        <v>435.9857599999999</v>
      </c>
      <c r="BB165">
        <v>545.253</v>
      </c>
      <c r="BC165">
        <f>1-BA165/BB165</f>
        <v>0</v>
      </c>
      <c r="BD165">
        <v>0.5</v>
      </c>
      <c r="BE165">
        <f>CN165</f>
        <v>0</v>
      </c>
      <c r="BF165">
        <f>S165</f>
        <v>0</v>
      </c>
      <c r="BG165">
        <f>BC165*BD165*BE165</f>
        <v>0</v>
      </c>
      <c r="BH165">
        <f>(BF165-AX165)/BE165</f>
        <v>0</v>
      </c>
      <c r="BI165">
        <f>(AV165-BB165)/BB165</f>
        <v>0</v>
      </c>
      <c r="BJ165">
        <f>AU165/(AW165+AU165/BB165)</f>
        <v>0</v>
      </c>
      <c r="BK165" t="s">
        <v>1124</v>
      </c>
      <c r="BL165">
        <v>-1287.49</v>
      </c>
      <c r="BM165">
        <f>IF(BL165&lt;&gt;0, BL165, BJ165)</f>
        <v>0</v>
      </c>
      <c r="BN165">
        <f>1-BM165/BB165</f>
        <v>0</v>
      </c>
      <c r="BO165">
        <f>(BB165-BA165)/(BB165-BM165)</f>
        <v>0</v>
      </c>
      <c r="BP165">
        <f>(AV165-BB165)/(AV165-BM165)</f>
        <v>0</v>
      </c>
      <c r="BQ165">
        <f>(BB165-BA165)/(BB165-AU165)</f>
        <v>0</v>
      </c>
      <c r="BR165">
        <f>(AV165-BB165)/(AV165-AU165)</f>
        <v>0</v>
      </c>
      <c r="BS165">
        <f>(BO165*BM165/BA165)</f>
        <v>0</v>
      </c>
      <c r="BT165">
        <f>(1-BS165)</f>
        <v>0</v>
      </c>
      <c r="BU165">
        <v>3416</v>
      </c>
      <c r="BV165">
        <v>300</v>
      </c>
      <c r="BW165">
        <v>300</v>
      </c>
      <c r="BX165">
        <v>300</v>
      </c>
      <c r="BY165">
        <v>12668.4</v>
      </c>
      <c r="BZ165">
        <v>519.1</v>
      </c>
      <c r="CA165">
        <v>-0.009533079999999999</v>
      </c>
      <c r="CB165">
        <v>-6.09</v>
      </c>
      <c r="CC165" t="s">
        <v>417</v>
      </c>
      <c r="CD165" t="s">
        <v>417</v>
      </c>
      <c r="CE165" t="s">
        <v>417</v>
      </c>
      <c r="CF165" t="s">
        <v>417</v>
      </c>
      <c r="CG165" t="s">
        <v>417</v>
      </c>
      <c r="CH165" t="s">
        <v>417</v>
      </c>
      <c r="CI165" t="s">
        <v>417</v>
      </c>
      <c r="CJ165" t="s">
        <v>417</v>
      </c>
      <c r="CK165" t="s">
        <v>417</v>
      </c>
      <c r="CL165" t="s">
        <v>417</v>
      </c>
      <c r="CM165">
        <f>$B$11*DK165+$C$11*DL165+$F$11*DW165*(1-DZ165)</f>
        <v>0</v>
      </c>
      <c r="CN165">
        <f>CM165*CO165</f>
        <v>0</v>
      </c>
      <c r="CO165">
        <f>($B$11*$D$9+$C$11*$D$9+$F$11*((EJ165+EB165)/MAX(EJ165+EB165+EK165, 0.1)*$I$9+EK165/MAX(EJ165+EB165+EK165, 0.1)*$J$9))/($B$11+$C$11+$F$11)</f>
        <v>0</v>
      </c>
      <c r="CP165">
        <f>($B$11*$K$9+$C$11*$K$9+$F$11*((EJ165+EB165)/MAX(EJ165+EB165+EK165, 0.1)*$P$9+EK165/MAX(EJ165+EB165+EK165, 0.1)*$Q$9))/($B$11+$C$11+$F$11)</f>
        <v>0</v>
      </c>
      <c r="CQ165">
        <v>6</v>
      </c>
      <c r="CR165">
        <v>0.5</v>
      </c>
      <c r="CS165" t="s">
        <v>418</v>
      </c>
      <c r="CT165">
        <v>2</v>
      </c>
      <c r="CU165">
        <v>1690408379.25</v>
      </c>
      <c r="CV165">
        <v>409.8650666666667</v>
      </c>
      <c r="CW165">
        <v>413.1358</v>
      </c>
      <c r="CX165">
        <v>35.51488666666666</v>
      </c>
      <c r="CY165">
        <v>34.98530666666667</v>
      </c>
      <c r="CZ165">
        <v>408.7220666666668</v>
      </c>
      <c r="DA165">
        <v>35.01388666666666</v>
      </c>
      <c r="DB165">
        <v>600.1677</v>
      </c>
      <c r="DC165">
        <v>101.1288333333333</v>
      </c>
      <c r="DD165">
        <v>0.09994094333333334</v>
      </c>
      <c r="DE165">
        <v>35.51738666666667</v>
      </c>
      <c r="DF165">
        <v>36.06718666666667</v>
      </c>
      <c r="DG165">
        <v>999.9000000000002</v>
      </c>
      <c r="DH165">
        <v>0</v>
      </c>
      <c r="DI165">
        <v>0</v>
      </c>
      <c r="DJ165">
        <v>9987.853999999999</v>
      </c>
      <c r="DK165">
        <v>0</v>
      </c>
      <c r="DL165">
        <v>944.3415666666665</v>
      </c>
      <c r="DM165">
        <v>-3.296571666666666</v>
      </c>
      <c r="DN165">
        <v>424.9313</v>
      </c>
      <c r="DO165">
        <v>428.1134333333334</v>
      </c>
      <c r="DP165">
        <v>0.5314544666666666</v>
      </c>
      <c r="DQ165">
        <v>413.1358</v>
      </c>
      <c r="DR165">
        <v>34.98530666666667</v>
      </c>
      <c r="DS165">
        <v>3.591768333333333</v>
      </c>
      <c r="DT165">
        <v>3.538022666666666</v>
      </c>
      <c r="DU165">
        <v>27.05988</v>
      </c>
      <c r="DV165">
        <v>26.80332333333333</v>
      </c>
      <c r="DW165">
        <v>1100.028333333333</v>
      </c>
      <c r="DX165">
        <v>0.9640063</v>
      </c>
      <c r="DY165">
        <v>0.03599379</v>
      </c>
      <c r="DZ165">
        <v>0</v>
      </c>
      <c r="EA165">
        <v>436.1286666666668</v>
      </c>
      <c r="EB165">
        <v>4.99931</v>
      </c>
      <c r="EC165">
        <v>6987.771666666667</v>
      </c>
      <c r="ED165">
        <v>9681.529666666667</v>
      </c>
      <c r="EE165">
        <v>42.29339999999998</v>
      </c>
      <c r="EF165">
        <v>43.91013333333332</v>
      </c>
      <c r="EG165">
        <v>42.83089999999999</v>
      </c>
      <c r="EH165">
        <v>43.68286666666664</v>
      </c>
      <c r="EI165">
        <v>43.93699999999998</v>
      </c>
      <c r="EJ165">
        <v>1055.616</v>
      </c>
      <c r="EK165">
        <v>39.41233333333334</v>
      </c>
      <c r="EL165">
        <v>0</v>
      </c>
      <c r="EM165">
        <v>187</v>
      </c>
      <c r="EN165">
        <v>0</v>
      </c>
      <c r="EO165">
        <v>435.9857599999999</v>
      </c>
      <c r="EP165">
        <v>-12.64307692593634</v>
      </c>
      <c r="EQ165">
        <v>-1170.855384000785</v>
      </c>
      <c r="ER165">
        <v>6974.3792</v>
      </c>
      <c r="ES165">
        <v>15</v>
      </c>
      <c r="ET165">
        <v>1690408409</v>
      </c>
      <c r="EU165" t="s">
        <v>1125</v>
      </c>
      <c r="EV165">
        <v>1690408409</v>
      </c>
      <c r="EW165">
        <v>1690408408</v>
      </c>
      <c r="EX165">
        <v>109</v>
      </c>
      <c r="EY165">
        <v>0.028</v>
      </c>
      <c r="EZ165">
        <v>-0.002</v>
      </c>
      <c r="FA165">
        <v>1.143</v>
      </c>
      <c r="FB165">
        <v>0.501</v>
      </c>
      <c r="FC165">
        <v>413</v>
      </c>
      <c r="FD165">
        <v>35</v>
      </c>
      <c r="FE165">
        <v>0.49</v>
      </c>
      <c r="FF165">
        <v>0.19</v>
      </c>
      <c r="FG165">
        <v>3.079685344043014</v>
      </c>
      <c r="FH165">
        <v>-0.04653231379388124</v>
      </c>
      <c r="FI165">
        <v>0.03411157670912843</v>
      </c>
      <c r="FJ165">
        <v>1</v>
      </c>
      <c r="FK165">
        <v>-3.309366</v>
      </c>
      <c r="FL165">
        <v>0.09314634146342118</v>
      </c>
      <c r="FM165">
        <v>0.04164417016822403</v>
      </c>
      <c r="FN165">
        <v>1</v>
      </c>
      <c r="FO165">
        <v>409.8352666666667</v>
      </c>
      <c r="FP165">
        <v>0.3414994438274325</v>
      </c>
      <c r="FQ165">
        <v>0.03486921596798837</v>
      </c>
      <c r="FR165">
        <v>1</v>
      </c>
      <c r="FS165">
        <v>0.490274075</v>
      </c>
      <c r="FT165">
        <v>0.6752039212007491</v>
      </c>
      <c r="FU165">
        <v>0.06601037687340813</v>
      </c>
      <c r="FV165">
        <v>0</v>
      </c>
      <c r="FW165">
        <v>35.50823666666667</v>
      </c>
      <c r="FX165">
        <v>0.482432035595102</v>
      </c>
      <c r="FY165">
        <v>0.03502933516671639</v>
      </c>
      <c r="FZ165">
        <v>1</v>
      </c>
      <c r="GA165">
        <v>4</v>
      </c>
      <c r="GB165">
        <v>5</v>
      </c>
      <c r="GC165" t="s">
        <v>489</v>
      </c>
      <c r="GD165">
        <v>3.16791</v>
      </c>
      <c r="GE165">
        <v>2.79738</v>
      </c>
      <c r="GF165">
        <v>0.100849</v>
      </c>
      <c r="GG165">
        <v>0.102211</v>
      </c>
      <c r="GH165">
        <v>0.154193</v>
      </c>
      <c r="GI165">
        <v>0.153395</v>
      </c>
      <c r="GJ165">
        <v>27591.5</v>
      </c>
      <c r="GK165">
        <v>22032.6</v>
      </c>
      <c r="GL165">
        <v>28723.6</v>
      </c>
      <c r="GM165">
        <v>24076.1</v>
      </c>
      <c r="GN165">
        <v>30918.5</v>
      </c>
      <c r="GO165">
        <v>29756.7</v>
      </c>
      <c r="GP165">
        <v>39628.7</v>
      </c>
      <c r="GQ165">
        <v>39284.6</v>
      </c>
      <c r="GR165">
        <v>2.06555</v>
      </c>
      <c r="GS165">
        <v>1.7623</v>
      </c>
      <c r="GT165">
        <v>0.107542</v>
      </c>
      <c r="GU165">
        <v>0</v>
      </c>
      <c r="GV165">
        <v>34.3648</v>
      </c>
      <c r="GW165">
        <v>999.9</v>
      </c>
      <c r="GX165">
        <v>59.6</v>
      </c>
      <c r="GY165">
        <v>38.7</v>
      </c>
      <c r="GZ165">
        <v>40.7471</v>
      </c>
      <c r="HA165">
        <v>60.9532</v>
      </c>
      <c r="HB165">
        <v>30.6731</v>
      </c>
      <c r="HC165">
        <v>1</v>
      </c>
      <c r="HD165">
        <v>0.699543</v>
      </c>
      <c r="HE165">
        <v>0</v>
      </c>
      <c r="HF165">
        <v>20.2795</v>
      </c>
      <c r="HG165">
        <v>5.22148</v>
      </c>
      <c r="HH165">
        <v>11.9141</v>
      </c>
      <c r="HI165">
        <v>4.9631</v>
      </c>
      <c r="HJ165">
        <v>3.292</v>
      </c>
      <c r="HK165">
        <v>9999</v>
      </c>
      <c r="HL165">
        <v>9999</v>
      </c>
      <c r="HM165">
        <v>9999</v>
      </c>
      <c r="HN165">
        <v>999.9</v>
      </c>
      <c r="HO165">
        <v>4.97031</v>
      </c>
      <c r="HP165">
        <v>1.87546</v>
      </c>
      <c r="HQ165">
        <v>1.87424</v>
      </c>
      <c r="HR165">
        <v>1.87347</v>
      </c>
      <c r="HS165">
        <v>1.87485</v>
      </c>
      <c r="HT165">
        <v>1.86981</v>
      </c>
      <c r="HU165">
        <v>1.87393</v>
      </c>
      <c r="HV165">
        <v>1.87898</v>
      </c>
      <c r="HW165">
        <v>0</v>
      </c>
      <c r="HX165">
        <v>0</v>
      </c>
      <c r="HY165">
        <v>0</v>
      </c>
      <c r="HZ165">
        <v>0</v>
      </c>
      <c r="IA165" t="s">
        <v>421</v>
      </c>
      <c r="IB165" t="s">
        <v>422</v>
      </c>
      <c r="IC165" t="s">
        <v>423</v>
      </c>
      <c r="ID165" t="s">
        <v>423</v>
      </c>
      <c r="IE165" t="s">
        <v>423</v>
      </c>
      <c r="IF165" t="s">
        <v>423</v>
      </c>
      <c r="IG165">
        <v>0</v>
      </c>
      <c r="IH165">
        <v>100</v>
      </c>
      <c r="II165">
        <v>100</v>
      </c>
      <c r="IJ165">
        <v>1.143</v>
      </c>
      <c r="IK165">
        <v>0.501</v>
      </c>
      <c r="IL165">
        <v>1.095867242477099</v>
      </c>
      <c r="IM165">
        <v>0.0007502269904989051</v>
      </c>
      <c r="IN165">
        <v>-1.907541437940456E-06</v>
      </c>
      <c r="IO165">
        <v>4.87577687351772E-10</v>
      </c>
      <c r="IP165">
        <v>0.5028699999999944</v>
      </c>
      <c r="IQ165">
        <v>0</v>
      </c>
      <c r="IR165">
        <v>0</v>
      </c>
      <c r="IS165">
        <v>0</v>
      </c>
      <c r="IT165">
        <v>1</v>
      </c>
      <c r="IU165">
        <v>1943</v>
      </c>
      <c r="IV165">
        <v>1</v>
      </c>
      <c r="IW165">
        <v>21</v>
      </c>
      <c r="IX165">
        <v>2.8</v>
      </c>
      <c r="IY165">
        <v>2.8</v>
      </c>
      <c r="IZ165">
        <v>1.10352</v>
      </c>
      <c r="JA165">
        <v>2.44751</v>
      </c>
      <c r="JB165">
        <v>1.42578</v>
      </c>
      <c r="JC165">
        <v>2.26562</v>
      </c>
      <c r="JD165">
        <v>1.54785</v>
      </c>
      <c r="JE165">
        <v>2.45605</v>
      </c>
      <c r="JF165">
        <v>41.4562</v>
      </c>
      <c r="JG165">
        <v>15.3053</v>
      </c>
      <c r="JH165">
        <v>18</v>
      </c>
      <c r="JI165">
        <v>635.518</v>
      </c>
      <c r="JJ165">
        <v>417.415</v>
      </c>
      <c r="JK165">
        <v>34.8085</v>
      </c>
      <c r="JL165">
        <v>35.8264</v>
      </c>
      <c r="JM165">
        <v>30</v>
      </c>
      <c r="JN165">
        <v>35.6984</v>
      </c>
      <c r="JO165">
        <v>35.6174</v>
      </c>
      <c r="JP165">
        <v>22.1055</v>
      </c>
      <c r="JQ165">
        <v>14.9624</v>
      </c>
      <c r="JR165">
        <v>100</v>
      </c>
      <c r="JS165">
        <v>-999.9</v>
      </c>
      <c r="JT165">
        <v>413.278</v>
      </c>
      <c r="JU165">
        <v>35</v>
      </c>
      <c r="JV165">
        <v>93.5992</v>
      </c>
      <c r="JW165">
        <v>99.94370000000001</v>
      </c>
    </row>
    <row r="166" spans="1:283">
      <c r="A166">
        <v>150</v>
      </c>
      <c r="B166">
        <v>1690408557</v>
      </c>
      <c r="C166">
        <v>30186.90000009537</v>
      </c>
      <c r="D166" t="s">
        <v>1126</v>
      </c>
      <c r="E166" t="s">
        <v>1127</v>
      </c>
      <c r="F166">
        <v>15</v>
      </c>
      <c r="P166">
        <v>1690408549</v>
      </c>
      <c r="Q166">
        <f>(R166)/1000</f>
        <v>0</v>
      </c>
      <c r="R166">
        <f>1000*DB166*AP166*(CX166-CY166)/(100*CQ166*(1000-AP166*CX166))</f>
        <v>0</v>
      </c>
      <c r="S166">
        <f>DB166*AP166*(CW166-CV166*(1000-AP166*CY166)/(1000-AP166*CX166))/(100*CQ166)</f>
        <v>0</v>
      </c>
      <c r="T166">
        <f>CV166 - IF(AP166&gt;1, S166*CQ166*100.0/(AR166*DJ166), 0)</f>
        <v>0</v>
      </c>
      <c r="U166">
        <f>((AA166-Q166/2)*T166-S166)/(AA166+Q166/2)</f>
        <v>0</v>
      </c>
      <c r="V166">
        <f>U166*(DC166+DD166)/1000.0</f>
        <v>0</v>
      </c>
      <c r="W166">
        <f>(CV166 - IF(AP166&gt;1, S166*CQ166*100.0/(AR166*DJ166), 0))*(DC166+DD166)/1000.0</f>
        <v>0</v>
      </c>
      <c r="X166">
        <f>2.0/((1/Z166-1/Y166)+SIGN(Z166)*SQRT((1/Z166-1/Y166)*(1/Z166-1/Y166) + 4*CR166/((CR166+1)*(CR166+1))*(2*1/Z166*1/Y166-1/Y166*1/Y166)))</f>
        <v>0</v>
      </c>
      <c r="Y166">
        <f>IF(LEFT(CS166,1)&lt;&gt;"0",IF(LEFT(CS166,1)="1",3.0,CT166),$D$5+$E$5*(DJ166*DC166/($K$5*1000))+$F$5*(DJ166*DC166/($K$5*1000))*MAX(MIN(CQ166,$J$5),$I$5)*MAX(MIN(CQ166,$J$5),$I$5)+$G$5*MAX(MIN(CQ166,$J$5),$I$5)*(DJ166*DC166/($K$5*1000))+$H$5*(DJ166*DC166/($K$5*1000))*(DJ166*DC166/($K$5*1000)))</f>
        <v>0</v>
      </c>
      <c r="Z166">
        <f>Q166*(1000-(1000*0.61365*exp(17.502*AD166/(240.97+AD166))/(DC166+DD166)+CX166)/2)/(1000*0.61365*exp(17.502*AD166/(240.97+AD166))/(DC166+DD166)-CX166)</f>
        <v>0</v>
      </c>
      <c r="AA166">
        <f>1/((CR166+1)/(X166/1.6)+1/(Y166/1.37)) + CR166/((CR166+1)/(X166/1.6) + CR166/(Y166/1.37))</f>
        <v>0</v>
      </c>
      <c r="AB166">
        <f>(CM166*CP166)</f>
        <v>0</v>
      </c>
      <c r="AC166">
        <f>(DE166+(AB166+2*0.95*5.67E-8*(((DE166+$B$7)+273)^4-(DE166+273)^4)-44100*Q166)/(1.84*29.3*Y166+8*0.95*5.67E-8*(DE166+273)^3))</f>
        <v>0</v>
      </c>
      <c r="AD166">
        <f>($C$7*DF166+$D$7*DG166+$E$7*AC166)</f>
        <v>0</v>
      </c>
      <c r="AE166">
        <f>0.61365*exp(17.502*AD166/(240.97+AD166))</f>
        <v>0</v>
      </c>
      <c r="AF166">
        <f>(AG166/AH166*100)</f>
        <v>0</v>
      </c>
      <c r="AG166">
        <f>CX166*(DC166+DD166)/1000</f>
        <v>0</v>
      </c>
      <c r="AH166">
        <f>0.61365*exp(17.502*DE166/(240.97+DE166))</f>
        <v>0</v>
      </c>
      <c r="AI166">
        <f>(AE166-CX166*(DC166+DD166)/1000)</f>
        <v>0</v>
      </c>
      <c r="AJ166">
        <f>(-Q166*44100)</f>
        <v>0</v>
      </c>
      <c r="AK166">
        <f>2*29.3*Y166*0.92*(DE166-AD166)</f>
        <v>0</v>
      </c>
      <c r="AL166">
        <f>2*0.95*5.67E-8*(((DE166+$B$7)+273)^4-(AD166+273)^4)</f>
        <v>0</v>
      </c>
      <c r="AM166">
        <f>AB166+AL166+AJ166+AK166</f>
        <v>0</v>
      </c>
      <c r="AN166">
        <v>0</v>
      </c>
      <c r="AO166">
        <v>0</v>
      </c>
      <c r="AP166">
        <f>IF(AN166*$H$13&gt;=AR166,1.0,(AR166/(AR166-AN166*$H$13)))</f>
        <v>0</v>
      </c>
      <c r="AQ166">
        <f>(AP166-1)*100</f>
        <v>0</v>
      </c>
      <c r="AR166">
        <f>MAX(0,($B$13+$C$13*DJ166)/(1+$D$13*DJ166)*DC166/(DE166+273)*$E$13)</f>
        <v>0</v>
      </c>
      <c r="AS166" t="s">
        <v>414</v>
      </c>
      <c r="AT166">
        <v>12558.6</v>
      </c>
      <c r="AU166">
        <v>607.068</v>
      </c>
      <c r="AV166">
        <v>2188.17</v>
      </c>
      <c r="AW166">
        <f>1-AU166/AV166</f>
        <v>0</v>
      </c>
      <c r="AX166">
        <v>-1.734461745173538</v>
      </c>
      <c r="AY166" t="s">
        <v>1128</v>
      </c>
      <c r="AZ166">
        <v>12560.1</v>
      </c>
      <c r="BA166">
        <v>601.188</v>
      </c>
      <c r="BB166">
        <v>978.196</v>
      </c>
      <c r="BC166">
        <f>1-BA166/BB166</f>
        <v>0</v>
      </c>
      <c r="BD166">
        <v>0.5</v>
      </c>
      <c r="BE166">
        <f>CN166</f>
        <v>0</v>
      </c>
      <c r="BF166">
        <f>S166</f>
        <v>0</v>
      </c>
      <c r="BG166">
        <f>BC166*BD166*BE166</f>
        <v>0</v>
      </c>
      <c r="BH166">
        <f>(BF166-AX166)/BE166</f>
        <v>0</v>
      </c>
      <c r="BI166">
        <f>(AV166-BB166)/BB166</f>
        <v>0</v>
      </c>
      <c r="BJ166">
        <f>AU166/(AW166+AU166/BB166)</f>
        <v>0</v>
      </c>
      <c r="BK166" t="s">
        <v>1129</v>
      </c>
      <c r="BL166">
        <v>-713.05</v>
      </c>
      <c r="BM166">
        <f>IF(BL166&lt;&gt;0, BL166, BJ166)</f>
        <v>0</v>
      </c>
      <c r="BN166">
        <f>1-BM166/BB166</f>
        <v>0</v>
      </c>
      <c r="BO166">
        <f>(BB166-BA166)/(BB166-BM166)</f>
        <v>0</v>
      </c>
      <c r="BP166">
        <f>(AV166-BB166)/(AV166-BM166)</f>
        <v>0</v>
      </c>
      <c r="BQ166">
        <f>(BB166-BA166)/(BB166-AU166)</f>
        <v>0</v>
      </c>
      <c r="BR166">
        <f>(AV166-BB166)/(AV166-AU166)</f>
        <v>0</v>
      </c>
      <c r="BS166">
        <f>(BO166*BM166/BA166)</f>
        <v>0</v>
      </c>
      <c r="BT166">
        <f>(1-BS166)</f>
        <v>0</v>
      </c>
      <c r="BU166">
        <v>3418</v>
      </c>
      <c r="BV166">
        <v>300</v>
      </c>
      <c r="BW166">
        <v>300</v>
      </c>
      <c r="BX166">
        <v>300</v>
      </c>
      <c r="BY166">
        <v>12560.1</v>
      </c>
      <c r="BZ166">
        <v>893.4</v>
      </c>
      <c r="CA166">
        <v>-0.00985898</v>
      </c>
      <c r="CB166">
        <v>-20.6</v>
      </c>
      <c r="CC166" t="s">
        <v>417</v>
      </c>
      <c r="CD166" t="s">
        <v>417</v>
      </c>
      <c r="CE166" t="s">
        <v>417</v>
      </c>
      <c r="CF166" t="s">
        <v>417</v>
      </c>
      <c r="CG166" t="s">
        <v>417</v>
      </c>
      <c r="CH166" t="s">
        <v>417</v>
      </c>
      <c r="CI166" t="s">
        <v>417</v>
      </c>
      <c r="CJ166" t="s">
        <v>417</v>
      </c>
      <c r="CK166" t="s">
        <v>417</v>
      </c>
      <c r="CL166" t="s">
        <v>417</v>
      </c>
      <c r="CM166">
        <f>$B$11*DK166+$C$11*DL166+$F$11*DW166*(1-DZ166)</f>
        <v>0</v>
      </c>
      <c r="CN166">
        <f>CM166*CO166</f>
        <v>0</v>
      </c>
      <c r="CO166">
        <f>($B$11*$D$9+$C$11*$D$9+$F$11*((EJ166+EB166)/MAX(EJ166+EB166+EK166, 0.1)*$I$9+EK166/MAX(EJ166+EB166+EK166, 0.1)*$J$9))/($B$11+$C$11+$F$11)</f>
        <v>0</v>
      </c>
      <c r="CP166">
        <f>($B$11*$K$9+$C$11*$K$9+$F$11*((EJ166+EB166)/MAX(EJ166+EB166+EK166, 0.1)*$P$9+EK166/MAX(EJ166+EB166+EK166, 0.1)*$Q$9))/($B$11+$C$11+$F$11)</f>
        <v>0</v>
      </c>
      <c r="CQ166">
        <v>6</v>
      </c>
      <c r="CR166">
        <v>0.5</v>
      </c>
      <c r="CS166" t="s">
        <v>418</v>
      </c>
      <c r="CT166">
        <v>2</v>
      </c>
      <c r="CU166">
        <v>1690408549</v>
      </c>
      <c r="CV166">
        <v>409.7355483870967</v>
      </c>
      <c r="CW166">
        <v>412.4719677419355</v>
      </c>
      <c r="CX166">
        <v>35.50059032258065</v>
      </c>
      <c r="CY166">
        <v>34.98914516129032</v>
      </c>
      <c r="CZ166">
        <v>408.6185483870967</v>
      </c>
      <c r="DA166">
        <v>34.99459032258065</v>
      </c>
      <c r="DB166">
        <v>600.0775161290322</v>
      </c>
      <c r="DC166">
        <v>101.1237741935484</v>
      </c>
      <c r="DD166">
        <v>0.100158335483871</v>
      </c>
      <c r="DE166">
        <v>36.04505483870967</v>
      </c>
      <c r="DF166">
        <v>36.69340000000001</v>
      </c>
      <c r="DG166">
        <v>999.9000000000003</v>
      </c>
      <c r="DH166">
        <v>0</v>
      </c>
      <c r="DI166">
        <v>0</v>
      </c>
      <c r="DJ166">
        <v>10001.04580645161</v>
      </c>
      <c r="DK166">
        <v>0</v>
      </c>
      <c r="DL166">
        <v>147.5718064516129</v>
      </c>
      <c r="DM166">
        <v>-2.708647419354839</v>
      </c>
      <c r="DN166">
        <v>424.8434193548386</v>
      </c>
      <c r="DO166">
        <v>427.427258064516</v>
      </c>
      <c r="DP166">
        <v>0.506421129032258</v>
      </c>
      <c r="DQ166">
        <v>412.4719677419355</v>
      </c>
      <c r="DR166">
        <v>34.98914516129032</v>
      </c>
      <c r="DS166">
        <v>3.589446451612903</v>
      </c>
      <c r="DT166">
        <v>3.538234838709678</v>
      </c>
      <c r="DU166">
        <v>27.04886774193549</v>
      </c>
      <c r="DV166">
        <v>26.80434193548387</v>
      </c>
      <c r="DW166">
        <v>600.0955483870966</v>
      </c>
      <c r="DX166">
        <v>0.9329981935483872</v>
      </c>
      <c r="DY166">
        <v>0.06700165483870968</v>
      </c>
      <c r="DZ166">
        <v>0</v>
      </c>
      <c r="EA166">
        <v>601.3742580645162</v>
      </c>
      <c r="EB166">
        <v>4.999310000000001</v>
      </c>
      <c r="EC166">
        <v>6510.692903225804</v>
      </c>
      <c r="ED166">
        <v>5204.601290322579</v>
      </c>
      <c r="EE166">
        <v>42.29806451612903</v>
      </c>
      <c r="EF166">
        <v>44.21545161290321</v>
      </c>
      <c r="EG166">
        <v>43.137</v>
      </c>
      <c r="EH166">
        <v>43.94919354838707</v>
      </c>
      <c r="EI166">
        <v>44.17699999999999</v>
      </c>
      <c r="EJ166">
        <v>555.2232258064516</v>
      </c>
      <c r="EK166">
        <v>39.87161290322582</v>
      </c>
      <c r="EL166">
        <v>0</v>
      </c>
      <c r="EM166">
        <v>169.4000000953674</v>
      </c>
      <c r="EN166">
        <v>0</v>
      </c>
      <c r="EO166">
        <v>601.188</v>
      </c>
      <c r="EP166">
        <v>-21.17153846795205</v>
      </c>
      <c r="EQ166">
        <v>-5806.736918097723</v>
      </c>
      <c r="ER166">
        <v>6443.4024</v>
      </c>
      <c r="ES166">
        <v>15</v>
      </c>
      <c r="ET166">
        <v>1690408578</v>
      </c>
      <c r="EU166" t="s">
        <v>1130</v>
      </c>
      <c r="EV166">
        <v>1690408578</v>
      </c>
      <c r="EW166">
        <v>1690408578</v>
      </c>
      <c r="EX166">
        <v>110</v>
      </c>
      <c r="EY166">
        <v>-0.027</v>
      </c>
      <c r="EZ166">
        <v>0.005</v>
      </c>
      <c r="FA166">
        <v>1.117</v>
      </c>
      <c r="FB166">
        <v>0.506</v>
      </c>
      <c r="FC166">
        <v>413</v>
      </c>
      <c r="FD166">
        <v>35</v>
      </c>
      <c r="FE166">
        <v>0.44</v>
      </c>
      <c r="FF166">
        <v>0.14</v>
      </c>
      <c r="FG166">
        <v>2.48944799090979</v>
      </c>
      <c r="FH166">
        <v>0.5986611823923846</v>
      </c>
      <c r="FI166">
        <v>0.07005169853831988</v>
      </c>
      <c r="FJ166">
        <v>1</v>
      </c>
      <c r="FK166">
        <v>-2.70378575</v>
      </c>
      <c r="FL166">
        <v>-0.5189472045028093</v>
      </c>
      <c r="FM166">
        <v>0.07819421397672277</v>
      </c>
      <c r="FN166">
        <v>1</v>
      </c>
      <c r="FO166">
        <v>409.7635666666667</v>
      </c>
      <c r="FP166">
        <v>-0.3226251390440537</v>
      </c>
      <c r="FQ166">
        <v>0.03170560763580403</v>
      </c>
      <c r="FR166">
        <v>1</v>
      </c>
      <c r="FS166">
        <v>0.482354075</v>
      </c>
      <c r="FT166">
        <v>0.5996812795497174</v>
      </c>
      <c r="FU166">
        <v>0.05791427044450596</v>
      </c>
      <c r="FV166">
        <v>0</v>
      </c>
      <c r="FW166">
        <v>35.49808333333333</v>
      </c>
      <c r="FX166">
        <v>0.5251835372636384</v>
      </c>
      <c r="FY166">
        <v>0.03822995407908425</v>
      </c>
      <c r="FZ166">
        <v>1</v>
      </c>
      <c r="GA166">
        <v>4</v>
      </c>
      <c r="GB166">
        <v>5</v>
      </c>
      <c r="GC166" t="s">
        <v>489</v>
      </c>
      <c r="GD166">
        <v>3.16787</v>
      </c>
      <c r="GE166">
        <v>2.79681</v>
      </c>
      <c r="GF166">
        <v>0.100827</v>
      </c>
      <c r="GG166">
        <v>0.102108</v>
      </c>
      <c r="GH166">
        <v>0.154133</v>
      </c>
      <c r="GI166">
        <v>0.153389</v>
      </c>
      <c r="GJ166">
        <v>27595.4</v>
      </c>
      <c r="GK166">
        <v>22036.3</v>
      </c>
      <c r="GL166">
        <v>28727.2</v>
      </c>
      <c r="GM166">
        <v>24077.4</v>
      </c>
      <c r="GN166">
        <v>30925.5</v>
      </c>
      <c r="GO166">
        <v>29758.5</v>
      </c>
      <c r="GP166">
        <v>39634.7</v>
      </c>
      <c r="GQ166">
        <v>39286.5</v>
      </c>
      <c r="GR166">
        <v>2.0638</v>
      </c>
      <c r="GS166">
        <v>1.72165</v>
      </c>
      <c r="GT166">
        <v>0.0686571</v>
      </c>
      <c r="GU166">
        <v>0</v>
      </c>
      <c r="GV166">
        <v>35.5777</v>
      </c>
      <c r="GW166">
        <v>999.9</v>
      </c>
      <c r="GX166">
        <v>59.7</v>
      </c>
      <c r="GY166">
        <v>38.7</v>
      </c>
      <c r="GZ166">
        <v>40.8168</v>
      </c>
      <c r="HA166">
        <v>61.8932</v>
      </c>
      <c r="HB166">
        <v>29.0785</v>
      </c>
      <c r="HC166">
        <v>1</v>
      </c>
      <c r="HD166">
        <v>0.696674</v>
      </c>
      <c r="HE166">
        <v>0</v>
      </c>
      <c r="HF166">
        <v>20.283</v>
      </c>
      <c r="HG166">
        <v>5.22148</v>
      </c>
      <c r="HH166">
        <v>11.9141</v>
      </c>
      <c r="HI166">
        <v>4.9631</v>
      </c>
      <c r="HJ166">
        <v>3.292</v>
      </c>
      <c r="HK166">
        <v>9999</v>
      </c>
      <c r="HL166">
        <v>9999</v>
      </c>
      <c r="HM166">
        <v>9999</v>
      </c>
      <c r="HN166">
        <v>999.9</v>
      </c>
      <c r="HO166">
        <v>4.97033</v>
      </c>
      <c r="HP166">
        <v>1.87546</v>
      </c>
      <c r="HQ166">
        <v>1.87424</v>
      </c>
      <c r="HR166">
        <v>1.87347</v>
      </c>
      <c r="HS166">
        <v>1.87485</v>
      </c>
      <c r="HT166">
        <v>1.8698</v>
      </c>
      <c r="HU166">
        <v>1.87393</v>
      </c>
      <c r="HV166">
        <v>1.87897</v>
      </c>
      <c r="HW166">
        <v>0</v>
      </c>
      <c r="HX166">
        <v>0</v>
      </c>
      <c r="HY166">
        <v>0</v>
      </c>
      <c r="HZ166">
        <v>0</v>
      </c>
      <c r="IA166" t="s">
        <v>421</v>
      </c>
      <c r="IB166" t="s">
        <v>422</v>
      </c>
      <c r="IC166" t="s">
        <v>423</v>
      </c>
      <c r="ID166" t="s">
        <v>423</v>
      </c>
      <c r="IE166" t="s">
        <v>423</v>
      </c>
      <c r="IF166" t="s">
        <v>423</v>
      </c>
      <c r="IG166">
        <v>0</v>
      </c>
      <c r="IH166">
        <v>100</v>
      </c>
      <c r="II166">
        <v>100</v>
      </c>
      <c r="IJ166">
        <v>1.117</v>
      </c>
      <c r="IK166">
        <v>0.506</v>
      </c>
      <c r="IL166">
        <v>1.123377060764036</v>
      </c>
      <c r="IM166">
        <v>0.0007502269904989051</v>
      </c>
      <c r="IN166">
        <v>-1.907541437940456E-06</v>
      </c>
      <c r="IO166">
        <v>4.87577687351772E-10</v>
      </c>
      <c r="IP166">
        <v>0.5009850000000071</v>
      </c>
      <c r="IQ166">
        <v>0</v>
      </c>
      <c r="IR166">
        <v>0</v>
      </c>
      <c r="IS166">
        <v>0</v>
      </c>
      <c r="IT166">
        <v>1</v>
      </c>
      <c r="IU166">
        <v>1943</v>
      </c>
      <c r="IV166">
        <v>1</v>
      </c>
      <c r="IW166">
        <v>21</v>
      </c>
      <c r="IX166">
        <v>2.5</v>
      </c>
      <c r="IY166">
        <v>2.5</v>
      </c>
      <c r="IZ166">
        <v>1.10229</v>
      </c>
      <c r="JA166">
        <v>2.45483</v>
      </c>
      <c r="JB166">
        <v>1.42578</v>
      </c>
      <c r="JC166">
        <v>2.26562</v>
      </c>
      <c r="JD166">
        <v>1.54785</v>
      </c>
      <c r="JE166">
        <v>2.38037</v>
      </c>
      <c r="JF166">
        <v>41.4562</v>
      </c>
      <c r="JG166">
        <v>15.2615</v>
      </c>
      <c r="JH166">
        <v>18</v>
      </c>
      <c r="JI166">
        <v>634.196</v>
      </c>
      <c r="JJ166">
        <v>394.107</v>
      </c>
      <c r="JK166">
        <v>35.1238</v>
      </c>
      <c r="JL166">
        <v>35.8496</v>
      </c>
      <c r="JM166">
        <v>29.9998</v>
      </c>
      <c r="JN166">
        <v>35.7019</v>
      </c>
      <c r="JO166">
        <v>35.6207</v>
      </c>
      <c r="JP166">
        <v>22.0882</v>
      </c>
      <c r="JQ166">
        <v>15.7853</v>
      </c>
      <c r="JR166">
        <v>100</v>
      </c>
      <c r="JS166">
        <v>-999.9</v>
      </c>
      <c r="JT166">
        <v>412.573</v>
      </c>
      <c r="JU166">
        <v>35</v>
      </c>
      <c r="JV166">
        <v>93.6123</v>
      </c>
      <c r="JW166">
        <v>99.94889999999999</v>
      </c>
    </row>
    <row r="167" spans="1:283">
      <c r="A167">
        <v>151</v>
      </c>
      <c r="B167">
        <v>1690408884.5</v>
      </c>
      <c r="C167">
        <v>30514.40000009537</v>
      </c>
      <c r="D167" t="s">
        <v>1131</v>
      </c>
      <c r="E167" t="s">
        <v>1132</v>
      </c>
      <c r="F167">
        <v>15</v>
      </c>
      <c r="P167">
        <v>1690408876.75</v>
      </c>
      <c r="Q167">
        <f>(R167)/1000</f>
        <v>0</v>
      </c>
      <c r="R167">
        <f>1000*DB167*AP167*(CX167-CY167)/(100*CQ167*(1000-AP167*CX167))</f>
        <v>0</v>
      </c>
      <c r="S167">
        <f>DB167*AP167*(CW167-CV167*(1000-AP167*CY167)/(1000-AP167*CX167))/(100*CQ167)</f>
        <v>0</v>
      </c>
      <c r="T167">
        <f>CV167 - IF(AP167&gt;1, S167*CQ167*100.0/(AR167*DJ167), 0)</f>
        <v>0</v>
      </c>
      <c r="U167">
        <f>((AA167-Q167/2)*T167-S167)/(AA167+Q167/2)</f>
        <v>0</v>
      </c>
      <c r="V167">
        <f>U167*(DC167+DD167)/1000.0</f>
        <v>0</v>
      </c>
      <c r="W167">
        <f>(CV167 - IF(AP167&gt;1, S167*CQ167*100.0/(AR167*DJ167), 0))*(DC167+DD167)/1000.0</f>
        <v>0</v>
      </c>
      <c r="X167">
        <f>2.0/((1/Z167-1/Y167)+SIGN(Z167)*SQRT((1/Z167-1/Y167)*(1/Z167-1/Y167) + 4*CR167/((CR167+1)*(CR167+1))*(2*1/Z167*1/Y167-1/Y167*1/Y167)))</f>
        <v>0</v>
      </c>
      <c r="Y167">
        <f>IF(LEFT(CS167,1)&lt;&gt;"0",IF(LEFT(CS167,1)="1",3.0,CT167),$D$5+$E$5*(DJ167*DC167/($K$5*1000))+$F$5*(DJ167*DC167/($K$5*1000))*MAX(MIN(CQ167,$J$5),$I$5)*MAX(MIN(CQ167,$J$5),$I$5)+$G$5*MAX(MIN(CQ167,$J$5),$I$5)*(DJ167*DC167/($K$5*1000))+$H$5*(DJ167*DC167/($K$5*1000))*(DJ167*DC167/($K$5*1000)))</f>
        <v>0</v>
      </c>
      <c r="Z167">
        <f>Q167*(1000-(1000*0.61365*exp(17.502*AD167/(240.97+AD167))/(DC167+DD167)+CX167)/2)/(1000*0.61365*exp(17.502*AD167/(240.97+AD167))/(DC167+DD167)-CX167)</f>
        <v>0</v>
      </c>
      <c r="AA167">
        <f>1/((CR167+1)/(X167/1.6)+1/(Y167/1.37)) + CR167/((CR167+1)/(X167/1.6) + CR167/(Y167/1.37))</f>
        <v>0</v>
      </c>
      <c r="AB167">
        <f>(CM167*CP167)</f>
        <v>0</v>
      </c>
      <c r="AC167">
        <f>(DE167+(AB167+2*0.95*5.67E-8*(((DE167+$B$7)+273)^4-(DE167+273)^4)-44100*Q167)/(1.84*29.3*Y167+8*0.95*5.67E-8*(DE167+273)^3))</f>
        <v>0</v>
      </c>
      <c r="AD167">
        <f>($C$7*DF167+$D$7*DG167+$E$7*AC167)</f>
        <v>0</v>
      </c>
      <c r="AE167">
        <f>0.61365*exp(17.502*AD167/(240.97+AD167))</f>
        <v>0</v>
      </c>
      <c r="AF167">
        <f>(AG167/AH167*100)</f>
        <v>0</v>
      </c>
      <c r="AG167">
        <f>CX167*(DC167+DD167)/1000</f>
        <v>0</v>
      </c>
      <c r="AH167">
        <f>0.61365*exp(17.502*DE167/(240.97+DE167))</f>
        <v>0</v>
      </c>
      <c r="AI167">
        <f>(AE167-CX167*(DC167+DD167)/1000)</f>
        <v>0</v>
      </c>
      <c r="AJ167">
        <f>(-Q167*44100)</f>
        <v>0</v>
      </c>
      <c r="AK167">
        <f>2*29.3*Y167*0.92*(DE167-AD167)</f>
        <v>0</v>
      </c>
      <c r="AL167">
        <f>2*0.95*5.67E-8*(((DE167+$B$7)+273)^4-(AD167+273)^4)</f>
        <v>0</v>
      </c>
      <c r="AM167">
        <f>AB167+AL167+AJ167+AK167</f>
        <v>0</v>
      </c>
      <c r="AN167">
        <v>0</v>
      </c>
      <c r="AO167">
        <v>0</v>
      </c>
      <c r="AP167">
        <f>IF(AN167*$H$13&gt;=AR167,1.0,(AR167/(AR167-AN167*$H$13)))</f>
        <v>0</v>
      </c>
      <c r="AQ167">
        <f>(AP167-1)*100</f>
        <v>0</v>
      </c>
      <c r="AR167">
        <f>MAX(0,($B$13+$C$13*DJ167)/(1+$D$13*DJ167)*DC167/(DE167+273)*$E$13)</f>
        <v>0</v>
      </c>
      <c r="AS167" t="s">
        <v>414</v>
      </c>
      <c r="AT167">
        <v>12558.6</v>
      </c>
      <c r="AU167">
        <v>607.068</v>
      </c>
      <c r="AV167">
        <v>2188.17</v>
      </c>
      <c r="AW167">
        <f>1-AU167/AV167</f>
        <v>0</v>
      </c>
      <c r="AX167">
        <v>-1.734461745173538</v>
      </c>
      <c r="AY167" t="s">
        <v>1133</v>
      </c>
      <c r="AZ167">
        <v>12596.9</v>
      </c>
      <c r="BA167">
        <v>512.717</v>
      </c>
      <c r="BB167">
        <v>708.575</v>
      </c>
      <c r="BC167">
        <f>1-BA167/BB167</f>
        <v>0</v>
      </c>
      <c r="BD167">
        <v>0.5</v>
      </c>
      <c r="BE167">
        <f>CN167</f>
        <v>0</v>
      </c>
      <c r="BF167">
        <f>S167</f>
        <v>0</v>
      </c>
      <c r="BG167">
        <f>BC167*BD167*BE167</f>
        <v>0</v>
      </c>
      <c r="BH167">
        <f>(BF167-AX167)/BE167</f>
        <v>0</v>
      </c>
      <c r="BI167">
        <f>(AV167-BB167)/BB167</f>
        <v>0</v>
      </c>
      <c r="BJ167">
        <f>AU167/(AW167+AU167/BB167)</f>
        <v>0</v>
      </c>
      <c r="BK167" t="s">
        <v>1134</v>
      </c>
      <c r="BL167">
        <v>-538.11</v>
      </c>
      <c r="BM167">
        <f>IF(BL167&lt;&gt;0, BL167, BJ167)</f>
        <v>0</v>
      </c>
      <c r="BN167">
        <f>1-BM167/BB167</f>
        <v>0</v>
      </c>
      <c r="BO167">
        <f>(BB167-BA167)/(BB167-BM167)</f>
        <v>0</v>
      </c>
      <c r="BP167">
        <f>(AV167-BB167)/(AV167-BM167)</f>
        <v>0</v>
      </c>
      <c r="BQ167">
        <f>(BB167-BA167)/(BB167-AU167)</f>
        <v>0</v>
      </c>
      <c r="BR167">
        <f>(AV167-BB167)/(AV167-AU167)</f>
        <v>0</v>
      </c>
      <c r="BS167">
        <f>(BO167*BM167/BA167)</f>
        <v>0</v>
      </c>
      <c r="BT167">
        <f>(1-BS167)</f>
        <v>0</v>
      </c>
      <c r="BU167">
        <v>3420</v>
      </c>
      <c r="BV167">
        <v>300</v>
      </c>
      <c r="BW167">
        <v>300</v>
      </c>
      <c r="BX167">
        <v>300</v>
      </c>
      <c r="BY167">
        <v>12596.9</v>
      </c>
      <c r="BZ167">
        <v>662.71</v>
      </c>
      <c r="CA167">
        <v>-0.00990012</v>
      </c>
      <c r="CB167">
        <v>-14.24</v>
      </c>
      <c r="CC167" t="s">
        <v>417</v>
      </c>
      <c r="CD167" t="s">
        <v>417</v>
      </c>
      <c r="CE167" t="s">
        <v>417</v>
      </c>
      <c r="CF167" t="s">
        <v>417</v>
      </c>
      <c r="CG167" t="s">
        <v>417</v>
      </c>
      <c r="CH167" t="s">
        <v>417</v>
      </c>
      <c r="CI167" t="s">
        <v>417</v>
      </c>
      <c r="CJ167" t="s">
        <v>417</v>
      </c>
      <c r="CK167" t="s">
        <v>417</v>
      </c>
      <c r="CL167" t="s">
        <v>417</v>
      </c>
      <c r="CM167">
        <f>$B$11*DK167+$C$11*DL167+$F$11*DW167*(1-DZ167)</f>
        <v>0</v>
      </c>
      <c r="CN167">
        <f>CM167*CO167</f>
        <v>0</v>
      </c>
      <c r="CO167">
        <f>($B$11*$D$9+$C$11*$D$9+$F$11*((EJ167+EB167)/MAX(EJ167+EB167+EK167, 0.1)*$I$9+EK167/MAX(EJ167+EB167+EK167, 0.1)*$J$9))/($B$11+$C$11+$F$11)</f>
        <v>0</v>
      </c>
      <c r="CP167">
        <f>($B$11*$K$9+$C$11*$K$9+$F$11*((EJ167+EB167)/MAX(EJ167+EB167+EK167, 0.1)*$P$9+EK167/MAX(EJ167+EB167+EK167, 0.1)*$Q$9))/($B$11+$C$11+$F$11)</f>
        <v>0</v>
      </c>
      <c r="CQ167">
        <v>6</v>
      </c>
      <c r="CR167">
        <v>0.5</v>
      </c>
      <c r="CS167" t="s">
        <v>418</v>
      </c>
      <c r="CT167">
        <v>2</v>
      </c>
      <c r="CU167">
        <v>1690408876.75</v>
      </c>
      <c r="CV167">
        <v>409.8321333333333</v>
      </c>
      <c r="CW167">
        <v>411.4871666666667</v>
      </c>
      <c r="CX167">
        <v>38.75598333333333</v>
      </c>
      <c r="CY167">
        <v>39.07247</v>
      </c>
      <c r="CZ167">
        <v>408.6961333333333</v>
      </c>
      <c r="DA167">
        <v>38.13398333333333</v>
      </c>
      <c r="DB167">
        <v>600.1615999999999</v>
      </c>
      <c r="DC167">
        <v>101.1137333333333</v>
      </c>
      <c r="DD167">
        <v>0.09971837333333333</v>
      </c>
      <c r="DE167">
        <v>34.99915</v>
      </c>
      <c r="DF167">
        <v>35.55328</v>
      </c>
      <c r="DG167">
        <v>999.9000000000002</v>
      </c>
      <c r="DH167">
        <v>0</v>
      </c>
      <c r="DI167">
        <v>0</v>
      </c>
      <c r="DJ167">
        <v>9997.984</v>
      </c>
      <c r="DK167">
        <v>0</v>
      </c>
      <c r="DL167">
        <v>428.7556333333334</v>
      </c>
      <c r="DM167">
        <v>-1.672971333333333</v>
      </c>
      <c r="DN167">
        <v>426.2860333333333</v>
      </c>
      <c r="DO167">
        <v>428.2188666666665</v>
      </c>
      <c r="DP167">
        <v>-0.4324574999999999</v>
      </c>
      <c r="DQ167">
        <v>411.4871666666667</v>
      </c>
      <c r="DR167">
        <v>39.07247</v>
      </c>
      <c r="DS167">
        <v>3.907034000000001</v>
      </c>
      <c r="DT167">
        <v>3.950760666666667</v>
      </c>
      <c r="DU167">
        <v>28.50070666666666</v>
      </c>
      <c r="DV167">
        <v>28.69247</v>
      </c>
      <c r="DW167">
        <v>600.0231666666666</v>
      </c>
      <c r="DX167">
        <v>0.9330143666666666</v>
      </c>
      <c r="DY167">
        <v>0.06698547666666665</v>
      </c>
      <c r="DZ167">
        <v>0</v>
      </c>
      <c r="EA167">
        <v>512.8214666666665</v>
      </c>
      <c r="EB167">
        <v>4.99931</v>
      </c>
      <c r="EC167">
        <v>4577.812666666666</v>
      </c>
      <c r="ED167">
        <v>5203.997333333333</v>
      </c>
      <c r="EE167">
        <v>41.69749999999998</v>
      </c>
      <c r="EF167">
        <v>43.64976666666666</v>
      </c>
      <c r="EG167">
        <v>42.5434</v>
      </c>
      <c r="EH167">
        <v>43.63729999999999</v>
      </c>
      <c r="EI167">
        <v>43.62063333333332</v>
      </c>
      <c r="EJ167">
        <v>555.1656666666665</v>
      </c>
      <c r="EK167">
        <v>39.85566666666666</v>
      </c>
      <c r="EL167">
        <v>0</v>
      </c>
      <c r="EM167">
        <v>327.2000000476837</v>
      </c>
      <c r="EN167">
        <v>0</v>
      </c>
      <c r="EO167">
        <v>512.717</v>
      </c>
      <c r="EP167">
        <v>-14.88806837928158</v>
      </c>
      <c r="EQ167">
        <v>-254.2680340644868</v>
      </c>
      <c r="ER167">
        <v>4580.638461538461</v>
      </c>
      <c r="ES167">
        <v>15</v>
      </c>
      <c r="ET167">
        <v>1690408901.5</v>
      </c>
      <c r="EU167" t="s">
        <v>1135</v>
      </c>
      <c r="EV167">
        <v>1690408901.5</v>
      </c>
      <c r="EW167">
        <v>1690408901.5</v>
      </c>
      <c r="EX167">
        <v>111</v>
      </c>
      <c r="EY167">
        <v>0.018</v>
      </c>
      <c r="EZ167">
        <v>0.116</v>
      </c>
      <c r="FA167">
        <v>1.136</v>
      </c>
      <c r="FB167">
        <v>0.622</v>
      </c>
      <c r="FC167">
        <v>412</v>
      </c>
      <c r="FD167">
        <v>39</v>
      </c>
      <c r="FE167">
        <v>0.36</v>
      </c>
      <c r="FF167">
        <v>0.25</v>
      </c>
      <c r="FG167">
        <v>1.870289241554147</v>
      </c>
      <c r="FH167">
        <v>-0.6892230012830708</v>
      </c>
      <c r="FI167">
        <v>0.083373728023992</v>
      </c>
      <c r="FJ167">
        <v>1</v>
      </c>
      <c r="FK167">
        <v>-1.700476</v>
      </c>
      <c r="FL167">
        <v>0.6412811257035632</v>
      </c>
      <c r="FM167">
        <v>0.08629633789449005</v>
      </c>
      <c r="FN167">
        <v>1</v>
      </c>
      <c r="FO167">
        <v>409.8076333333334</v>
      </c>
      <c r="FP167">
        <v>1.401477196884743</v>
      </c>
      <c r="FQ167">
        <v>0.1088489728426023</v>
      </c>
      <c r="FR167">
        <v>1</v>
      </c>
      <c r="FS167">
        <v>-0.45904325</v>
      </c>
      <c r="FT167">
        <v>0.5007811181988746</v>
      </c>
      <c r="FU167">
        <v>0.04982190671419049</v>
      </c>
      <c r="FV167">
        <v>0</v>
      </c>
      <c r="FW167">
        <v>38.63472666666667</v>
      </c>
      <c r="FX167">
        <v>0.6295101223581927</v>
      </c>
      <c r="FY167">
        <v>0.04543849273712991</v>
      </c>
      <c r="FZ167">
        <v>1</v>
      </c>
      <c r="GA167">
        <v>4</v>
      </c>
      <c r="GB167">
        <v>5</v>
      </c>
      <c r="GC167" t="s">
        <v>489</v>
      </c>
      <c r="GD167">
        <v>3.16812</v>
      </c>
      <c r="GE167">
        <v>2.79597</v>
      </c>
      <c r="GF167">
        <v>0.100895</v>
      </c>
      <c r="GG167">
        <v>0.101939</v>
      </c>
      <c r="GH167">
        <v>0.163357</v>
      </c>
      <c r="GI167">
        <v>0.165205</v>
      </c>
      <c r="GJ167">
        <v>27603.9</v>
      </c>
      <c r="GK167">
        <v>22047.7</v>
      </c>
      <c r="GL167">
        <v>28737.4</v>
      </c>
      <c r="GM167">
        <v>24084.8</v>
      </c>
      <c r="GN167">
        <v>30596.6</v>
      </c>
      <c r="GO167">
        <v>29351.2</v>
      </c>
      <c r="GP167">
        <v>39646.6</v>
      </c>
      <c r="GQ167">
        <v>39298.1</v>
      </c>
      <c r="GR167">
        <v>2.06343</v>
      </c>
      <c r="GS167">
        <v>1.72975</v>
      </c>
      <c r="GT167">
        <v>0.118069</v>
      </c>
      <c r="GU167">
        <v>0</v>
      </c>
      <c r="GV167">
        <v>33.502</v>
      </c>
      <c r="GW167">
        <v>999.9</v>
      </c>
      <c r="GX167">
        <v>59.7</v>
      </c>
      <c r="GY167">
        <v>38.9</v>
      </c>
      <c r="GZ167">
        <v>41.2637</v>
      </c>
      <c r="HA167">
        <v>61.4732</v>
      </c>
      <c r="HB167">
        <v>28.758</v>
      </c>
      <c r="HC167">
        <v>1</v>
      </c>
      <c r="HD167">
        <v>0.681306</v>
      </c>
      <c r="HE167">
        <v>0</v>
      </c>
      <c r="HF167">
        <v>20.2837</v>
      </c>
      <c r="HG167">
        <v>5.22298</v>
      </c>
      <c r="HH167">
        <v>11.9141</v>
      </c>
      <c r="HI167">
        <v>4.9635</v>
      </c>
      <c r="HJ167">
        <v>3.292</v>
      </c>
      <c r="HK167">
        <v>9999</v>
      </c>
      <c r="HL167">
        <v>9999</v>
      </c>
      <c r="HM167">
        <v>9999</v>
      </c>
      <c r="HN167">
        <v>999.9</v>
      </c>
      <c r="HO167">
        <v>4.97031</v>
      </c>
      <c r="HP167">
        <v>1.87543</v>
      </c>
      <c r="HQ167">
        <v>1.87424</v>
      </c>
      <c r="HR167">
        <v>1.87342</v>
      </c>
      <c r="HS167">
        <v>1.87485</v>
      </c>
      <c r="HT167">
        <v>1.86979</v>
      </c>
      <c r="HU167">
        <v>1.87393</v>
      </c>
      <c r="HV167">
        <v>1.87897</v>
      </c>
      <c r="HW167">
        <v>0</v>
      </c>
      <c r="HX167">
        <v>0</v>
      </c>
      <c r="HY167">
        <v>0</v>
      </c>
      <c r="HZ167">
        <v>0</v>
      </c>
      <c r="IA167" t="s">
        <v>421</v>
      </c>
      <c r="IB167" t="s">
        <v>422</v>
      </c>
      <c r="IC167" t="s">
        <v>423</v>
      </c>
      <c r="ID167" t="s">
        <v>423</v>
      </c>
      <c r="IE167" t="s">
        <v>423</v>
      </c>
      <c r="IF167" t="s">
        <v>423</v>
      </c>
      <c r="IG167">
        <v>0</v>
      </c>
      <c r="IH167">
        <v>100</v>
      </c>
      <c r="II167">
        <v>100</v>
      </c>
      <c r="IJ167">
        <v>1.136</v>
      </c>
      <c r="IK167">
        <v>0.622</v>
      </c>
      <c r="IL167">
        <v>1.096828925540677</v>
      </c>
      <c r="IM167">
        <v>0.0007502269904989051</v>
      </c>
      <c r="IN167">
        <v>-1.907541437940456E-06</v>
      </c>
      <c r="IO167">
        <v>4.87577687351772E-10</v>
      </c>
      <c r="IP167">
        <v>0.506024999999994</v>
      </c>
      <c r="IQ167">
        <v>0</v>
      </c>
      <c r="IR167">
        <v>0</v>
      </c>
      <c r="IS167">
        <v>0</v>
      </c>
      <c r="IT167">
        <v>1</v>
      </c>
      <c r="IU167">
        <v>1943</v>
      </c>
      <c r="IV167">
        <v>1</v>
      </c>
      <c r="IW167">
        <v>21</v>
      </c>
      <c r="IX167">
        <v>5.1</v>
      </c>
      <c r="IY167">
        <v>5.1</v>
      </c>
      <c r="IZ167">
        <v>1.10229</v>
      </c>
      <c r="JA167">
        <v>2.46826</v>
      </c>
      <c r="JB167">
        <v>1.42578</v>
      </c>
      <c r="JC167">
        <v>2.26562</v>
      </c>
      <c r="JD167">
        <v>1.54785</v>
      </c>
      <c r="JE167">
        <v>2.36816</v>
      </c>
      <c r="JF167">
        <v>41.3001</v>
      </c>
      <c r="JG167">
        <v>15.1652</v>
      </c>
      <c r="JH167">
        <v>18</v>
      </c>
      <c r="JI167">
        <v>632.787</v>
      </c>
      <c r="JJ167">
        <v>397.948</v>
      </c>
      <c r="JK167">
        <v>34.9076</v>
      </c>
      <c r="JL167">
        <v>35.6899</v>
      </c>
      <c r="JM167">
        <v>29.9995</v>
      </c>
      <c r="JN167">
        <v>35.5818</v>
      </c>
      <c r="JO167">
        <v>35.4977</v>
      </c>
      <c r="JP167">
        <v>22.0718</v>
      </c>
      <c r="JQ167">
        <v>0.276817</v>
      </c>
      <c r="JR167">
        <v>100</v>
      </c>
      <c r="JS167">
        <v>-999.9</v>
      </c>
      <c r="JT167">
        <v>411.52</v>
      </c>
      <c r="JU167">
        <v>39</v>
      </c>
      <c r="JV167">
        <v>93.6427</v>
      </c>
      <c r="JW167">
        <v>99.9787</v>
      </c>
    </row>
    <row r="168" spans="1:283">
      <c r="A168">
        <v>152</v>
      </c>
      <c r="B168">
        <v>1690409007.6</v>
      </c>
      <c r="C168">
        <v>30637.5</v>
      </c>
      <c r="D168" t="s">
        <v>1136</v>
      </c>
      <c r="E168" t="s">
        <v>1137</v>
      </c>
      <c r="F168">
        <v>15</v>
      </c>
      <c r="P168">
        <v>1690408999.849999</v>
      </c>
      <c r="Q168">
        <f>(R168)/1000</f>
        <v>0</v>
      </c>
      <c r="R168">
        <f>1000*DB168*AP168*(CX168-CY168)/(100*CQ168*(1000-AP168*CX168))</f>
        <v>0</v>
      </c>
      <c r="S168">
        <f>DB168*AP168*(CW168-CV168*(1000-AP168*CY168)/(1000-AP168*CX168))/(100*CQ168)</f>
        <v>0</v>
      </c>
      <c r="T168">
        <f>CV168 - IF(AP168&gt;1, S168*CQ168*100.0/(AR168*DJ168), 0)</f>
        <v>0</v>
      </c>
      <c r="U168">
        <f>((AA168-Q168/2)*T168-S168)/(AA168+Q168/2)</f>
        <v>0</v>
      </c>
      <c r="V168">
        <f>U168*(DC168+DD168)/1000.0</f>
        <v>0</v>
      </c>
      <c r="W168">
        <f>(CV168 - IF(AP168&gt;1, S168*CQ168*100.0/(AR168*DJ168), 0))*(DC168+DD168)/1000.0</f>
        <v>0</v>
      </c>
      <c r="X168">
        <f>2.0/((1/Z168-1/Y168)+SIGN(Z168)*SQRT((1/Z168-1/Y168)*(1/Z168-1/Y168) + 4*CR168/((CR168+1)*(CR168+1))*(2*1/Z168*1/Y168-1/Y168*1/Y168)))</f>
        <v>0</v>
      </c>
      <c r="Y168">
        <f>IF(LEFT(CS168,1)&lt;&gt;"0",IF(LEFT(CS168,1)="1",3.0,CT168),$D$5+$E$5*(DJ168*DC168/($K$5*1000))+$F$5*(DJ168*DC168/($K$5*1000))*MAX(MIN(CQ168,$J$5),$I$5)*MAX(MIN(CQ168,$J$5),$I$5)+$G$5*MAX(MIN(CQ168,$J$5),$I$5)*(DJ168*DC168/($K$5*1000))+$H$5*(DJ168*DC168/($K$5*1000))*(DJ168*DC168/($K$5*1000)))</f>
        <v>0</v>
      </c>
      <c r="Z168">
        <f>Q168*(1000-(1000*0.61365*exp(17.502*AD168/(240.97+AD168))/(DC168+DD168)+CX168)/2)/(1000*0.61365*exp(17.502*AD168/(240.97+AD168))/(DC168+DD168)-CX168)</f>
        <v>0</v>
      </c>
      <c r="AA168">
        <f>1/((CR168+1)/(X168/1.6)+1/(Y168/1.37)) + CR168/((CR168+1)/(X168/1.6) + CR168/(Y168/1.37))</f>
        <v>0</v>
      </c>
      <c r="AB168">
        <f>(CM168*CP168)</f>
        <v>0</v>
      </c>
      <c r="AC168">
        <f>(DE168+(AB168+2*0.95*5.67E-8*(((DE168+$B$7)+273)^4-(DE168+273)^4)-44100*Q168)/(1.84*29.3*Y168+8*0.95*5.67E-8*(DE168+273)^3))</f>
        <v>0</v>
      </c>
      <c r="AD168">
        <f>($C$7*DF168+$D$7*DG168+$E$7*AC168)</f>
        <v>0</v>
      </c>
      <c r="AE168">
        <f>0.61365*exp(17.502*AD168/(240.97+AD168))</f>
        <v>0</v>
      </c>
      <c r="AF168">
        <f>(AG168/AH168*100)</f>
        <v>0</v>
      </c>
      <c r="AG168">
        <f>CX168*(DC168+DD168)/1000</f>
        <v>0</v>
      </c>
      <c r="AH168">
        <f>0.61365*exp(17.502*DE168/(240.97+DE168))</f>
        <v>0</v>
      </c>
      <c r="AI168">
        <f>(AE168-CX168*(DC168+DD168)/1000)</f>
        <v>0</v>
      </c>
      <c r="AJ168">
        <f>(-Q168*44100)</f>
        <v>0</v>
      </c>
      <c r="AK168">
        <f>2*29.3*Y168*0.92*(DE168-AD168)</f>
        <v>0</v>
      </c>
      <c r="AL168">
        <f>2*0.95*5.67E-8*(((DE168+$B$7)+273)^4-(AD168+273)^4)</f>
        <v>0</v>
      </c>
      <c r="AM168">
        <f>AB168+AL168+AJ168+AK168</f>
        <v>0</v>
      </c>
      <c r="AN168">
        <v>0</v>
      </c>
      <c r="AO168">
        <v>0</v>
      </c>
      <c r="AP168">
        <f>IF(AN168*$H$13&gt;=AR168,1.0,(AR168/(AR168-AN168*$H$13)))</f>
        <v>0</v>
      </c>
      <c r="AQ168">
        <f>(AP168-1)*100</f>
        <v>0</v>
      </c>
      <c r="AR168">
        <f>MAX(0,($B$13+$C$13*DJ168)/(1+$D$13*DJ168)*DC168/(DE168+273)*$E$13)</f>
        <v>0</v>
      </c>
      <c r="AS168" t="s">
        <v>414</v>
      </c>
      <c r="AT168">
        <v>12558.6</v>
      </c>
      <c r="AU168">
        <v>607.068</v>
      </c>
      <c r="AV168">
        <v>2188.17</v>
      </c>
      <c r="AW168">
        <f>1-AU168/AV168</f>
        <v>0</v>
      </c>
      <c r="AX168">
        <v>-1.734461745173538</v>
      </c>
      <c r="AY168" t="s">
        <v>1138</v>
      </c>
      <c r="AZ168">
        <v>12643.3</v>
      </c>
      <c r="BA168">
        <v>398.7405769230769</v>
      </c>
      <c r="BB168">
        <v>523.962</v>
      </c>
      <c r="BC168">
        <f>1-BA168/BB168</f>
        <v>0</v>
      </c>
      <c r="BD168">
        <v>0.5</v>
      </c>
      <c r="BE168">
        <f>CN168</f>
        <v>0</v>
      </c>
      <c r="BF168">
        <f>S168</f>
        <v>0</v>
      </c>
      <c r="BG168">
        <f>BC168*BD168*BE168</f>
        <v>0</v>
      </c>
      <c r="BH168">
        <f>(BF168-AX168)/BE168</f>
        <v>0</v>
      </c>
      <c r="BI168">
        <f>(AV168-BB168)/BB168</f>
        <v>0</v>
      </c>
      <c r="BJ168">
        <f>AU168/(AW168+AU168/BB168)</f>
        <v>0</v>
      </c>
      <c r="BK168" t="s">
        <v>1139</v>
      </c>
      <c r="BL168">
        <v>-1.79</v>
      </c>
      <c r="BM168">
        <f>IF(BL168&lt;&gt;0, BL168, BJ168)</f>
        <v>0</v>
      </c>
      <c r="BN168">
        <f>1-BM168/BB168</f>
        <v>0</v>
      </c>
      <c r="BO168">
        <f>(BB168-BA168)/(BB168-BM168)</f>
        <v>0</v>
      </c>
      <c r="BP168">
        <f>(AV168-BB168)/(AV168-BM168)</f>
        <v>0</v>
      </c>
      <c r="BQ168">
        <f>(BB168-BA168)/(BB168-AU168)</f>
        <v>0</v>
      </c>
      <c r="BR168">
        <f>(AV168-BB168)/(AV168-AU168)</f>
        <v>0</v>
      </c>
      <c r="BS168">
        <f>(BO168*BM168/BA168)</f>
        <v>0</v>
      </c>
      <c r="BT168">
        <f>(1-BS168)</f>
        <v>0</v>
      </c>
      <c r="BU168">
        <v>3422</v>
      </c>
      <c r="BV168">
        <v>300</v>
      </c>
      <c r="BW168">
        <v>300</v>
      </c>
      <c r="BX168">
        <v>300</v>
      </c>
      <c r="BY168">
        <v>12643.3</v>
      </c>
      <c r="BZ168">
        <v>494.73</v>
      </c>
      <c r="CA168">
        <v>-0.00993432</v>
      </c>
      <c r="CB168">
        <v>-8.050000000000001</v>
      </c>
      <c r="CC168" t="s">
        <v>417</v>
      </c>
      <c r="CD168" t="s">
        <v>417</v>
      </c>
      <c r="CE168" t="s">
        <v>417</v>
      </c>
      <c r="CF168" t="s">
        <v>417</v>
      </c>
      <c r="CG168" t="s">
        <v>417</v>
      </c>
      <c r="CH168" t="s">
        <v>417</v>
      </c>
      <c r="CI168" t="s">
        <v>417</v>
      </c>
      <c r="CJ168" t="s">
        <v>417</v>
      </c>
      <c r="CK168" t="s">
        <v>417</v>
      </c>
      <c r="CL168" t="s">
        <v>417</v>
      </c>
      <c r="CM168">
        <f>$B$11*DK168+$C$11*DL168+$F$11*DW168*(1-DZ168)</f>
        <v>0</v>
      </c>
      <c r="CN168">
        <f>CM168*CO168</f>
        <v>0</v>
      </c>
      <c r="CO168">
        <f>($B$11*$D$9+$C$11*$D$9+$F$11*((EJ168+EB168)/MAX(EJ168+EB168+EK168, 0.1)*$I$9+EK168/MAX(EJ168+EB168+EK168, 0.1)*$J$9))/($B$11+$C$11+$F$11)</f>
        <v>0</v>
      </c>
      <c r="CP168">
        <f>($B$11*$K$9+$C$11*$K$9+$F$11*((EJ168+EB168)/MAX(EJ168+EB168+EK168, 0.1)*$P$9+EK168/MAX(EJ168+EB168+EK168, 0.1)*$Q$9))/($B$11+$C$11+$F$11)</f>
        <v>0</v>
      </c>
      <c r="CQ168">
        <v>6</v>
      </c>
      <c r="CR168">
        <v>0.5</v>
      </c>
      <c r="CS168" t="s">
        <v>418</v>
      </c>
      <c r="CT168">
        <v>2</v>
      </c>
      <c r="CU168">
        <v>1690408999.849999</v>
      </c>
      <c r="CV168">
        <v>409.9331</v>
      </c>
      <c r="CW168">
        <v>410.4426666666667</v>
      </c>
      <c r="CX168">
        <v>38.56626333333334</v>
      </c>
      <c r="CY168">
        <v>38.92821666666666</v>
      </c>
      <c r="CZ168">
        <v>408.7531</v>
      </c>
      <c r="DA168">
        <v>37.94826333333334</v>
      </c>
      <c r="DB168">
        <v>600.1555999999999</v>
      </c>
      <c r="DC168">
        <v>101.1106333333334</v>
      </c>
      <c r="DD168">
        <v>0.09932274999999999</v>
      </c>
      <c r="DE168">
        <v>34.50231</v>
      </c>
      <c r="DF168">
        <v>34.78435</v>
      </c>
      <c r="DG168">
        <v>999.9000000000002</v>
      </c>
      <c r="DH168">
        <v>0</v>
      </c>
      <c r="DI168">
        <v>0</v>
      </c>
      <c r="DJ168">
        <v>10007.45133333333</v>
      </c>
      <c r="DK168">
        <v>0</v>
      </c>
      <c r="DL168">
        <v>146.2854666666667</v>
      </c>
      <c r="DM168">
        <v>-0.5529490333333335</v>
      </c>
      <c r="DN168">
        <v>426.3336</v>
      </c>
      <c r="DO168">
        <v>427.0675333333334</v>
      </c>
      <c r="DP168">
        <v>-0.3574820666666667</v>
      </c>
      <c r="DQ168">
        <v>410.4426666666667</v>
      </c>
      <c r="DR168">
        <v>38.92821666666666</v>
      </c>
      <c r="DS168">
        <v>3.899913333333333</v>
      </c>
      <c r="DT168">
        <v>3.936060666666667</v>
      </c>
      <c r="DU168">
        <v>28.46929666666667</v>
      </c>
      <c r="DV168">
        <v>28.62822</v>
      </c>
      <c r="DW168">
        <v>600.0221333333334</v>
      </c>
      <c r="DX168">
        <v>0.9329966666666666</v>
      </c>
      <c r="DY168">
        <v>0.06700295000000001</v>
      </c>
      <c r="DZ168">
        <v>0</v>
      </c>
      <c r="EA168">
        <v>398.7648333333333</v>
      </c>
      <c r="EB168">
        <v>4.99931</v>
      </c>
      <c r="EC168">
        <v>4265.965999999999</v>
      </c>
      <c r="ED168">
        <v>5203.955333333333</v>
      </c>
      <c r="EE168">
        <v>41.31199999999998</v>
      </c>
      <c r="EF168">
        <v>43.25</v>
      </c>
      <c r="EG168">
        <v>42.22689999999998</v>
      </c>
      <c r="EH168">
        <v>42.9958</v>
      </c>
      <c r="EI168">
        <v>43.06619999999997</v>
      </c>
      <c r="EJ168">
        <v>555.154</v>
      </c>
      <c r="EK168">
        <v>39.867</v>
      </c>
      <c r="EL168">
        <v>0</v>
      </c>
      <c r="EM168">
        <v>122.7999999523163</v>
      </c>
      <c r="EN168">
        <v>0</v>
      </c>
      <c r="EO168">
        <v>398.7405769230769</v>
      </c>
      <c r="EP168">
        <v>-2.404547011062265</v>
      </c>
      <c r="EQ168">
        <v>2087.174018784465</v>
      </c>
      <c r="ER168">
        <v>4271.234615384616</v>
      </c>
      <c r="ES168">
        <v>15</v>
      </c>
      <c r="ET168">
        <v>1690409040.6</v>
      </c>
      <c r="EU168" t="s">
        <v>1140</v>
      </c>
      <c r="EV168">
        <v>1690409025.6</v>
      </c>
      <c r="EW168">
        <v>1690409040.6</v>
      </c>
      <c r="EX168">
        <v>112</v>
      </c>
      <c r="EY168">
        <v>0.044</v>
      </c>
      <c r="EZ168">
        <v>-0.005</v>
      </c>
      <c r="FA168">
        <v>1.18</v>
      </c>
      <c r="FB168">
        <v>0.618</v>
      </c>
      <c r="FC168">
        <v>411</v>
      </c>
      <c r="FD168">
        <v>39</v>
      </c>
      <c r="FE168">
        <v>0.43</v>
      </c>
      <c r="FF168">
        <v>0.3</v>
      </c>
      <c r="FG168">
        <v>0.7049980319186111</v>
      </c>
      <c r="FH168">
        <v>0.0619339811741698</v>
      </c>
      <c r="FI168">
        <v>0.02662254097477643</v>
      </c>
      <c r="FJ168">
        <v>1</v>
      </c>
      <c r="FK168">
        <v>-0.5385886999999999</v>
      </c>
      <c r="FL168">
        <v>-0.36901861913696</v>
      </c>
      <c r="FM168">
        <v>0.04355920408604821</v>
      </c>
      <c r="FN168">
        <v>1</v>
      </c>
      <c r="FO168">
        <v>409.8896666666666</v>
      </c>
      <c r="FP168">
        <v>0.2138375973313162</v>
      </c>
      <c r="FQ168">
        <v>0.0300170322021091</v>
      </c>
      <c r="FR168">
        <v>1</v>
      </c>
      <c r="FS168">
        <v>-0.39596525</v>
      </c>
      <c r="FT168">
        <v>0.9231212532833034</v>
      </c>
      <c r="FU168">
        <v>0.08926687298649762</v>
      </c>
      <c r="FV168">
        <v>0</v>
      </c>
      <c r="FW168">
        <v>38.57074000000001</v>
      </c>
      <c r="FX168">
        <v>0.8541223581757552</v>
      </c>
      <c r="FY168">
        <v>0.06221451920572865</v>
      </c>
      <c r="FZ168">
        <v>0</v>
      </c>
      <c r="GA168">
        <v>3</v>
      </c>
      <c r="GB168">
        <v>5</v>
      </c>
      <c r="GC168" t="s">
        <v>1020</v>
      </c>
      <c r="GD168">
        <v>3.1684</v>
      </c>
      <c r="GE168">
        <v>2.7971</v>
      </c>
      <c r="GF168">
        <v>0.100918</v>
      </c>
      <c r="GG168">
        <v>0.101772</v>
      </c>
      <c r="GH168">
        <v>0.162901</v>
      </c>
      <c r="GI168">
        <v>0.164741</v>
      </c>
      <c r="GJ168">
        <v>27610.4</v>
      </c>
      <c r="GK168">
        <v>22056.8</v>
      </c>
      <c r="GL168">
        <v>28743.9</v>
      </c>
      <c r="GM168">
        <v>24089.5</v>
      </c>
      <c r="GN168">
        <v>30617.8</v>
      </c>
      <c r="GO168">
        <v>29372.7</v>
      </c>
      <c r="GP168">
        <v>39654.5</v>
      </c>
      <c r="GQ168">
        <v>39306.5</v>
      </c>
      <c r="GR168">
        <v>2.06588</v>
      </c>
      <c r="GS168">
        <v>1.73148</v>
      </c>
      <c r="GT168">
        <v>0.122033</v>
      </c>
      <c r="GU168">
        <v>0</v>
      </c>
      <c r="GV168">
        <v>32.822</v>
      </c>
      <c r="GW168">
        <v>999.9</v>
      </c>
      <c r="GX168">
        <v>60</v>
      </c>
      <c r="GY168">
        <v>38.9</v>
      </c>
      <c r="GZ168">
        <v>41.4742</v>
      </c>
      <c r="HA168">
        <v>62.2778</v>
      </c>
      <c r="HB168">
        <v>27.8886</v>
      </c>
      <c r="HC168">
        <v>1</v>
      </c>
      <c r="HD168">
        <v>0.6681</v>
      </c>
      <c r="HE168">
        <v>0</v>
      </c>
      <c r="HF168">
        <v>20.2838</v>
      </c>
      <c r="HG168">
        <v>5.22298</v>
      </c>
      <c r="HH168">
        <v>11.9141</v>
      </c>
      <c r="HI168">
        <v>4.9637</v>
      </c>
      <c r="HJ168">
        <v>3.292</v>
      </c>
      <c r="HK168">
        <v>9999</v>
      </c>
      <c r="HL168">
        <v>9999</v>
      </c>
      <c r="HM168">
        <v>9999</v>
      </c>
      <c r="HN168">
        <v>999.9</v>
      </c>
      <c r="HO168">
        <v>4.97032</v>
      </c>
      <c r="HP168">
        <v>1.87545</v>
      </c>
      <c r="HQ168">
        <v>1.87424</v>
      </c>
      <c r="HR168">
        <v>1.87339</v>
      </c>
      <c r="HS168">
        <v>1.87483</v>
      </c>
      <c r="HT168">
        <v>1.86977</v>
      </c>
      <c r="HU168">
        <v>1.87393</v>
      </c>
      <c r="HV168">
        <v>1.87897</v>
      </c>
      <c r="HW168">
        <v>0</v>
      </c>
      <c r="HX168">
        <v>0</v>
      </c>
      <c r="HY168">
        <v>0</v>
      </c>
      <c r="HZ168">
        <v>0</v>
      </c>
      <c r="IA168" t="s">
        <v>421</v>
      </c>
      <c r="IB168" t="s">
        <v>422</v>
      </c>
      <c r="IC168" t="s">
        <v>423</v>
      </c>
      <c r="ID168" t="s">
        <v>423</v>
      </c>
      <c r="IE168" t="s">
        <v>423</v>
      </c>
      <c r="IF168" t="s">
        <v>423</v>
      </c>
      <c r="IG168">
        <v>0</v>
      </c>
      <c r="IH168">
        <v>100</v>
      </c>
      <c r="II168">
        <v>100</v>
      </c>
      <c r="IJ168">
        <v>1.18</v>
      </c>
      <c r="IK168">
        <v>0.618</v>
      </c>
      <c r="IL168">
        <v>1.115241075050437</v>
      </c>
      <c r="IM168">
        <v>0.0007502269904989051</v>
      </c>
      <c r="IN168">
        <v>-1.907541437940456E-06</v>
      </c>
      <c r="IO168">
        <v>4.87577687351772E-10</v>
      </c>
      <c r="IP168">
        <v>0.6224750000000014</v>
      </c>
      <c r="IQ168">
        <v>0</v>
      </c>
      <c r="IR168">
        <v>0</v>
      </c>
      <c r="IS168">
        <v>0</v>
      </c>
      <c r="IT168">
        <v>1</v>
      </c>
      <c r="IU168">
        <v>1943</v>
      </c>
      <c r="IV168">
        <v>1</v>
      </c>
      <c r="IW168">
        <v>21</v>
      </c>
      <c r="IX168">
        <v>1.8</v>
      </c>
      <c r="IY168">
        <v>1.8</v>
      </c>
      <c r="IZ168">
        <v>1.09863</v>
      </c>
      <c r="JA168">
        <v>2.44873</v>
      </c>
      <c r="JB168">
        <v>1.42578</v>
      </c>
      <c r="JC168">
        <v>2.26562</v>
      </c>
      <c r="JD168">
        <v>1.54785</v>
      </c>
      <c r="JE168">
        <v>2.5</v>
      </c>
      <c r="JF168">
        <v>41.1705</v>
      </c>
      <c r="JG168">
        <v>15.1652</v>
      </c>
      <c r="JH168">
        <v>18</v>
      </c>
      <c r="JI168">
        <v>633.583</v>
      </c>
      <c r="JJ168">
        <v>398.304</v>
      </c>
      <c r="JK168">
        <v>34.4052</v>
      </c>
      <c r="JL168">
        <v>35.5086</v>
      </c>
      <c r="JM168">
        <v>29.9996</v>
      </c>
      <c r="JN168">
        <v>35.4644</v>
      </c>
      <c r="JO168">
        <v>35.3933</v>
      </c>
      <c r="JP168">
        <v>22.0095</v>
      </c>
      <c r="JQ168">
        <v>3.2462</v>
      </c>
      <c r="JR168">
        <v>100</v>
      </c>
      <c r="JS168">
        <v>-999.9</v>
      </c>
      <c r="JT168">
        <v>410.553</v>
      </c>
      <c r="JU168">
        <v>39</v>
      </c>
      <c r="JV168">
        <v>93.66240000000001</v>
      </c>
      <c r="JW168">
        <v>99.99930000000001</v>
      </c>
    </row>
    <row r="169" spans="1:283">
      <c r="A169">
        <v>153</v>
      </c>
      <c r="B169">
        <v>1690409122.1</v>
      </c>
      <c r="C169">
        <v>30752</v>
      </c>
      <c r="D169" t="s">
        <v>1141</v>
      </c>
      <c r="E169" t="s">
        <v>1142</v>
      </c>
      <c r="F169">
        <v>15</v>
      </c>
      <c r="P169">
        <v>1690409114.349999</v>
      </c>
      <c r="Q169">
        <f>(R169)/1000</f>
        <v>0</v>
      </c>
      <c r="R169">
        <f>1000*DB169*AP169*(CX169-CY169)/(100*CQ169*(1000-AP169*CX169))</f>
        <v>0</v>
      </c>
      <c r="S169">
        <f>DB169*AP169*(CW169-CV169*(1000-AP169*CY169)/(1000-AP169*CX169))/(100*CQ169)</f>
        <v>0</v>
      </c>
      <c r="T169">
        <f>CV169 - IF(AP169&gt;1, S169*CQ169*100.0/(AR169*DJ169), 0)</f>
        <v>0</v>
      </c>
      <c r="U169">
        <f>((AA169-Q169/2)*T169-S169)/(AA169+Q169/2)</f>
        <v>0</v>
      </c>
      <c r="V169">
        <f>U169*(DC169+DD169)/1000.0</f>
        <v>0</v>
      </c>
      <c r="W169">
        <f>(CV169 - IF(AP169&gt;1, S169*CQ169*100.0/(AR169*DJ169), 0))*(DC169+DD169)/1000.0</f>
        <v>0</v>
      </c>
      <c r="X169">
        <f>2.0/((1/Z169-1/Y169)+SIGN(Z169)*SQRT((1/Z169-1/Y169)*(1/Z169-1/Y169) + 4*CR169/((CR169+1)*(CR169+1))*(2*1/Z169*1/Y169-1/Y169*1/Y169)))</f>
        <v>0</v>
      </c>
      <c r="Y169">
        <f>IF(LEFT(CS169,1)&lt;&gt;"0",IF(LEFT(CS169,1)="1",3.0,CT169),$D$5+$E$5*(DJ169*DC169/($K$5*1000))+$F$5*(DJ169*DC169/($K$5*1000))*MAX(MIN(CQ169,$J$5),$I$5)*MAX(MIN(CQ169,$J$5),$I$5)+$G$5*MAX(MIN(CQ169,$J$5),$I$5)*(DJ169*DC169/($K$5*1000))+$H$5*(DJ169*DC169/($K$5*1000))*(DJ169*DC169/($K$5*1000)))</f>
        <v>0</v>
      </c>
      <c r="Z169">
        <f>Q169*(1000-(1000*0.61365*exp(17.502*AD169/(240.97+AD169))/(DC169+DD169)+CX169)/2)/(1000*0.61365*exp(17.502*AD169/(240.97+AD169))/(DC169+DD169)-CX169)</f>
        <v>0</v>
      </c>
      <c r="AA169">
        <f>1/((CR169+1)/(X169/1.6)+1/(Y169/1.37)) + CR169/((CR169+1)/(X169/1.6) + CR169/(Y169/1.37))</f>
        <v>0</v>
      </c>
      <c r="AB169">
        <f>(CM169*CP169)</f>
        <v>0</v>
      </c>
      <c r="AC169">
        <f>(DE169+(AB169+2*0.95*5.67E-8*(((DE169+$B$7)+273)^4-(DE169+273)^4)-44100*Q169)/(1.84*29.3*Y169+8*0.95*5.67E-8*(DE169+273)^3))</f>
        <v>0</v>
      </c>
      <c r="AD169">
        <f>($C$7*DF169+$D$7*DG169+$E$7*AC169)</f>
        <v>0</v>
      </c>
      <c r="AE169">
        <f>0.61365*exp(17.502*AD169/(240.97+AD169))</f>
        <v>0</v>
      </c>
      <c r="AF169">
        <f>(AG169/AH169*100)</f>
        <v>0</v>
      </c>
      <c r="AG169">
        <f>CX169*(DC169+DD169)/1000</f>
        <v>0</v>
      </c>
      <c r="AH169">
        <f>0.61365*exp(17.502*DE169/(240.97+DE169))</f>
        <v>0</v>
      </c>
      <c r="AI169">
        <f>(AE169-CX169*(DC169+DD169)/1000)</f>
        <v>0</v>
      </c>
      <c r="AJ169">
        <f>(-Q169*44100)</f>
        <v>0</v>
      </c>
      <c r="AK169">
        <f>2*29.3*Y169*0.92*(DE169-AD169)</f>
        <v>0</v>
      </c>
      <c r="AL169">
        <f>2*0.95*5.67E-8*(((DE169+$B$7)+273)^4-(AD169+273)^4)</f>
        <v>0</v>
      </c>
      <c r="AM169">
        <f>AB169+AL169+AJ169+AK169</f>
        <v>0</v>
      </c>
      <c r="AN169">
        <v>0</v>
      </c>
      <c r="AO169">
        <v>0</v>
      </c>
      <c r="AP169">
        <f>IF(AN169*$H$13&gt;=AR169,1.0,(AR169/(AR169-AN169*$H$13)))</f>
        <v>0</v>
      </c>
      <c r="AQ169">
        <f>(AP169-1)*100</f>
        <v>0</v>
      </c>
      <c r="AR169">
        <f>MAX(0,($B$13+$C$13*DJ169)/(1+$D$13*DJ169)*DC169/(DE169+273)*$E$13)</f>
        <v>0</v>
      </c>
      <c r="AS169" t="s">
        <v>414</v>
      </c>
      <c r="AT169">
        <v>12558.6</v>
      </c>
      <c r="AU169">
        <v>607.068</v>
      </c>
      <c r="AV169">
        <v>2188.17</v>
      </c>
      <c r="AW169">
        <f>1-AU169/AV169</f>
        <v>0</v>
      </c>
      <c r="AX169">
        <v>-1.734461745173538</v>
      </c>
      <c r="AY169" t="s">
        <v>1143</v>
      </c>
      <c r="AZ169">
        <v>12540.8</v>
      </c>
      <c r="BA169">
        <v>715.9256000000001</v>
      </c>
      <c r="BB169">
        <v>1616</v>
      </c>
      <c r="BC169">
        <f>1-BA169/BB169</f>
        <v>0</v>
      </c>
      <c r="BD169">
        <v>0.5</v>
      </c>
      <c r="BE169">
        <f>CN169</f>
        <v>0</v>
      </c>
      <c r="BF169">
        <f>S169</f>
        <v>0</v>
      </c>
      <c r="BG169">
        <f>BC169*BD169*BE169</f>
        <v>0</v>
      </c>
      <c r="BH169">
        <f>(BF169-AX169)/BE169</f>
        <v>0</v>
      </c>
      <c r="BI169">
        <f>(AV169-BB169)/BB169</f>
        <v>0</v>
      </c>
      <c r="BJ169">
        <f>AU169/(AW169+AU169/BB169)</f>
        <v>0</v>
      </c>
      <c r="BK169" t="s">
        <v>1144</v>
      </c>
      <c r="BL169">
        <v>-608.02</v>
      </c>
      <c r="BM169">
        <f>IF(BL169&lt;&gt;0, BL169, BJ169)</f>
        <v>0</v>
      </c>
      <c r="BN169">
        <f>1-BM169/BB169</f>
        <v>0</v>
      </c>
      <c r="BO169">
        <f>(BB169-BA169)/(BB169-BM169)</f>
        <v>0</v>
      </c>
      <c r="BP169">
        <f>(AV169-BB169)/(AV169-BM169)</f>
        <v>0</v>
      </c>
      <c r="BQ169">
        <f>(BB169-BA169)/(BB169-AU169)</f>
        <v>0</v>
      </c>
      <c r="BR169">
        <f>(AV169-BB169)/(AV169-AU169)</f>
        <v>0</v>
      </c>
      <c r="BS169">
        <f>(BO169*BM169/BA169)</f>
        <v>0</v>
      </c>
      <c r="BT169">
        <f>(1-BS169)</f>
        <v>0</v>
      </c>
      <c r="BU169">
        <v>3424</v>
      </c>
      <c r="BV169">
        <v>300</v>
      </c>
      <c r="BW169">
        <v>300</v>
      </c>
      <c r="BX169">
        <v>300</v>
      </c>
      <c r="BY169">
        <v>12540.8</v>
      </c>
      <c r="BZ169">
        <v>1304.13</v>
      </c>
      <c r="CA169">
        <v>-0.00986017</v>
      </c>
      <c r="CB169">
        <v>-95.79000000000001</v>
      </c>
      <c r="CC169" t="s">
        <v>417</v>
      </c>
      <c r="CD169" t="s">
        <v>417</v>
      </c>
      <c r="CE169" t="s">
        <v>417</v>
      </c>
      <c r="CF169" t="s">
        <v>417</v>
      </c>
      <c r="CG169" t="s">
        <v>417</v>
      </c>
      <c r="CH169" t="s">
        <v>417</v>
      </c>
      <c r="CI169" t="s">
        <v>417</v>
      </c>
      <c r="CJ169" t="s">
        <v>417</v>
      </c>
      <c r="CK169" t="s">
        <v>417</v>
      </c>
      <c r="CL169" t="s">
        <v>417</v>
      </c>
      <c r="CM169">
        <f>$B$11*DK169+$C$11*DL169+$F$11*DW169*(1-DZ169)</f>
        <v>0</v>
      </c>
      <c r="CN169">
        <f>CM169*CO169</f>
        <v>0</v>
      </c>
      <c r="CO169">
        <f>($B$11*$D$9+$C$11*$D$9+$F$11*((EJ169+EB169)/MAX(EJ169+EB169+EK169, 0.1)*$I$9+EK169/MAX(EJ169+EB169+EK169, 0.1)*$J$9))/($B$11+$C$11+$F$11)</f>
        <v>0</v>
      </c>
      <c r="CP169">
        <f>($B$11*$K$9+$C$11*$K$9+$F$11*((EJ169+EB169)/MAX(EJ169+EB169+EK169, 0.1)*$P$9+EK169/MAX(EJ169+EB169+EK169, 0.1)*$Q$9))/($B$11+$C$11+$F$11)</f>
        <v>0</v>
      </c>
      <c r="CQ169">
        <v>6</v>
      </c>
      <c r="CR169">
        <v>0.5</v>
      </c>
      <c r="CS169" t="s">
        <v>418</v>
      </c>
      <c r="CT169">
        <v>2</v>
      </c>
      <c r="CU169">
        <v>1690409114.349999</v>
      </c>
      <c r="CV169">
        <v>409.9216666666666</v>
      </c>
      <c r="CW169">
        <v>414.7010333333334</v>
      </c>
      <c r="CX169">
        <v>39.40362666666667</v>
      </c>
      <c r="CY169">
        <v>38.94666666666667</v>
      </c>
      <c r="CZ169">
        <v>408.6546666666666</v>
      </c>
      <c r="DA169">
        <v>38.78462666666667</v>
      </c>
      <c r="DB169">
        <v>600.1776333333333</v>
      </c>
      <c r="DC169">
        <v>101.1088</v>
      </c>
      <c r="DD169">
        <v>0.09996657</v>
      </c>
      <c r="DE169">
        <v>35.04768333333333</v>
      </c>
      <c r="DF169">
        <v>35.37758</v>
      </c>
      <c r="DG169">
        <v>999.9000000000002</v>
      </c>
      <c r="DH169">
        <v>0</v>
      </c>
      <c r="DI169">
        <v>0</v>
      </c>
      <c r="DJ169">
        <v>10003.11433333333</v>
      </c>
      <c r="DK169">
        <v>0</v>
      </c>
      <c r="DL169">
        <v>308.0800333333334</v>
      </c>
      <c r="DM169">
        <v>-4.865814333333333</v>
      </c>
      <c r="DN169">
        <v>426.6460666666667</v>
      </c>
      <c r="DO169">
        <v>431.5068333333333</v>
      </c>
      <c r="DP169">
        <v>0.4558214333333332</v>
      </c>
      <c r="DQ169">
        <v>414.7010333333334</v>
      </c>
      <c r="DR169">
        <v>38.94666666666667</v>
      </c>
      <c r="DS169">
        <v>3.983937666666667</v>
      </c>
      <c r="DT169">
        <v>3.937851</v>
      </c>
      <c r="DU169">
        <v>28.83675333333333</v>
      </c>
      <c r="DV169">
        <v>28.63606666666667</v>
      </c>
      <c r="DW169">
        <v>599.9871666666667</v>
      </c>
      <c r="DX169">
        <v>0.9330072</v>
      </c>
      <c r="DY169">
        <v>0.06699232000000001</v>
      </c>
      <c r="DZ169">
        <v>0</v>
      </c>
      <c r="EA169">
        <v>716.1710333333333</v>
      </c>
      <c r="EB169">
        <v>4.99931</v>
      </c>
      <c r="EC169">
        <v>9338.487666666666</v>
      </c>
      <c r="ED169">
        <v>5203.670000000001</v>
      </c>
      <c r="EE169">
        <v>41.23739999999999</v>
      </c>
      <c r="EF169">
        <v>43.19119999999997</v>
      </c>
      <c r="EG169">
        <v>42.17873333333333</v>
      </c>
      <c r="EH169">
        <v>43.125</v>
      </c>
      <c r="EI169">
        <v>43.06199999999998</v>
      </c>
      <c r="EJ169">
        <v>555.1280000000002</v>
      </c>
      <c r="EK169">
        <v>39.85999999999999</v>
      </c>
      <c r="EL169">
        <v>0</v>
      </c>
      <c r="EM169">
        <v>113.8000001907349</v>
      </c>
      <c r="EN169">
        <v>0</v>
      </c>
      <c r="EO169">
        <v>715.9256000000001</v>
      </c>
      <c r="EP169">
        <v>-43.86538455750581</v>
      </c>
      <c r="EQ169">
        <v>-3379.096915408575</v>
      </c>
      <c r="ER169">
        <v>9329.098</v>
      </c>
      <c r="ES169">
        <v>15</v>
      </c>
      <c r="ET169">
        <v>1690409141.1</v>
      </c>
      <c r="EU169" t="s">
        <v>1145</v>
      </c>
      <c r="EV169">
        <v>1690409139.1</v>
      </c>
      <c r="EW169">
        <v>1690409141.1</v>
      </c>
      <c r="EX169">
        <v>113</v>
      </c>
      <c r="EY169">
        <v>0.089</v>
      </c>
      <c r="EZ169">
        <v>0.001</v>
      </c>
      <c r="FA169">
        <v>1.267</v>
      </c>
      <c r="FB169">
        <v>0.619</v>
      </c>
      <c r="FC169">
        <v>415</v>
      </c>
      <c r="FD169">
        <v>39</v>
      </c>
      <c r="FE169">
        <v>0.39</v>
      </c>
      <c r="FF169">
        <v>0.19</v>
      </c>
      <c r="FG169">
        <v>4.673873713187389</v>
      </c>
      <c r="FH169">
        <v>0.05057081669217123</v>
      </c>
      <c r="FI169">
        <v>0.02912890177430988</v>
      </c>
      <c r="FJ169">
        <v>1</v>
      </c>
      <c r="FK169">
        <v>-4.846491707317073</v>
      </c>
      <c r="FL169">
        <v>-0.3605259930313458</v>
      </c>
      <c r="FM169">
        <v>0.0457481746884941</v>
      </c>
      <c r="FN169">
        <v>1</v>
      </c>
      <c r="FO169">
        <v>409.8233225806452</v>
      </c>
      <c r="FP169">
        <v>0.3320322580637194</v>
      </c>
      <c r="FQ169">
        <v>0.03658255101140327</v>
      </c>
      <c r="FR169">
        <v>1</v>
      </c>
      <c r="FS169">
        <v>0.4259256341463415</v>
      </c>
      <c r="FT169">
        <v>0.470255644599304</v>
      </c>
      <c r="FU169">
        <v>0.04712191056147566</v>
      </c>
      <c r="FV169">
        <v>1</v>
      </c>
      <c r="FW169">
        <v>39.39499999999999</v>
      </c>
      <c r="FX169">
        <v>0.3582338709676755</v>
      </c>
      <c r="FY169">
        <v>0.02682029804265372</v>
      </c>
      <c r="FZ169">
        <v>1</v>
      </c>
      <c r="GA169">
        <v>5</v>
      </c>
      <c r="GB169">
        <v>5</v>
      </c>
      <c r="GC169" t="s">
        <v>420</v>
      </c>
      <c r="GD169">
        <v>3.16849</v>
      </c>
      <c r="GE169">
        <v>2.79673</v>
      </c>
      <c r="GF169">
        <v>0.10092</v>
      </c>
      <c r="GG169">
        <v>0.102591</v>
      </c>
      <c r="GH169">
        <v>0.165163</v>
      </c>
      <c r="GI169">
        <v>0.164787</v>
      </c>
      <c r="GJ169">
        <v>27606.9</v>
      </c>
      <c r="GK169">
        <v>22035.2</v>
      </c>
      <c r="GL169">
        <v>28740.3</v>
      </c>
      <c r="GM169">
        <v>24087.8</v>
      </c>
      <c r="GN169">
        <v>30531</v>
      </c>
      <c r="GO169">
        <v>29367.7</v>
      </c>
      <c r="GP169">
        <v>39649.6</v>
      </c>
      <c r="GQ169">
        <v>39302.2</v>
      </c>
      <c r="GR169">
        <v>2.06722</v>
      </c>
      <c r="GS169">
        <v>1.73102</v>
      </c>
      <c r="GT169">
        <v>0.104669</v>
      </c>
      <c r="GU169">
        <v>0</v>
      </c>
      <c r="GV169">
        <v>33.7157</v>
      </c>
      <c r="GW169">
        <v>999.9</v>
      </c>
      <c r="GX169">
        <v>60.1</v>
      </c>
      <c r="GY169">
        <v>38.8</v>
      </c>
      <c r="GZ169">
        <v>41.3197</v>
      </c>
      <c r="HA169">
        <v>62.2078</v>
      </c>
      <c r="HB169">
        <v>28.4415</v>
      </c>
      <c r="HC169">
        <v>1</v>
      </c>
      <c r="HD169">
        <v>0.668506</v>
      </c>
      <c r="HE169">
        <v>0</v>
      </c>
      <c r="HF169">
        <v>20.2836</v>
      </c>
      <c r="HG169">
        <v>5.22313</v>
      </c>
      <c r="HH169">
        <v>11.9141</v>
      </c>
      <c r="HI169">
        <v>4.96365</v>
      </c>
      <c r="HJ169">
        <v>3.292</v>
      </c>
      <c r="HK169">
        <v>9999</v>
      </c>
      <c r="HL169">
        <v>9999</v>
      </c>
      <c r="HM169">
        <v>9999</v>
      </c>
      <c r="HN169">
        <v>999.9</v>
      </c>
      <c r="HO169">
        <v>4.97034</v>
      </c>
      <c r="HP169">
        <v>1.87546</v>
      </c>
      <c r="HQ169">
        <v>1.87424</v>
      </c>
      <c r="HR169">
        <v>1.87345</v>
      </c>
      <c r="HS169">
        <v>1.87485</v>
      </c>
      <c r="HT169">
        <v>1.8698</v>
      </c>
      <c r="HU169">
        <v>1.87393</v>
      </c>
      <c r="HV169">
        <v>1.87898</v>
      </c>
      <c r="HW169">
        <v>0</v>
      </c>
      <c r="HX169">
        <v>0</v>
      </c>
      <c r="HY169">
        <v>0</v>
      </c>
      <c r="HZ169">
        <v>0</v>
      </c>
      <c r="IA169" t="s">
        <v>421</v>
      </c>
      <c r="IB169" t="s">
        <v>422</v>
      </c>
      <c r="IC169" t="s">
        <v>423</v>
      </c>
      <c r="ID169" t="s">
        <v>423</v>
      </c>
      <c r="IE169" t="s">
        <v>423</v>
      </c>
      <c r="IF169" t="s">
        <v>423</v>
      </c>
      <c r="IG169">
        <v>0</v>
      </c>
      <c r="IH169">
        <v>100</v>
      </c>
      <c r="II169">
        <v>100</v>
      </c>
      <c r="IJ169">
        <v>1.267</v>
      </c>
      <c r="IK169">
        <v>0.619</v>
      </c>
      <c r="IL169">
        <v>1.159271452856137</v>
      </c>
      <c r="IM169">
        <v>0.0007502269904989051</v>
      </c>
      <c r="IN169">
        <v>-1.907541437940456E-06</v>
      </c>
      <c r="IO169">
        <v>4.87577687351772E-10</v>
      </c>
      <c r="IP169">
        <v>0.6178650000000019</v>
      </c>
      <c r="IQ169">
        <v>0</v>
      </c>
      <c r="IR169">
        <v>0</v>
      </c>
      <c r="IS169">
        <v>0</v>
      </c>
      <c r="IT169">
        <v>1</v>
      </c>
      <c r="IU169">
        <v>1943</v>
      </c>
      <c r="IV169">
        <v>1</v>
      </c>
      <c r="IW169">
        <v>21</v>
      </c>
      <c r="IX169">
        <v>1.6</v>
      </c>
      <c r="IY169">
        <v>1.4</v>
      </c>
      <c r="IZ169">
        <v>1.10718</v>
      </c>
      <c r="JA169">
        <v>2.44751</v>
      </c>
      <c r="JB169">
        <v>1.42578</v>
      </c>
      <c r="JC169">
        <v>2.26562</v>
      </c>
      <c r="JD169">
        <v>1.54785</v>
      </c>
      <c r="JE169">
        <v>2.50732</v>
      </c>
      <c r="JF169">
        <v>41.1446</v>
      </c>
      <c r="JG169">
        <v>15.139</v>
      </c>
      <c r="JH169">
        <v>18</v>
      </c>
      <c r="JI169">
        <v>634.401</v>
      </c>
      <c r="JJ169">
        <v>397.936</v>
      </c>
      <c r="JK169">
        <v>34.4105</v>
      </c>
      <c r="JL169">
        <v>35.4793</v>
      </c>
      <c r="JM169">
        <v>30.0004</v>
      </c>
      <c r="JN169">
        <v>35.4403</v>
      </c>
      <c r="JO169">
        <v>35.3743</v>
      </c>
      <c r="JP169">
        <v>22.178</v>
      </c>
      <c r="JQ169">
        <v>2.97504</v>
      </c>
      <c r="JR169">
        <v>100</v>
      </c>
      <c r="JS169">
        <v>-999.9</v>
      </c>
      <c r="JT169">
        <v>414.732</v>
      </c>
      <c r="JU169">
        <v>39</v>
      </c>
      <c r="JV169">
        <v>93.65049999999999</v>
      </c>
      <c r="JW169">
        <v>99.98990000000001</v>
      </c>
    </row>
    <row r="170" spans="1:283">
      <c r="A170">
        <v>154</v>
      </c>
      <c r="B170">
        <v>1690409238.6</v>
      </c>
      <c r="C170">
        <v>30868.5</v>
      </c>
      <c r="D170" t="s">
        <v>1146</v>
      </c>
      <c r="E170" t="s">
        <v>1147</v>
      </c>
      <c r="F170">
        <v>15</v>
      </c>
      <c r="P170">
        <v>1690409230.849999</v>
      </c>
      <c r="Q170">
        <f>(R170)/1000</f>
        <v>0</v>
      </c>
      <c r="R170">
        <f>1000*DB170*AP170*(CX170-CY170)/(100*CQ170*(1000-AP170*CX170))</f>
        <v>0</v>
      </c>
      <c r="S170">
        <f>DB170*AP170*(CW170-CV170*(1000-AP170*CY170)/(1000-AP170*CX170))/(100*CQ170)</f>
        <v>0</v>
      </c>
      <c r="T170">
        <f>CV170 - IF(AP170&gt;1, S170*CQ170*100.0/(AR170*DJ170), 0)</f>
        <v>0</v>
      </c>
      <c r="U170">
        <f>((AA170-Q170/2)*T170-S170)/(AA170+Q170/2)</f>
        <v>0</v>
      </c>
      <c r="V170">
        <f>U170*(DC170+DD170)/1000.0</f>
        <v>0</v>
      </c>
      <c r="W170">
        <f>(CV170 - IF(AP170&gt;1, S170*CQ170*100.0/(AR170*DJ170), 0))*(DC170+DD170)/1000.0</f>
        <v>0</v>
      </c>
      <c r="X170">
        <f>2.0/((1/Z170-1/Y170)+SIGN(Z170)*SQRT((1/Z170-1/Y170)*(1/Z170-1/Y170) + 4*CR170/((CR170+1)*(CR170+1))*(2*1/Z170*1/Y170-1/Y170*1/Y170)))</f>
        <v>0</v>
      </c>
      <c r="Y170">
        <f>IF(LEFT(CS170,1)&lt;&gt;"0",IF(LEFT(CS170,1)="1",3.0,CT170),$D$5+$E$5*(DJ170*DC170/($K$5*1000))+$F$5*(DJ170*DC170/($K$5*1000))*MAX(MIN(CQ170,$J$5),$I$5)*MAX(MIN(CQ170,$J$5),$I$5)+$G$5*MAX(MIN(CQ170,$J$5),$I$5)*(DJ170*DC170/($K$5*1000))+$H$5*(DJ170*DC170/($K$5*1000))*(DJ170*DC170/($K$5*1000)))</f>
        <v>0</v>
      </c>
      <c r="Z170">
        <f>Q170*(1000-(1000*0.61365*exp(17.502*AD170/(240.97+AD170))/(DC170+DD170)+CX170)/2)/(1000*0.61365*exp(17.502*AD170/(240.97+AD170))/(DC170+DD170)-CX170)</f>
        <v>0</v>
      </c>
      <c r="AA170">
        <f>1/((CR170+1)/(X170/1.6)+1/(Y170/1.37)) + CR170/((CR170+1)/(X170/1.6) + CR170/(Y170/1.37))</f>
        <v>0</v>
      </c>
      <c r="AB170">
        <f>(CM170*CP170)</f>
        <v>0</v>
      </c>
      <c r="AC170">
        <f>(DE170+(AB170+2*0.95*5.67E-8*(((DE170+$B$7)+273)^4-(DE170+273)^4)-44100*Q170)/(1.84*29.3*Y170+8*0.95*5.67E-8*(DE170+273)^3))</f>
        <v>0</v>
      </c>
      <c r="AD170">
        <f>($C$7*DF170+$D$7*DG170+$E$7*AC170)</f>
        <v>0</v>
      </c>
      <c r="AE170">
        <f>0.61365*exp(17.502*AD170/(240.97+AD170))</f>
        <v>0</v>
      </c>
      <c r="AF170">
        <f>(AG170/AH170*100)</f>
        <v>0</v>
      </c>
      <c r="AG170">
        <f>CX170*(DC170+DD170)/1000</f>
        <v>0</v>
      </c>
      <c r="AH170">
        <f>0.61365*exp(17.502*DE170/(240.97+DE170))</f>
        <v>0</v>
      </c>
      <c r="AI170">
        <f>(AE170-CX170*(DC170+DD170)/1000)</f>
        <v>0</v>
      </c>
      <c r="AJ170">
        <f>(-Q170*44100)</f>
        <v>0</v>
      </c>
      <c r="AK170">
        <f>2*29.3*Y170*0.92*(DE170-AD170)</f>
        <v>0</v>
      </c>
      <c r="AL170">
        <f>2*0.95*5.67E-8*(((DE170+$B$7)+273)^4-(AD170+273)^4)</f>
        <v>0</v>
      </c>
      <c r="AM170">
        <f>AB170+AL170+AJ170+AK170</f>
        <v>0</v>
      </c>
      <c r="AN170">
        <v>0</v>
      </c>
      <c r="AO170">
        <v>0</v>
      </c>
      <c r="AP170">
        <f>IF(AN170*$H$13&gt;=AR170,1.0,(AR170/(AR170-AN170*$H$13)))</f>
        <v>0</v>
      </c>
      <c r="AQ170">
        <f>(AP170-1)*100</f>
        <v>0</v>
      </c>
      <c r="AR170">
        <f>MAX(0,($B$13+$C$13*DJ170)/(1+$D$13*DJ170)*DC170/(DE170+273)*$E$13)</f>
        <v>0</v>
      </c>
      <c r="AS170" t="s">
        <v>414</v>
      </c>
      <c r="AT170">
        <v>12558.6</v>
      </c>
      <c r="AU170">
        <v>607.068</v>
      </c>
      <c r="AV170">
        <v>2188.17</v>
      </c>
      <c r="AW170">
        <f>1-AU170/AV170</f>
        <v>0</v>
      </c>
      <c r="AX170">
        <v>-1.734461745173538</v>
      </c>
      <c r="AY170" t="s">
        <v>1148</v>
      </c>
      <c r="AZ170">
        <v>12565</v>
      </c>
      <c r="BA170">
        <v>632.4954799999999</v>
      </c>
      <c r="BB170">
        <v>1386.75</v>
      </c>
      <c r="BC170">
        <f>1-BA170/BB170</f>
        <v>0</v>
      </c>
      <c r="BD170">
        <v>0.5</v>
      </c>
      <c r="BE170">
        <f>CN170</f>
        <v>0</v>
      </c>
      <c r="BF170">
        <f>S170</f>
        <v>0</v>
      </c>
      <c r="BG170">
        <f>BC170*BD170*BE170</f>
        <v>0</v>
      </c>
      <c r="BH170">
        <f>(BF170-AX170)/BE170</f>
        <v>0</v>
      </c>
      <c r="BI170">
        <f>(AV170-BB170)/BB170</f>
        <v>0</v>
      </c>
      <c r="BJ170">
        <f>AU170/(AW170+AU170/BB170)</f>
        <v>0</v>
      </c>
      <c r="BK170" t="s">
        <v>1149</v>
      </c>
      <c r="BL170">
        <v>-752.87</v>
      </c>
      <c r="BM170">
        <f>IF(BL170&lt;&gt;0, BL170, BJ170)</f>
        <v>0</v>
      </c>
      <c r="BN170">
        <f>1-BM170/BB170</f>
        <v>0</v>
      </c>
      <c r="BO170">
        <f>(BB170-BA170)/(BB170-BM170)</f>
        <v>0</v>
      </c>
      <c r="BP170">
        <f>(AV170-BB170)/(AV170-BM170)</f>
        <v>0</v>
      </c>
      <c r="BQ170">
        <f>(BB170-BA170)/(BB170-AU170)</f>
        <v>0</v>
      </c>
      <c r="BR170">
        <f>(AV170-BB170)/(AV170-AU170)</f>
        <v>0</v>
      </c>
      <c r="BS170">
        <f>(BO170*BM170/BA170)</f>
        <v>0</v>
      </c>
      <c r="BT170">
        <f>(1-BS170)</f>
        <v>0</v>
      </c>
      <c r="BU170">
        <v>3426</v>
      </c>
      <c r="BV170">
        <v>300</v>
      </c>
      <c r="BW170">
        <v>300</v>
      </c>
      <c r="BX170">
        <v>300</v>
      </c>
      <c r="BY170">
        <v>12565</v>
      </c>
      <c r="BZ170">
        <v>1099.49</v>
      </c>
      <c r="CA170">
        <v>-0.00987875</v>
      </c>
      <c r="CB170">
        <v>-96.48</v>
      </c>
      <c r="CC170" t="s">
        <v>417</v>
      </c>
      <c r="CD170" t="s">
        <v>417</v>
      </c>
      <c r="CE170" t="s">
        <v>417</v>
      </c>
      <c r="CF170" t="s">
        <v>417</v>
      </c>
      <c r="CG170" t="s">
        <v>417</v>
      </c>
      <c r="CH170" t="s">
        <v>417</v>
      </c>
      <c r="CI170" t="s">
        <v>417</v>
      </c>
      <c r="CJ170" t="s">
        <v>417</v>
      </c>
      <c r="CK170" t="s">
        <v>417</v>
      </c>
      <c r="CL170" t="s">
        <v>417</v>
      </c>
      <c r="CM170">
        <f>$B$11*DK170+$C$11*DL170+$F$11*DW170*(1-DZ170)</f>
        <v>0</v>
      </c>
      <c r="CN170">
        <f>CM170*CO170</f>
        <v>0</v>
      </c>
      <c r="CO170">
        <f>($B$11*$D$9+$C$11*$D$9+$F$11*((EJ170+EB170)/MAX(EJ170+EB170+EK170, 0.1)*$I$9+EK170/MAX(EJ170+EB170+EK170, 0.1)*$J$9))/($B$11+$C$11+$F$11)</f>
        <v>0</v>
      </c>
      <c r="CP170">
        <f>($B$11*$K$9+$C$11*$K$9+$F$11*((EJ170+EB170)/MAX(EJ170+EB170+EK170, 0.1)*$P$9+EK170/MAX(EJ170+EB170+EK170, 0.1)*$Q$9))/($B$11+$C$11+$F$11)</f>
        <v>0</v>
      </c>
      <c r="CQ170">
        <v>6</v>
      </c>
      <c r="CR170">
        <v>0.5</v>
      </c>
      <c r="CS170" t="s">
        <v>418</v>
      </c>
      <c r="CT170">
        <v>2</v>
      </c>
      <c r="CU170">
        <v>1690409230.849999</v>
      </c>
      <c r="CV170">
        <v>409.6189</v>
      </c>
      <c r="CW170">
        <v>413.4111</v>
      </c>
      <c r="CX170">
        <v>39.32637</v>
      </c>
      <c r="CY170">
        <v>39.10205666666668</v>
      </c>
      <c r="CZ170">
        <v>408.3919</v>
      </c>
      <c r="DA170">
        <v>38.70337</v>
      </c>
      <c r="DB170">
        <v>600.1853666666667</v>
      </c>
      <c r="DC170">
        <v>101.1094</v>
      </c>
      <c r="DD170">
        <v>0.1004528433333333</v>
      </c>
      <c r="DE170">
        <v>35.18755</v>
      </c>
      <c r="DF170">
        <v>35.54534</v>
      </c>
      <c r="DG170">
        <v>999.9000000000002</v>
      </c>
      <c r="DH170">
        <v>0</v>
      </c>
      <c r="DI170">
        <v>0</v>
      </c>
      <c r="DJ170">
        <v>9992.632000000001</v>
      </c>
      <c r="DK170">
        <v>0</v>
      </c>
      <c r="DL170">
        <v>1073.546666666667</v>
      </c>
      <c r="DM170">
        <v>-3.749193666666666</v>
      </c>
      <c r="DN170">
        <v>426.4302</v>
      </c>
      <c r="DO170">
        <v>430.2342000000001</v>
      </c>
      <c r="DP170">
        <v>0.2203869333333333</v>
      </c>
      <c r="DQ170">
        <v>413.4111</v>
      </c>
      <c r="DR170">
        <v>39.10205666666668</v>
      </c>
      <c r="DS170">
        <v>3.975870333333334</v>
      </c>
      <c r="DT170">
        <v>3.953586666666667</v>
      </c>
      <c r="DU170">
        <v>28.80176</v>
      </c>
      <c r="DV170">
        <v>28.70480333333334</v>
      </c>
      <c r="DW170">
        <v>599.9991000000001</v>
      </c>
      <c r="DX170">
        <v>0.9330020000000001</v>
      </c>
      <c r="DY170">
        <v>0.06699833666666666</v>
      </c>
      <c r="DZ170">
        <v>0</v>
      </c>
      <c r="EA170">
        <v>632.7428666666668</v>
      </c>
      <c r="EB170">
        <v>4.99931</v>
      </c>
      <c r="EC170">
        <v>7134.836000000001</v>
      </c>
      <c r="ED170">
        <v>5203.765</v>
      </c>
      <c r="EE170">
        <v>41.31199999999998</v>
      </c>
      <c r="EF170">
        <v>43.43699999999998</v>
      </c>
      <c r="EG170">
        <v>42.25</v>
      </c>
      <c r="EH170">
        <v>43.27479999999999</v>
      </c>
      <c r="EI170">
        <v>43.18699999999998</v>
      </c>
      <c r="EJ170">
        <v>555.1363333333334</v>
      </c>
      <c r="EK170">
        <v>39.86599999999999</v>
      </c>
      <c r="EL170">
        <v>0</v>
      </c>
      <c r="EM170">
        <v>116.2000000476837</v>
      </c>
      <c r="EN170">
        <v>0</v>
      </c>
      <c r="EO170">
        <v>632.4954799999999</v>
      </c>
      <c r="EP170">
        <v>-16.79869234380677</v>
      </c>
      <c r="EQ170">
        <v>-874.297685911644</v>
      </c>
      <c r="ER170">
        <v>7102.2008</v>
      </c>
      <c r="ES170">
        <v>15</v>
      </c>
      <c r="ET170">
        <v>1690409259.6</v>
      </c>
      <c r="EU170" t="s">
        <v>1150</v>
      </c>
      <c r="EV170">
        <v>1690409259.6</v>
      </c>
      <c r="EW170">
        <v>1690409256.6</v>
      </c>
      <c r="EX170">
        <v>114</v>
      </c>
      <c r="EY170">
        <v>-0.041</v>
      </c>
      <c r="EZ170">
        <v>0.004</v>
      </c>
      <c r="FA170">
        <v>1.227</v>
      </c>
      <c r="FB170">
        <v>0.623</v>
      </c>
      <c r="FC170">
        <v>414</v>
      </c>
      <c r="FD170">
        <v>39</v>
      </c>
      <c r="FE170">
        <v>0.54</v>
      </c>
      <c r="FF170">
        <v>0.16</v>
      </c>
      <c r="FG170">
        <v>3.663237282331859</v>
      </c>
      <c r="FH170">
        <v>-0.3796719632792759</v>
      </c>
      <c r="FI170">
        <v>0.05144898832337468</v>
      </c>
      <c r="FJ170">
        <v>1</v>
      </c>
      <c r="FK170">
        <v>-3.79735775</v>
      </c>
      <c r="FL170">
        <v>0.6819778986866801</v>
      </c>
      <c r="FM170">
        <v>0.09457673438767857</v>
      </c>
      <c r="FN170">
        <v>1</v>
      </c>
      <c r="FO170">
        <v>409.6618666666666</v>
      </c>
      <c r="FP170">
        <v>0.8172280311451383</v>
      </c>
      <c r="FQ170">
        <v>0.06474448925498759</v>
      </c>
      <c r="FR170">
        <v>1</v>
      </c>
      <c r="FS170">
        <v>0.20079205</v>
      </c>
      <c r="FT170">
        <v>0.4415167654784238</v>
      </c>
      <c r="FU170">
        <v>0.04296034576499007</v>
      </c>
      <c r="FV170">
        <v>1</v>
      </c>
      <c r="FW170">
        <v>39.32243999999999</v>
      </c>
      <c r="FX170">
        <v>0.6185325917686707</v>
      </c>
      <c r="FY170">
        <v>0.04478952704967246</v>
      </c>
      <c r="FZ170">
        <v>1</v>
      </c>
      <c r="GA170">
        <v>5</v>
      </c>
      <c r="GB170">
        <v>5</v>
      </c>
      <c r="GC170" t="s">
        <v>420</v>
      </c>
      <c r="GD170">
        <v>3.16836</v>
      </c>
      <c r="GE170">
        <v>2.79656</v>
      </c>
      <c r="GF170">
        <v>0.100876</v>
      </c>
      <c r="GG170">
        <v>0.10237</v>
      </c>
      <c r="GH170">
        <v>0.165013</v>
      </c>
      <c r="GI170">
        <v>0.165212</v>
      </c>
      <c r="GJ170">
        <v>27609.6</v>
      </c>
      <c r="GK170">
        <v>22037.8</v>
      </c>
      <c r="GL170">
        <v>28742.1</v>
      </c>
      <c r="GM170">
        <v>24084.9</v>
      </c>
      <c r="GN170">
        <v>30538.3</v>
      </c>
      <c r="GO170">
        <v>29350.4</v>
      </c>
      <c r="GP170">
        <v>39651.1</v>
      </c>
      <c r="GQ170">
        <v>39298.5</v>
      </c>
      <c r="GR170">
        <v>2.06768</v>
      </c>
      <c r="GS170">
        <v>1.72747</v>
      </c>
      <c r="GT170">
        <v>0.0722259</v>
      </c>
      <c r="GU170">
        <v>0</v>
      </c>
      <c r="GV170">
        <v>34.3732</v>
      </c>
      <c r="GW170">
        <v>999.9</v>
      </c>
      <c r="GX170">
        <v>60.3</v>
      </c>
      <c r="GY170">
        <v>38.8</v>
      </c>
      <c r="GZ170">
        <v>41.4577</v>
      </c>
      <c r="HA170">
        <v>61.0178</v>
      </c>
      <c r="HB170">
        <v>29.379</v>
      </c>
      <c r="HC170">
        <v>1</v>
      </c>
      <c r="HD170">
        <v>0.673041</v>
      </c>
      <c r="HE170">
        <v>0</v>
      </c>
      <c r="HF170">
        <v>20.2837</v>
      </c>
      <c r="HG170">
        <v>5.22298</v>
      </c>
      <c r="HH170">
        <v>11.9141</v>
      </c>
      <c r="HI170">
        <v>4.9636</v>
      </c>
      <c r="HJ170">
        <v>3.292</v>
      </c>
      <c r="HK170">
        <v>9999</v>
      </c>
      <c r="HL170">
        <v>9999</v>
      </c>
      <c r="HM170">
        <v>9999</v>
      </c>
      <c r="HN170">
        <v>999.9</v>
      </c>
      <c r="HO170">
        <v>4.97031</v>
      </c>
      <c r="HP170">
        <v>1.87545</v>
      </c>
      <c r="HQ170">
        <v>1.87424</v>
      </c>
      <c r="HR170">
        <v>1.87341</v>
      </c>
      <c r="HS170">
        <v>1.87484</v>
      </c>
      <c r="HT170">
        <v>1.8698</v>
      </c>
      <c r="HU170">
        <v>1.87393</v>
      </c>
      <c r="HV170">
        <v>1.87897</v>
      </c>
      <c r="HW170">
        <v>0</v>
      </c>
      <c r="HX170">
        <v>0</v>
      </c>
      <c r="HY170">
        <v>0</v>
      </c>
      <c r="HZ170">
        <v>0</v>
      </c>
      <c r="IA170" t="s">
        <v>421</v>
      </c>
      <c r="IB170" t="s">
        <v>422</v>
      </c>
      <c r="IC170" t="s">
        <v>423</v>
      </c>
      <c r="ID170" t="s">
        <v>423</v>
      </c>
      <c r="IE170" t="s">
        <v>423</v>
      </c>
      <c r="IF170" t="s">
        <v>423</v>
      </c>
      <c r="IG170">
        <v>0</v>
      </c>
      <c r="IH170">
        <v>100</v>
      </c>
      <c r="II170">
        <v>100</v>
      </c>
      <c r="IJ170">
        <v>1.227</v>
      </c>
      <c r="IK170">
        <v>0.623</v>
      </c>
      <c r="IL170">
        <v>1.248546925686853</v>
      </c>
      <c r="IM170">
        <v>0.0007502269904989051</v>
      </c>
      <c r="IN170">
        <v>-1.907541437940456E-06</v>
      </c>
      <c r="IO170">
        <v>4.87577687351772E-10</v>
      </c>
      <c r="IP170">
        <v>0.6190699999999936</v>
      </c>
      <c r="IQ170">
        <v>0</v>
      </c>
      <c r="IR170">
        <v>0</v>
      </c>
      <c r="IS170">
        <v>0</v>
      </c>
      <c r="IT170">
        <v>1</v>
      </c>
      <c r="IU170">
        <v>1943</v>
      </c>
      <c r="IV170">
        <v>1</v>
      </c>
      <c r="IW170">
        <v>21</v>
      </c>
      <c r="IX170">
        <v>1.7</v>
      </c>
      <c r="IY170">
        <v>1.6</v>
      </c>
      <c r="IZ170">
        <v>1.10474</v>
      </c>
      <c r="JA170">
        <v>2.46338</v>
      </c>
      <c r="JB170">
        <v>1.42578</v>
      </c>
      <c r="JC170">
        <v>2.26562</v>
      </c>
      <c r="JD170">
        <v>1.54785</v>
      </c>
      <c r="JE170">
        <v>2.40967</v>
      </c>
      <c r="JF170">
        <v>41.2223</v>
      </c>
      <c r="JG170">
        <v>15.0864</v>
      </c>
      <c r="JH170">
        <v>18</v>
      </c>
      <c r="JI170">
        <v>634.962</v>
      </c>
      <c r="JJ170">
        <v>396.028</v>
      </c>
      <c r="JK170">
        <v>34.6243</v>
      </c>
      <c r="JL170">
        <v>35.5524</v>
      </c>
      <c r="JM170">
        <v>30</v>
      </c>
      <c r="JN170">
        <v>35.4631</v>
      </c>
      <c r="JO170">
        <v>35.3901</v>
      </c>
      <c r="JP170">
        <v>22.1205</v>
      </c>
      <c r="JQ170">
        <v>3.25655</v>
      </c>
      <c r="JR170">
        <v>100</v>
      </c>
      <c r="JS170">
        <v>-999.9</v>
      </c>
      <c r="JT170">
        <v>413.602</v>
      </c>
      <c r="JU170">
        <v>39</v>
      </c>
      <c r="JV170">
        <v>93.6551</v>
      </c>
      <c r="JW170">
        <v>99.9796</v>
      </c>
    </row>
    <row r="171" spans="1:283">
      <c r="A171">
        <v>155</v>
      </c>
      <c r="B171">
        <v>1690409522.1</v>
      </c>
      <c r="C171">
        <v>31152</v>
      </c>
      <c r="D171" t="s">
        <v>1151</v>
      </c>
      <c r="E171" t="s">
        <v>1152</v>
      </c>
      <c r="F171">
        <v>15</v>
      </c>
      <c r="P171">
        <v>1690409514.349999</v>
      </c>
      <c r="Q171">
        <f>(R171)/1000</f>
        <v>0</v>
      </c>
      <c r="R171">
        <f>1000*DB171*AP171*(CX171-CY171)/(100*CQ171*(1000-AP171*CX171))</f>
        <v>0</v>
      </c>
      <c r="S171">
        <f>DB171*AP171*(CW171-CV171*(1000-AP171*CY171)/(1000-AP171*CX171))/(100*CQ171)</f>
        <v>0</v>
      </c>
      <c r="T171">
        <f>CV171 - IF(AP171&gt;1, S171*CQ171*100.0/(AR171*DJ171), 0)</f>
        <v>0</v>
      </c>
      <c r="U171">
        <f>((AA171-Q171/2)*T171-S171)/(AA171+Q171/2)</f>
        <v>0</v>
      </c>
      <c r="V171">
        <f>U171*(DC171+DD171)/1000.0</f>
        <v>0</v>
      </c>
      <c r="W171">
        <f>(CV171 - IF(AP171&gt;1, S171*CQ171*100.0/(AR171*DJ171), 0))*(DC171+DD171)/1000.0</f>
        <v>0</v>
      </c>
      <c r="X171">
        <f>2.0/((1/Z171-1/Y171)+SIGN(Z171)*SQRT((1/Z171-1/Y171)*(1/Z171-1/Y171) + 4*CR171/((CR171+1)*(CR171+1))*(2*1/Z171*1/Y171-1/Y171*1/Y171)))</f>
        <v>0</v>
      </c>
      <c r="Y171">
        <f>IF(LEFT(CS171,1)&lt;&gt;"0",IF(LEFT(CS171,1)="1",3.0,CT171),$D$5+$E$5*(DJ171*DC171/($K$5*1000))+$F$5*(DJ171*DC171/($K$5*1000))*MAX(MIN(CQ171,$J$5),$I$5)*MAX(MIN(CQ171,$J$5),$I$5)+$G$5*MAX(MIN(CQ171,$J$5),$I$5)*(DJ171*DC171/($K$5*1000))+$H$5*(DJ171*DC171/($K$5*1000))*(DJ171*DC171/($K$5*1000)))</f>
        <v>0</v>
      </c>
      <c r="Z171">
        <f>Q171*(1000-(1000*0.61365*exp(17.502*AD171/(240.97+AD171))/(DC171+DD171)+CX171)/2)/(1000*0.61365*exp(17.502*AD171/(240.97+AD171))/(DC171+DD171)-CX171)</f>
        <v>0</v>
      </c>
      <c r="AA171">
        <f>1/((CR171+1)/(X171/1.6)+1/(Y171/1.37)) + CR171/((CR171+1)/(X171/1.6) + CR171/(Y171/1.37))</f>
        <v>0</v>
      </c>
      <c r="AB171">
        <f>(CM171*CP171)</f>
        <v>0</v>
      </c>
      <c r="AC171">
        <f>(DE171+(AB171+2*0.95*5.67E-8*(((DE171+$B$7)+273)^4-(DE171+273)^4)-44100*Q171)/(1.84*29.3*Y171+8*0.95*5.67E-8*(DE171+273)^3))</f>
        <v>0</v>
      </c>
      <c r="AD171">
        <f>($C$7*DF171+$D$7*DG171+$E$7*AC171)</f>
        <v>0</v>
      </c>
      <c r="AE171">
        <f>0.61365*exp(17.502*AD171/(240.97+AD171))</f>
        <v>0</v>
      </c>
      <c r="AF171">
        <f>(AG171/AH171*100)</f>
        <v>0</v>
      </c>
      <c r="AG171">
        <f>CX171*(DC171+DD171)/1000</f>
        <v>0</v>
      </c>
      <c r="AH171">
        <f>0.61365*exp(17.502*DE171/(240.97+DE171))</f>
        <v>0</v>
      </c>
      <c r="AI171">
        <f>(AE171-CX171*(DC171+DD171)/1000)</f>
        <v>0</v>
      </c>
      <c r="AJ171">
        <f>(-Q171*44100)</f>
        <v>0</v>
      </c>
      <c r="AK171">
        <f>2*29.3*Y171*0.92*(DE171-AD171)</f>
        <v>0</v>
      </c>
      <c r="AL171">
        <f>2*0.95*5.67E-8*(((DE171+$B$7)+273)^4-(AD171+273)^4)</f>
        <v>0</v>
      </c>
      <c r="AM171">
        <f>AB171+AL171+AJ171+AK171</f>
        <v>0</v>
      </c>
      <c r="AN171">
        <v>0</v>
      </c>
      <c r="AO171">
        <v>0</v>
      </c>
      <c r="AP171">
        <f>IF(AN171*$H$13&gt;=AR171,1.0,(AR171/(AR171-AN171*$H$13)))</f>
        <v>0</v>
      </c>
      <c r="AQ171">
        <f>(AP171-1)*100</f>
        <v>0</v>
      </c>
      <c r="AR171">
        <f>MAX(0,($B$13+$C$13*DJ171)/(1+$D$13*DJ171)*DC171/(DE171+273)*$E$13)</f>
        <v>0</v>
      </c>
      <c r="AS171" t="s">
        <v>414</v>
      </c>
      <c r="AT171">
        <v>12558.6</v>
      </c>
      <c r="AU171">
        <v>607.068</v>
      </c>
      <c r="AV171">
        <v>2188.17</v>
      </c>
      <c r="AW171">
        <f>1-AU171/AV171</f>
        <v>0</v>
      </c>
      <c r="AX171">
        <v>-1.734461745173538</v>
      </c>
      <c r="AY171" t="s">
        <v>1153</v>
      </c>
      <c r="AZ171">
        <v>12525.7</v>
      </c>
      <c r="BA171">
        <v>597.84748</v>
      </c>
      <c r="BB171">
        <v>1048.89</v>
      </c>
      <c r="BC171">
        <f>1-BA171/BB171</f>
        <v>0</v>
      </c>
      <c r="BD171">
        <v>0.5</v>
      </c>
      <c r="BE171">
        <f>CN171</f>
        <v>0</v>
      </c>
      <c r="BF171">
        <f>S171</f>
        <v>0</v>
      </c>
      <c r="BG171">
        <f>BC171*BD171*BE171</f>
        <v>0</v>
      </c>
      <c r="BH171">
        <f>(BF171-AX171)/BE171</f>
        <v>0</v>
      </c>
      <c r="BI171">
        <f>(AV171-BB171)/BB171</f>
        <v>0</v>
      </c>
      <c r="BJ171">
        <f>AU171/(AW171+AU171/BB171)</f>
        <v>0</v>
      </c>
      <c r="BK171" t="s">
        <v>1154</v>
      </c>
      <c r="BL171">
        <v>-1056.17</v>
      </c>
      <c r="BM171">
        <f>IF(BL171&lt;&gt;0, BL171, BJ171)</f>
        <v>0</v>
      </c>
      <c r="BN171">
        <f>1-BM171/BB171</f>
        <v>0</v>
      </c>
      <c r="BO171">
        <f>(BB171-BA171)/(BB171-BM171)</f>
        <v>0</v>
      </c>
      <c r="BP171">
        <f>(AV171-BB171)/(AV171-BM171)</f>
        <v>0</v>
      </c>
      <c r="BQ171">
        <f>(BB171-BA171)/(BB171-AU171)</f>
        <v>0</v>
      </c>
      <c r="BR171">
        <f>(AV171-BB171)/(AV171-AU171)</f>
        <v>0</v>
      </c>
      <c r="BS171">
        <f>(BO171*BM171/BA171)</f>
        <v>0</v>
      </c>
      <c r="BT171">
        <f>(1-BS171)</f>
        <v>0</v>
      </c>
      <c r="BU171">
        <v>3428</v>
      </c>
      <c r="BV171">
        <v>300</v>
      </c>
      <c r="BW171">
        <v>300</v>
      </c>
      <c r="BX171">
        <v>300</v>
      </c>
      <c r="BY171">
        <v>12525.7</v>
      </c>
      <c r="BZ171">
        <v>887.1900000000001</v>
      </c>
      <c r="CA171">
        <v>-0.009075089999999999</v>
      </c>
      <c r="CB171">
        <v>-34.97</v>
      </c>
      <c r="CC171" t="s">
        <v>417</v>
      </c>
      <c r="CD171" t="s">
        <v>417</v>
      </c>
      <c r="CE171" t="s">
        <v>417</v>
      </c>
      <c r="CF171" t="s">
        <v>417</v>
      </c>
      <c r="CG171" t="s">
        <v>417</v>
      </c>
      <c r="CH171" t="s">
        <v>417</v>
      </c>
      <c r="CI171" t="s">
        <v>417</v>
      </c>
      <c r="CJ171" t="s">
        <v>417</v>
      </c>
      <c r="CK171" t="s">
        <v>417</v>
      </c>
      <c r="CL171" t="s">
        <v>417</v>
      </c>
      <c r="CM171">
        <f>$B$11*DK171+$C$11*DL171+$F$11*DW171*(1-DZ171)</f>
        <v>0</v>
      </c>
      <c r="CN171">
        <f>CM171*CO171</f>
        <v>0</v>
      </c>
      <c r="CO171">
        <f>($B$11*$D$9+$C$11*$D$9+$F$11*((EJ171+EB171)/MAX(EJ171+EB171+EK171, 0.1)*$I$9+EK171/MAX(EJ171+EB171+EK171, 0.1)*$J$9))/($B$11+$C$11+$F$11)</f>
        <v>0</v>
      </c>
      <c r="CP171">
        <f>($B$11*$K$9+$C$11*$K$9+$F$11*((EJ171+EB171)/MAX(EJ171+EB171+EK171, 0.1)*$P$9+EK171/MAX(EJ171+EB171+EK171, 0.1)*$Q$9))/($B$11+$C$11+$F$11)</f>
        <v>0</v>
      </c>
      <c r="CQ171">
        <v>6</v>
      </c>
      <c r="CR171">
        <v>0.5</v>
      </c>
      <c r="CS171" t="s">
        <v>418</v>
      </c>
      <c r="CT171">
        <v>2</v>
      </c>
      <c r="CU171">
        <v>1690409514.349999</v>
      </c>
      <c r="CV171">
        <v>410.0022333333333</v>
      </c>
      <c r="CW171">
        <v>425.8605999999999</v>
      </c>
      <c r="CX171">
        <v>40.84946333333333</v>
      </c>
      <c r="CY171">
        <v>38.94848666666667</v>
      </c>
      <c r="CZ171">
        <v>408.7730333333334</v>
      </c>
      <c r="DA171">
        <v>40.22637999999999</v>
      </c>
      <c r="DB171">
        <v>600.2062</v>
      </c>
      <c r="DC171">
        <v>101.1154</v>
      </c>
      <c r="DD171">
        <v>0.1008909666666667</v>
      </c>
      <c r="DE171">
        <v>34.95552333333333</v>
      </c>
      <c r="DF171">
        <v>35.30446</v>
      </c>
      <c r="DG171">
        <v>999.9000000000002</v>
      </c>
      <c r="DH171">
        <v>0</v>
      </c>
      <c r="DI171">
        <v>0</v>
      </c>
      <c r="DJ171">
        <v>9996.165666666668</v>
      </c>
      <c r="DK171">
        <v>0</v>
      </c>
      <c r="DL171">
        <v>1450.507</v>
      </c>
      <c r="DM171">
        <v>-15.85833666666667</v>
      </c>
      <c r="DN171">
        <v>427.4639333333333</v>
      </c>
      <c r="DO171">
        <v>443.1194</v>
      </c>
      <c r="DP171">
        <v>1.900985333333334</v>
      </c>
      <c r="DQ171">
        <v>425.8605999999999</v>
      </c>
      <c r="DR171">
        <v>38.94848666666667</v>
      </c>
      <c r="DS171">
        <v>4.130506</v>
      </c>
      <c r="DT171">
        <v>3.938288333333333</v>
      </c>
      <c r="DU171">
        <v>29.46181</v>
      </c>
      <c r="DV171">
        <v>28.63798</v>
      </c>
      <c r="DW171">
        <v>1500.067</v>
      </c>
      <c r="DX171">
        <v>0.9729960000000001</v>
      </c>
      <c r="DY171">
        <v>0.0270038</v>
      </c>
      <c r="DZ171">
        <v>0</v>
      </c>
      <c r="EA171">
        <v>598.1739333333334</v>
      </c>
      <c r="EB171">
        <v>4.99931</v>
      </c>
      <c r="EC171">
        <v>10874.23666666667</v>
      </c>
      <c r="ED171">
        <v>13259.81666666667</v>
      </c>
      <c r="EE171">
        <v>42.53719999999998</v>
      </c>
      <c r="EF171">
        <v>43.88739999999999</v>
      </c>
      <c r="EG171">
        <v>42.80786666666664</v>
      </c>
      <c r="EH171">
        <v>43.4832</v>
      </c>
      <c r="EI171">
        <v>43.94959999999999</v>
      </c>
      <c r="EJ171">
        <v>1454.694</v>
      </c>
      <c r="EK171">
        <v>40.37300000000002</v>
      </c>
      <c r="EL171">
        <v>0</v>
      </c>
      <c r="EM171">
        <v>283</v>
      </c>
      <c r="EN171">
        <v>0</v>
      </c>
      <c r="EO171">
        <v>597.84748</v>
      </c>
      <c r="EP171">
        <v>-35.79646160709171</v>
      </c>
      <c r="EQ171">
        <v>-1034.807694401524</v>
      </c>
      <c r="ER171">
        <v>10862.768</v>
      </c>
      <c r="ES171">
        <v>15</v>
      </c>
      <c r="ET171">
        <v>1690409259.6</v>
      </c>
      <c r="EU171" t="s">
        <v>1150</v>
      </c>
      <c r="EV171">
        <v>1690409259.6</v>
      </c>
      <c r="EW171">
        <v>1690409256.6</v>
      </c>
      <c r="EX171">
        <v>114</v>
      </c>
      <c r="EY171">
        <v>-0.041</v>
      </c>
      <c r="EZ171">
        <v>0.004</v>
      </c>
      <c r="FA171">
        <v>1.227</v>
      </c>
      <c r="FB171">
        <v>0.623</v>
      </c>
      <c r="FC171">
        <v>414</v>
      </c>
      <c r="FD171">
        <v>39</v>
      </c>
      <c r="FE171">
        <v>0.54</v>
      </c>
      <c r="FF171">
        <v>0.16</v>
      </c>
      <c r="FG171">
        <v>15.06972094754139</v>
      </c>
      <c r="FH171">
        <v>-0.5374099719597132</v>
      </c>
      <c r="FI171">
        <v>0.05837367396211671</v>
      </c>
      <c r="FJ171">
        <v>1</v>
      </c>
      <c r="FK171">
        <v>-15.89766</v>
      </c>
      <c r="FL171">
        <v>0.5271512195121643</v>
      </c>
      <c r="FM171">
        <v>0.0693292391419378</v>
      </c>
      <c r="FN171">
        <v>1</v>
      </c>
      <c r="FO171">
        <v>410.0014666666667</v>
      </c>
      <c r="FP171">
        <v>-0.005819799778629074</v>
      </c>
      <c r="FQ171">
        <v>0.01599736089346068</v>
      </c>
      <c r="FR171">
        <v>1</v>
      </c>
      <c r="FS171">
        <v>1.86787275</v>
      </c>
      <c r="FT171">
        <v>0.6272502439024384</v>
      </c>
      <c r="FU171">
        <v>0.06073787747310157</v>
      </c>
      <c r="FV171">
        <v>0</v>
      </c>
      <c r="FW171">
        <v>40.84481333333333</v>
      </c>
      <c r="FX171">
        <v>0.5157730812013462</v>
      </c>
      <c r="FY171">
        <v>0.03737622000981635</v>
      </c>
      <c r="FZ171">
        <v>1</v>
      </c>
      <c r="GA171">
        <v>4</v>
      </c>
      <c r="GB171">
        <v>5</v>
      </c>
      <c r="GC171" t="s">
        <v>489</v>
      </c>
      <c r="GD171">
        <v>3.16832</v>
      </c>
      <c r="GE171">
        <v>2.79715</v>
      </c>
      <c r="GF171">
        <v>0.100962</v>
      </c>
      <c r="GG171">
        <v>0.104681</v>
      </c>
      <c r="GH171">
        <v>0.169327</v>
      </c>
      <c r="GI171">
        <v>0.164795</v>
      </c>
      <c r="GJ171">
        <v>27602.7</v>
      </c>
      <c r="GK171">
        <v>21982.2</v>
      </c>
      <c r="GL171">
        <v>28737.4</v>
      </c>
      <c r="GM171">
        <v>24086.2</v>
      </c>
      <c r="GN171">
        <v>30374</v>
      </c>
      <c r="GO171">
        <v>29366.2</v>
      </c>
      <c r="GP171">
        <v>39643.2</v>
      </c>
      <c r="GQ171">
        <v>39300.3</v>
      </c>
      <c r="GR171">
        <v>2.06953</v>
      </c>
      <c r="GS171">
        <v>1.74655</v>
      </c>
      <c r="GT171">
        <v>0.121512</v>
      </c>
      <c r="GU171">
        <v>0</v>
      </c>
      <c r="GV171">
        <v>33.3931</v>
      </c>
      <c r="GW171">
        <v>999.9</v>
      </c>
      <c r="GX171">
        <v>60.1</v>
      </c>
      <c r="GY171">
        <v>38.8</v>
      </c>
      <c r="GZ171">
        <v>41.3219</v>
      </c>
      <c r="HA171">
        <v>62.2578</v>
      </c>
      <c r="HB171">
        <v>29.8277</v>
      </c>
      <c r="HC171">
        <v>1</v>
      </c>
      <c r="HD171">
        <v>0.671349</v>
      </c>
      <c r="HE171">
        <v>0</v>
      </c>
      <c r="HF171">
        <v>20.2759</v>
      </c>
      <c r="HG171">
        <v>5.22283</v>
      </c>
      <c r="HH171">
        <v>11.9141</v>
      </c>
      <c r="HI171">
        <v>4.96365</v>
      </c>
      <c r="HJ171">
        <v>3.292</v>
      </c>
      <c r="HK171">
        <v>9999</v>
      </c>
      <c r="HL171">
        <v>9999</v>
      </c>
      <c r="HM171">
        <v>9999</v>
      </c>
      <c r="HN171">
        <v>999.9</v>
      </c>
      <c r="HO171">
        <v>4.97032</v>
      </c>
      <c r="HP171">
        <v>1.87543</v>
      </c>
      <c r="HQ171">
        <v>1.87424</v>
      </c>
      <c r="HR171">
        <v>1.87343</v>
      </c>
      <c r="HS171">
        <v>1.87483</v>
      </c>
      <c r="HT171">
        <v>1.86978</v>
      </c>
      <c r="HU171">
        <v>1.87393</v>
      </c>
      <c r="HV171">
        <v>1.87897</v>
      </c>
      <c r="HW171">
        <v>0</v>
      </c>
      <c r="HX171">
        <v>0</v>
      </c>
      <c r="HY171">
        <v>0</v>
      </c>
      <c r="HZ171">
        <v>0</v>
      </c>
      <c r="IA171" t="s">
        <v>421</v>
      </c>
      <c r="IB171" t="s">
        <v>422</v>
      </c>
      <c r="IC171" t="s">
        <v>423</v>
      </c>
      <c r="ID171" t="s">
        <v>423</v>
      </c>
      <c r="IE171" t="s">
        <v>423</v>
      </c>
      <c r="IF171" t="s">
        <v>423</v>
      </c>
      <c r="IG171">
        <v>0</v>
      </c>
      <c r="IH171">
        <v>100</v>
      </c>
      <c r="II171">
        <v>100</v>
      </c>
      <c r="IJ171">
        <v>1.229</v>
      </c>
      <c r="IK171">
        <v>0.6231</v>
      </c>
      <c r="IL171">
        <v>1.207944990804836</v>
      </c>
      <c r="IM171">
        <v>0.0007502269904989051</v>
      </c>
      <c r="IN171">
        <v>-1.907541437940456E-06</v>
      </c>
      <c r="IO171">
        <v>4.87577687351772E-10</v>
      </c>
      <c r="IP171">
        <v>0.6230799999999945</v>
      </c>
      <c r="IQ171">
        <v>0</v>
      </c>
      <c r="IR171">
        <v>0</v>
      </c>
      <c r="IS171">
        <v>0</v>
      </c>
      <c r="IT171">
        <v>1</v>
      </c>
      <c r="IU171">
        <v>1943</v>
      </c>
      <c r="IV171">
        <v>1</v>
      </c>
      <c r="IW171">
        <v>21</v>
      </c>
      <c r="IX171">
        <v>4.4</v>
      </c>
      <c r="IY171">
        <v>4.4</v>
      </c>
      <c r="IZ171">
        <v>1.13159</v>
      </c>
      <c r="JA171">
        <v>2.46216</v>
      </c>
      <c r="JB171">
        <v>1.42578</v>
      </c>
      <c r="JC171">
        <v>2.26562</v>
      </c>
      <c r="JD171">
        <v>1.54785</v>
      </c>
      <c r="JE171">
        <v>2.39746</v>
      </c>
      <c r="JF171">
        <v>41.2482</v>
      </c>
      <c r="JG171">
        <v>14.9638</v>
      </c>
      <c r="JH171">
        <v>18</v>
      </c>
      <c r="JI171">
        <v>636.0890000000001</v>
      </c>
      <c r="JJ171">
        <v>406.661</v>
      </c>
      <c r="JK171">
        <v>34.3643</v>
      </c>
      <c r="JL171">
        <v>35.5051</v>
      </c>
      <c r="JM171">
        <v>29.9999</v>
      </c>
      <c r="JN171">
        <v>35.4306</v>
      </c>
      <c r="JO171">
        <v>35.355</v>
      </c>
      <c r="JP171">
        <v>22.6672</v>
      </c>
      <c r="JQ171">
        <v>2.40775</v>
      </c>
      <c r="JR171">
        <v>100</v>
      </c>
      <c r="JS171">
        <v>-999.9</v>
      </c>
      <c r="JT171">
        <v>425.757</v>
      </c>
      <c r="JU171">
        <v>39</v>
      </c>
      <c r="JV171">
        <v>93.6379</v>
      </c>
      <c r="JW171">
        <v>99.9843</v>
      </c>
    </row>
    <row r="172" spans="1:283">
      <c r="A172">
        <v>156</v>
      </c>
      <c r="B172">
        <v>1690409694.1</v>
      </c>
      <c r="C172">
        <v>31324</v>
      </c>
      <c r="D172" t="s">
        <v>1155</v>
      </c>
      <c r="E172" t="s">
        <v>1156</v>
      </c>
      <c r="F172">
        <v>15</v>
      </c>
      <c r="P172">
        <v>1690409686.099999</v>
      </c>
      <c r="Q172">
        <f>(R172)/1000</f>
        <v>0</v>
      </c>
      <c r="R172">
        <f>1000*DB172*AP172*(CX172-CY172)/(100*CQ172*(1000-AP172*CX172))</f>
        <v>0</v>
      </c>
      <c r="S172">
        <f>DB172*AP172*(CW172-CV172*(1000-AP172*CY172)/(1000-AP172*CX172))/(100*CQ172)</f>
        <v>0</v>
      </c>
      <c r="T172">
        <f>CV172 - IF(AP172&gt;1, S172*CQ172*100.0/(AR172*DJ172), 0)</f>
        <v>0</v>
      </c>
      <c r="U172">
        <f>((AA172-Q172/2)*T172-S172)/(AA172+Q172/2)</f>
        <v>0</v>
      </c>
      <c r="V172">
        <f>U172*(DC172+DD172)/1000.0</f>
        <v>0</v>
      </c>
      <c r="W172">
        <f>(CV172 - IF(AP172&gt;1, S172*CQ172*100.0/(AR172*DJ172), 0))*(DC172+DD172)/1000.0</f>
        <v>0</v>
      </c>
      <c r="X172">
        <f>2.0/((1/Z172-1/Y172)+SIGN(Z172)*SQRT((1/Z172-1/Y172)*(1/Z172-1/Y172) + 4*CR172/((CR172+1)*(CR172+1))*(2*1/Z172*1/Y172-1/Y172*1/Y172)))</f>
        <v>0</v>
      </c>
      <c r="Y172">
        <f>IF(LEFT(CS172,1)&lt;&gt;"0",IF(LEFT(CS172,1)="1",3.0,CT172),$D$5+$E$5*(DJ172*DC172/($K$5*1000))+$F$5*(DJ172*DC172/($K$5*1000))*MAX(MIN(CQ172,$J$5),$I$5)*MAX(MIN(CQ172,$J$5),$I$5)+$G$5*MAX(MIN(CQ172,$J$5),$I$5)*(DJ172*DC172/($K$5*1000))+$H$5*(DJ172*DC172/($K$5*1000))*(DJ172*DC172/($K$5*1000)))</f>
        <v>0</v>
      </c>
      <c r="Z172">
        <f>Q172*(1000-(1000*0.61365*exp(17.502*AD172/(240.97+AD172))/(DC172+DD172)+CX172)/2)/(1000*0.61365*exp(17.502*AD172/(240.97+AD172))/(DC172+DD172)-CX172)</f>
        <v>0</v>
      </c>
      <c r="AA172">
        <f>1/((CR172+1)/(X172/1.6)+1/(Y172/1.37)) + CR172/((CR172+1)/(X172/1.6) + CR172/(Y172/1.37))</f>
        <v>0</v>
      </c>
      <c r="AB172">
        <f>(CM172*CP172)</f>
        <v>0</v>
      </c>
      <c r="AC172">
        <f>(DE172+(AB172+2*0.95*5.67E-8*(((DE172+$B$7)+273)^4-(DE172+273)^4)-44100*Q172)/(1.84*29.3*Y172+8*0.95*5.67E-8*(DE172+273)^3))</f>
        <v>0</v>
      </c>
      <c r="AD172">
        <f>($C$7*DF172+$D$7*DG172+$E$7*AC172)</f>
        <v>0</v>
      </c>
      <c r="AE172">
        <f>0.61365*exp(17.502*AD172/(240.97+AD172))</f>
        <v>0</v>
      </c>
      <c r="AF172">
        <f>(AG172/AH172*100)</f>
        <v>0</v>
      </c>
      <c r="AG172">
        <f>CX172*(DC172+DD172)/1000</f>
        <v>0</v>
      </c>
      <c r="AH172">
        <f>0.61365*exp(17.502*DE172/(240.97+DE172))</f>
        <v>0</v>
      </c>
      <c r="AI172">
        <f>(AE172-CX172*(DC172+DD172)/1000)</f>
        <v>0</v>
      </c>
      <c r="AJ172">
        <f>(-Q172*44100)</f>
        <v>0</v>
      </c>
      <c r="AK172">
        <f>2*29.3*Y172*0.92*(DE172-AD172)</f>
        <v>0</v>
      </c>
      <c r="AL172">
        <f>2*0.95*5.67E-8*(((DE172+$B$7)+273)^4-(AD172+273)^4)</f>
        <v>0</v>
      </c>
      <c r="AM172">
        <f>AB172+AL172+AJ172+AK172</f>
        <v>0</v>
      </c>
      <c r="AN172">
        <v>0</v>
      </c>
      <c r="AO172">
        <v>0</v>
      </c>
      <c r="AP172">
        <f>IF(AN172*$H$13&gt;=AR172,1.0,(AR172/(AR172-AN172*$H$13)))</f>
        <v>0</v>
      </c>
      <c r="AQ172">
        <f>(AP172-1)*100</f>
        <v>0</v>
      </c>
      <c r="AR172">
        <f>MAX(0,($B$13+$C$13*DJ172)/(1+$D$13*DJ172)*DC172/(DE172+273)*$E$13)</f>
        <v>0</v>
      </c>
      <c r="AS172" t="s">
        <v>414</v>
      </c>
      <c r="AT172">
        <v>12558.6</v>
      </c>
      <c r="AU172">
        <v>607.068</v>
      </c>
      <c r="AV172">
        <v>2188.17</v>
      </c>
      <c r="AW172">
        <f>1-AU172/AV172</f>
        <v>0</v>
      </c>
      <c r="AX172">
        <v>-1.734461745173538</v>
      </c>
      <c r="AY172" t="s">
        <v>1157</v>
      </c>
      <c r="AZ172">
        <v>12586.6</v>
      </c>
      <c r="BA172">
        <v>622.00384</v>
      </c>
      <c r="BB172">
        <v>887.926</v>
      </c>
      <c r="BC172">
        <f>1-BA172/BB172</f>
        <v>0</v>
      </c>
      <c r="BD172">
        <v>0.5</v>
      </c>
      <c r="BE172">
        <f>CN172</f>
        <v>0</v>
      </c>
      <c r="BF172">
        <f>S172</f>
        <v>0</v>
      </c>
      <c r="BG172">
        <f>BC172*BD172*BE172</f>
        <v>0</v>
      </c>
      <c r="BH172">
        <f>(BF172-AX172)/BE172</f>
        <v>0</v>
      </c>
      <c r="BI172">
        <f>(AV172-BB172)/BB172</f>
        <v>0</v>
      </c>
      <c r="BJ172">
        <f>AU172/(AW172+AU172/BB172)</f>
        <v>0</v>
      </c>
      <c r="BK172" t="s">
        <v>1158</v>
      </c>
      <c r="BL172">
        <v>-1947.89</v>
      </c>
      <c r="BM172">
        <f>IF(BL172&lt;&gt;0, BL172, BJ172)</f>
        <v>0</v>
      </c>
      <c r="BN172">
        <f>1-BM172/BB172</f>
        <v>0</v>
      </c>
      <c r="BO172">
        <f>(BB172-BA172)/(BB172-BM172)</f>
        <v>0</v>
      </c>
      <c r="BP172">
        <f>(AV172-BB172)/(AV172-BM172)</f>
        <v>0</v>
      </c>
      <c r="BQ172">
        <f>(BB172-BA172)/(BB172-AU172)</f>
        <v>0</v>
      </c>
      <c r="BR172">
        <f>(AV172-BB172)/(AV172-AU172)</f>
        <v>0</v>
      </c>
      <c r="BS172">
        <f>(BO172*BM172/BA172)</f>
        <v>0</v>
      </c>
      <c r="BT172">
        <f>(1-BS172)</f>
        <v>0</v>
      </c>
      <c r="BU172">
        <v>3430</v>
      </c>
      <c r="BV172">
        <v>300</v>
      </c>
      <c r="BW172">
        <v>300</v>
      </c>
      <c r="BX172">
        <v>300</v>
      </c>
      <c r="BY172">
        <v>12586.6</v>
      </c>
      <c r="BZ172">
        <v>832.87</v>
      </c>
      <c r="CA172">
        <v>-0.00954376</v>
      </c>
      <c r="CB172">
        <v>-11.86</v>
      </c>
      <c r="CC172" t="s">
        <v>417</v>
      </c>
      <c r="CD172" t="s">
        <v>417</v>
      </c>
      <c r="CE172" t="s">
        <v>417</v>
      </c>
      <c r="CF172" t="s">
        <v>417</v>
      </c>
      <c r="CG172" t="s">
        <v>417</v>
      </c>
      <c r="CH172" t="s">
        <v>417</v>
      </c>
      <c r="CI172" t="s">
        <v>417</v>
      </c>
      <c r="CJ172" t="s">
        <v>417</v>
      </c>
      <c r="CK172" t="s">
        <v>417</v>
      </c>
      <c r="CL172" t="s">
        <v>417</v>
      </c>
      <c r="CM172">
        <f>$B$11*DK172+$C$11*DL172+$F$11*DW172*(1-DZ172)</f>
        <v>0</v>
      </c>
      <c r="CN172">
        <f>CM172*CO172</f>
        <v>0</v>
      </c>
      <c r="CO172">
        <f>($B$11*$D$9+$C$11*$D$9+$F$11*((EJ172+EB172)/MAX(EJ172+EB172+EK172, 0.1)*$I$9+EK172/MAX(EJ172+EB172+EK172, 0.1)*$J$9))/($B$11+$C$11+$F$11)</f>
        <v>0</v>
      </c>
      <c r="CP172">
        <f>($B$11*$K$9+$C$11*$K$9+$F$11*((EJ172+EB172)/MAX(EJ172+EB172+EK172, 0.1)*$P$9+EK172/MAX(EJ172+EB172+EK172, 0.1)*$Q$9))/($B$11+$C$11+$F$11)</f>
        <v>0</v>
      </c>
      <c r="CQ172">
        <v>6</v>
      </c>
      <c r="CR172">
        <v>0.5</v>
      </c>
      <c r="CS172" t="s">
        <v>418</v>
      </c>
      <c r="CT172">
        <v>2</v>
      </c>
      <c r="CU172">
        <v>1690409686.099999</v>
      </c>
      <c r="CV172">
        <v>409.9209677419354</v>
      </c>
      <c r="CW172">
        <v>415.1676451612903</v>
      </c>
      <c r="CX172">
        <v>39.5614258064516</v>
      </c>
      <c r="CY172">
        <v>39.08162580645162</v>
      </c>
      <c r="CZ172">
        <v>408.6979677419354</v>
      </c>
      <c r="DA172">
        <v>38.9414258064516</v>
      </c>
      <c r="DB172">
        <v>600.1585806451614</v>
      </c>
      <c r="DC172">
        <v>101.1055161290323</v>
      </c>
      <c r="DD172">
        <v>0.09988381612903227</v>
      </c>
      <c r="DE172">
        <v>35.19160000000001</v>
      </c>
      <c r="DF172">
        <v>35.7145</v>
      </c>
      <c r="DG172">
        <v>999.9000000000003</v>
      </c>
      <c r="DH172">
        <v>0</v>
      </c>
      <c r="DI172">
        <v>0</v>
      </c>
      <c r="DJ172">
        <v>9997.562258064516</v>
      </c>
      <c r="DK172">
        <v>0</v>
      </c>
      <c r="DL172">
        <v>156.4304838709677</v>
      </c>
      <c r="DM172">
        <v>-5.240561612903226</v>
      </c>
      <c r="DN172">
        <v>426.8138709677419</v>
      </c>
      <c r="DO172">
        <v>432.053129032258</v>
      </c>
      <c r="DP172">
        <v>0.4828803548387096</v>
      </c>
      <c r="DQ172">
        <v>415.1676451612903</v>
      </c>
      <c r="DR172">
        <v>39.08162580645162</v>
      </c>
      <c r="DS172">
        <v>4.000193548387097</v>
      </c>
      <c r="DT172">
        <v>3.951371290322581</v>
      </c>
      <c r="DU172">
        <v>28.90705161290322</v>
      </c>
      <c r="DV172">
        <v>28.69514838709677</v>
      </c>
      <c r="DW172">
        <v>1000.023129032258</v>
      </c>
      <c r="DX172">
        <v>0.9599977096774196</v>
      </c>
      <c r="DY172">
        <v>0.04000226451612903</v>
      </c>
      <c r="DZ172">
        <v>0</v>
      </c>
      <c r="EA172">
        <v>622.5537419354839</v>
      </c>
      <c r="EB172">
        <v>4.999310000000001</v>
      </c>
      <c r="EC172">
        <v>7367.466129032259</v>
      </c>
      <c r="ED172">
        <v>8785.056451612902</v>
      </c>
      <c r="EE172">
        <v>42.64899999999999</v>
      </c>
      <c r="EF172">
        <v>43.94919354838707</v>
      </c>
      <c r="EG172">
        <v>43.2378064516129</v>
      </c>
      <c r="EH172">
        <v>43.75</v>
      </c>
      <c r="EI172">
        <v>44.191064516129</v>
      </c>
      <c r="EJ172">
        <v>955.2200000000001</v>
      </c>
      <c r="EK172">
        <v>39.8032258064516</v>
      </c>
      <c r="EL172">
        <v>0</v>
      </c>
      <c r="EM172">
        <v>171.8000001907349</v>
      </c>
      <c r="EN172">
        <v>0</v>
      </c>
      <c r="EO172">
        <v>622.00384</v>
      </c>
      <c r="EP172">
        <v>-25.82923071992037</v>
      </c>
      <c r="EQ172">
        <v>400.1899986709995</v>
      </c>
      <c r="ER172">
        <v>7369.5876</v>
      </c>
      <c r="ES172">
        <v>15</v>
      </c>
      <c r="ET172">
        <v>1690409715.1</v>
      </c>
      <c r="EU172" t="s">
        <v>1159</v>
      </c>
      <c r="EV172">
        <v>1690409714.1</v>
      </c>
      <c r="EW172">
        <v>1690409715.1</v>
      </c>
      <c r="EX172">
        <v>115</v>
      </c>
      <c r="EY172">
        <v>-0.003</v>
      </c>
      <c r="EZ172">
        <v>-0.003</v>
      </c>
      <c r="FA172">
        <v>1.223</v>
      </c>
      <c r="FB172">
        <v>0.62</v>
      </c>
      <c r="FC172">
        <v>415</v>
      </c>
      <c r="FD172">
        <v>39</v>
      </c>
      <c r="FE172">
        <v>0.5600000000000001</v>
      </c>
      <c r="FF172">
        <v>0.27</v>
      </c>
      <c r="FG172">
        <v>5.034478160168091</v>
      </c>
      <c r="FH172">
        <v>0.03178176863060702</v>
      </c>
      <c r="FI172">
        <v>0.0315405917407901</v>
      </c>
      <c r="FJ172">
        <v>1</v>
      </c>
      <c r="FK172">
        <v>-5.24059475</v>
      </c>
      <c r="FL172">
        <v>-0.07510863039398763</v>
      </c>
      <c r="FM172">
        <v>0.03083278068772742</v>
      </c>
      <c r="FN172">
        <v>1</v>
      </c>
      <c r="FO172">
        <v>409.9270666666667</v>
      </c>
      <c r="FP172">
        <v>-0.008275862069093214</v>
      </c>
      <c r="FQ172">
        <v>0.01240949457292582</v>
      </c>
      <c r="FR172">
        <v>1</v>
      </c>
      <c r="FS172">
        <v>0.458655025</v>
      </c>
      <c r="FT172">
        <v>0.4676496923076909</v>
      </c>
      <c r="FU172">
        <v>0.04666591977743903</v>
      </c>
      <c r="FV172">
        <v>1</v>
      </c>
      <c r="FW172">
        <v>39.56300333333333</v>
      </c>
      <c r="FX172">
        <v>0.3775101223582314</v>
      </c>
      <c r="FY172">
        <v>0.02728355406141601</v>
      </c>
      <c r="FZ172">
        <v>1</v>
      </c>
      <c r="GA172">
        <v>5</v>
      </c>
      <c r="GB172">
        <v>5</v>
      </c>
      <c r="GC172" t="s">
        <v>420</v>
      </c>
      <c r="GD172">
        <v>3.16814</v>
      </c>
      <c r="GE172">
        <v>2.79709</v>
      </c>
      <c r="GF172">
        <v>0.100923</v>
      </c>
      <c r="GG172">
        <v>0.102693</v>
      </c>
      <c r="GH172">
        <v>0.165628</v>
      </c>
      <c r="GI172">
        <v>0.165216</v>
      </c>
      <c r="GJ172">
        <v>27604.7</v>
      </c>
      <c r="GK172">
        <v>22030.3</v>
      </c>
      <c r="GL172">
        <v>28738.2</v>
      </c>
      <c r="GM172">
        <v>24085.3</v>
      </c>
      <c r="GN172">
        <v>30512</v>
      </c>
      <c r="GO172">
        <v>29350.3</v>
      </c>
      <c r="GP172">
        <v>39646.6</v>
      </c>
      <c r="GQ172">
        <v>39298.9</v>
      </c>
      <c r="GR172">
        <v>2.06652</v>
      </c>
      <c r="GS172">
        <v>1.7336</v>
      </c>
      <c r="GT172">
        <v>0.103388</v>
      </c>
      <c r="GU172">
        <v>0</v>
      </c>
      <c r="GV172">
        <v>34.0612</v>
      </c>
      <c r="GW172">
        <v>999.9</v>
      </c>
      <c r="GX172">
        <v>60.5</v>
      </c>
      <c r="GY172">
        <v>38.7</v>
      </c>
      <c r="GZ172">
        <v>41.372</v>
      </c>
      <c r="HA172">
        <v>61.9178</v>
      </c>
      <c r="HB172">
        <v>29.1827</v>
      </c>
      <c r="HC172">
        <v>1</v>
      </c>
      <c r="HD172">
        <v>0.671448</v>
      </c>
      <c r="HE172">
        <v>0</v>
      </c>
      <c r="HF172">
        <v>20.2803</v>
      </c>
      <c r="HG172">
        <v>5.22298</v>
      </c>
      <c r="HH172">
        <v>11.9141</v>
      </c>
      <c r="HI172">
        <v>4.9635</v>
      </c>
      <c r="HJ172">
        <v>3.292</v>
      </c>
      <c r="HK172">
        <v>9999</v>
      </c>
      <c r="HL172">
        <v>9999</v>
      </c>
      <c r="HM172">
        <v>9999</v>
      </c>
      <c r="HN172">
        <v>999.9</v>
      </c>
      <c r="HO172">
        <v>4.97032</v>
      </c>
      <c r="HP172">
        <v>1.87543</v>
      </c>
      <c r="HQ172">
        <v>1.87424</v>
      </c>
      <c r="HR172">
        <v>1.87344</v>
      </c>
      <c r="HS172">
        <v>1.87485</v>
      </c>
      <c r="HT172">
        <v>1.8698</v>
      </c>
      <c r="HU172">
        <v>1.87393</v>
      </c>
      <c r="HV172">
        <v>1.87897</v>
      </c>
      <c r="HW172">
        <v>0</v>
      </c>
      <c r="HX172">
        <v>0</v>
      </c>
      <c r="HY172">
        <v>0</v>
      </c>
      <c r="HZ172">
        <v>0</v>
      </c>
      <c r="IA172" t="s">
        <v>421</v>
      </c>
      <c r="IB172" t="s">
        <v>422</v>
      </c>
      <c r="IC172" t="s">
        <v>423</v>
      </c>
      <c r="ID172" t="s">
        <v>423</v>
      </c>
      <c r="IE172" t="s">
        <v>423</v>
      </c>
      <c r="IF172" t="s">
        <v>423</v>
      </c>
      <c r="IG172">
        <v>0</v>
      </c>
      <c r="IH172">
        <v>100</v>
      </c>
      <c r="II172">
        <v>100</v>
      </c>
      <c r="IJ172">
        <v>1.223</v>
      </c>
      <c r="IK172">
        <v>0.62</v>
      </c>
      <c r="IL172">
        <v>1.207944990804836</v>
      </c>
      <c r="IM172">
        <v>0.0007502269904989051</v>
      </c>
      <c r="IN172">
        <v>-1.907541437940456E-06</v>
      </c>
      <c r="IO172">
        <v>4.87577687351772E-10</v>
      </c>
      <c r="IP172">
        <v>0.6230799999999945</v>
      </c>
      <c r="IQ172">
        <v>0</v>
      </c>
      <c r="IR172">
        <v>0</v>
      </c>
      <c r="IS172">
        <v>0</v>
      </c>
      <c r="IT172">
        <v>1</v>
      </c>
      <c r="IU172">
        <v>1943</v>
      </c>
      <c r="IV172">
        <v>1</v>
      </c>
      <c r="IW172">
        <v>21</v>
      </c>
      <c r="IX172">
        <v>7.2</v>
      </c>
      <c r="IY172">
        <v>7.3</v>
      </c>
      <c r="IZ172">
        <v>1.10962</v>
      </c>
      <c r="JA172">
        <v>2.4585</v>
      </c>
      <c r="JB172">
        <v>1.42578</v>
      </c>
      <c r="JC172">
        <v>2.26562</v>
      </c>
      <c r="JD172">
        <v>1.54785</v>
      </c>
      <c r="JE172">
        <v>2.43042</v>
      </c>
      <c r="JF172">
        <v>41.2223</v>
      </c>
      <c r="JG172">
        <v>14.9201</v>
      </c>
      <c r="JH172">
        <v>18</v>
      </c>
      <c r="JI172">
        <v>633.619</v>
      </c>
      <c r="JJ172">
        <v>399.16</v>
      </c>
      <c r="JK172">
        <v>34.4616</v>
      </c>
      <c r="JL172">
        <v>35.5106</v>
      </c>
      <c r="JM172">
        <v>30</v>
      </c>
      <c r="JN172">
        <v>35.4143</v>
      </c>
      <c r="JO172">
        <v>35.3352</v>
      </c>
      <c r="JP172">
        <v>22.2319</v>
      </c>
      <c r="JQ172">
        <v>2.67638</v>
      </c>
      <c r="JR172">
        <v>100</v>
      </c>
      <c r="JS172">
        <v>-999.9</v>
      </c>
      <c r="JT172">
        <v>415.217</v>
      </c>
      <c r="JU172">
        <v>39</v>
      </c>
      <c r="JV172">
        <v>93.6437</v>
      </c>
      <c r="JW172">
        <v>99.9807</v>
      </c>
    </row>
    <row r="173" spans="1:283">
      <c r="A173">
        <v>157</v>
      </c>
      <c r="B173">
        <v>1690409826.6</v>
      </c>
      <c r="C173">
        <v>31456.5</v>
      </c>
      <c r="D173" t="s">
        <v>1160</v>
      </c>
      <c r="E173" t="s">
        <v>1161</v>
      </c>
      <c r="F173">
        <v>15</v>
      </c>
      <c r="P173">
        <v>1690409818.849999</v>
      </c>
      <c r="Q173">
        <f>(R173)/1000</f>
        <v>0</v>
      </c>
      <c r="R173">
        <f>1000*DB173*AP173*(CX173-CY173)/(100*CQ173*(1000-AP173*CX173))</f>
        <v>0</v>
      </c>
      <c r="S173">
        <f>DB173*AP173*(CW173-CV173*(1000-AP173*CY173)/(1000-AP173*CX173))/(100*CQ173)</f>
        <v>0</v>
      </c>
      <c r="T173">
        <f>CV173 - IF(AP173&gt;1, S173*CQ173*100.0/(AR173*DJ173), 0)</f>
        <v>0</v>
      </c>
      <c r="U173">
        <f>((AA173-Q173/2)*T173-S173)/(AA173+Q173/2)</f>
        <v>0</v>
      </c>
      <c r="V173">
        <f>U173*(DC173+DD173)/1000.0</f>
        <v>0</v>
      </c>
      <c r="W173">
        <f>(CV173 - IF(AP173&gt;1, S173*CQ173*100.0/(AR173*DJ173), 0))*(DC173+DD173)/1000.0</f>
        <v>0</v>
      </c>
      <c r="X173">
        <f>2.0/((1/Z173-1/Y173)+SIGN(Z173)*SQRT((1/Z173-1/Y173)*(1/Z173-1/Y173) + 4*CR173/((CR173+1)*(CR173+1))*(2*1/Z173*1/Y173-1/Y173*1/Y173)))</f>
        <v>0</v>
      </c>
      <c r="Y173">
        <f>IF(LEFT(CS173,1)&lt;&gt;"0",IF(LEFT(CS173,1)="1",3.0,CT173),$D$5+$E$5*(DJ173*DC173/($K$5*1000))+$F$5*(DJ173*DC173/($K$5*1000))*MAX(MIN(CQ173,$J$5),$I$5)*MAX(MIN(CQ173,$J$5),$I$5)+$G$5*MAX(MIN(CQ173,$J$5),$I$5)*(DJ173*DC173/($K$5*1000))+$H$5*(DJ173*DC173/($K$5*1000))*(DJ173*DC173/($K$5*1000)))</f>
        <v>0</v>
      </c>
      <c r="Z173">
        <f>Q173*(1000-(1000*0.61365*exp(17.502*AD173/(240.97+AD173))/(DC173+DD173)+CX173)/2)/(1000*0.61365*exp(17.502*AD173/(240.97+AD173))/(DC173+DD173)-CX173)</f>
        <v>0</v>
      </c>
      <c r="AA173">
        <f>1/((CR173+1)/(X173/1.6)+1/(Y173/1.37)) + CR173/((CR173+1)/(X173/1.6) + CR173/(Y173/1.37))</f>
        <v>0</v>
      </c>
      <c r="AB173">
        <f>(CM173*CP173)</f>
        <v>0</v>
      </c>
      <c r="AC173">
        <f>(DE173+(AB173+2*0.95*5.67E-8*(((DE173+$B$7)+273)^4-(DE173+273)^4)-44100*Q173)/(1.84*29.3*Y173+8*0.95*5.67E-8*(DE173+273)^3))</f>
        <v>0</v>
      </c>
      <c r="AD173">
        <f>($C$7*DF173+$D$7*DG173+$E$7*AC173)</f>
        <v>0</v>
      </c>
      <c r="AE173">
        <f>0.61365*exp(17.502*AD173/(240.97+AD173))</f>
        <v>0</v>
      </c>
      <c r="AF173">
        <f>(AG173/AH173*100)</f>
        <v>0</v>
      </c>
      <c r="AG173">
        <f>CX173*(DC173+DD173)/1000</f>
        <v>0</v>
      </c>
      <c r="AH173">
        <f>0.61365*exp(17.502*DE173/(240.97+DE173))</f>
        <v>0</v>
      </c>
      <c r="AI173">
        <f>(AE173-CX173*(DC173+DD173)/1000)</f>
        <v>0</v>
      </c>
      <c r="AJ173">
        <f>(-Q173*44100)</f>
        <v>0</v>
      </c>
      <c r="AK173">
        <f>2*29.3*Y173*0.92*(DE173-AD173)</f>
        <v>0</v>
      </c>
      <c r="AL173">
        <f>2*0.95*5.67E-8*(((DE173+$B$7)+273)^4-(AD173+273)^4)</f>
        <v>0</v>
      </c>
      <c r="AM173">
        <f>AB173+AL173+AJ173+AK173</f>
        <v>0</v>
      </c>
      <c r="AN173">
        <v>0</v>
      </c>
      <c r="AO173">
        <v>0</v>
      </c>
      <c r="AP173">
        <f>IF(AN173*$H$13&gt;=AR173,1.0,(AR173/(AR173-AN173*$H$13)))</f>
        <v>0</v>
      </c>
      <c r="AQ173">
        <f>(AP173-1)*100</f>
        <v>0</v>
      </c>
      <c r="AR173">
        <f>MAX(0,($B$13+$C$13*DJ173)/(1+$D$13*DJ173)*DC173/(DE173+273)*$E$13)</f>
        <v>0</v>
      </c>
      <c r="AS173" t="s">
        <v>414</v>
      </c>
      <c r="AT173">
        <v>12558.6</v>
      </c>
      <c r="AU173">
        <v>607.068</v>
      </c>
      <c r="AV173">
        <v>2188.17</v>
      </c>
      <c r="AW173">
        <f>1-AU173/AV173</f>
        <v>0</v>
      </c>
      <c r="AX173">
        <v>-1.734461745173538</v>
      </c>
      <c r="AY173" t="s">
        <v>1162</v>
      </c>
      <c r="AZ173">
        <v>12540</v>
      </c>
      <c r="BA173">
        <v>747.44528</v>
      </c>
      <c r="BB173">
        <v>1254.4</v>
      </c>
      <c r="BC173">
        <f>1-BA173/BB173</f>
        <v>0</v>
      </c>
      <c r="BD173">
        <v>0.5</v>
      </c>
      <c r="BE173">
        <f>CN173</f>
        <v>0</v>
      </c>
      <c r="BF173">
        <f>S173</f>
        <v>0</v>
      </c>
      <c r="BG173">
        <f>BC173*BD173*BE173</f>
        <v>0</v>
      </c>
      <c r="BH173">
        <f>(BF173-AX173)/BE173</f>
        <v>0</v>
      </c>
      <c r="BI173">
        <f>(AV173-BB173)/BB173</f>
        <v>0</v>
      </c>
      <c r="BJ173">
        <f>AU173/(AW173+AU173/BB173)</f>
        <v>0</v>
      </c>
      <c r="BK173" t="s">
        <v>1163</v>
      </c>
      <c r="BL173">
        <v>-1102.65</v>
      </c>
      <c r="BM173">
        <f>IF(BL173&lt;&gt;0, BL173, BJ173)</f>
        <v>0</v>
      </c>
      <c r="BN173">
        <f>1-BM173/BB173</f>
        <v>0</v>
      </c>
      <c r="BO173">
        <f>(BB173-BA173)/(BB173-BM173)</f>
        <v>0</v>
      </c>
      <c r="BP173">
        <f>(AV173-BB173)/(AV173-BM173)</f>
        <v>0</v>
      </c>
      <c r="BQ173">
        <f>(BB173-BA173)/(BB173-AU173)</f>
        <v>0</v>
      </c>
      <c r="BR173">
        <f>(AV173-BB173)/(AV173-AU173)</f>
        <v>0</v>
      </c>
      <c r="BS173">
        <f>(BO173*BM173/BA173)</f>
        <v>0</v>
      </c>
      <c r="BT173">
        <f>(1-BS173)</f>
        <v>0</v>
      </c>
      <c r="BU173">
        <v>3432</v>
      </c>
      <c r="BV173">
        <v>300</v>
      </c>
      <c r="BW173">
        <v>300</v>
      </c>
      <c r="BX173">
        <v>300</v>
      </c>
      <c r="BY173">
        <v>12540</v>
      </c>
      <c r="BZ173">
        <v>1111.71</v>
      </c>
      <c r="CA173">
        <v>-0.00934479</v>
      </c>
      <c r="CB173">
        <v>-30.98</v>
      </c>
      <c r="CC173" t="s">
        <v>417</v>
      </c>
      <c r="CD173" t="s">
        <v>417</v>
      </c>
      <c r="CE173" t="s">
        <v>417</v>
      </c>
      <c r="CF173" t="s">
        <v>417</v>
      </c>
      <c r="CG173" t="s">
        <v>417</v>
      </c>
      <c r="CH173" t="s">
        <v>417</v>
      </c>
      <c r="CI173" t="s">
        <v>417</v>
      </c>
      <c r="CJ173" t="s">
        <v>417</v>
      </c>
      <c r="CK173" t="s">
        <v>417</v>
      </c>
      <c r="CL173" t="s">
        <v>417</v>
      </c>
      <c r="CM173">
        <f>$B$11*DK173+$C$11*DL173+$F$11*DW173*(1-DZ173)</f>
        <v>0</v>
      </c>
      <c r="CN173">
        <f>CM173*CO173</f>
        <v>0</v>
      </c>
      <c r="CO173">
        <f>($B$11*$D$9+$C$11*$D$9+$F$11*((EJ173+EB173)/MAX(EJ173+EB173+EK173, 0.1)*$I$9+EK173/MAX(EJ173+EB173+EK173, 0.1)*$J$9))/($B$11+$C$11+$F$11)</f>
        <v>0</v>
      </c>
      <c r="CP173">
        <f>($B$11*$K$9+$C$11*$K$9+$F$11*((EJ173+EB173)/MAX(EJ173+EB173+EK173, 0.1)*$P$9+EK173/MAX(EJ173+EB173+EK173, 0.1)*$Q$9))/($B$11+$C$11+$F$11)</f>
        <v>0</v>
      </c>
      <c r="CQ173">
        <v>6</v>
      </c>
      <c r="CR173">
        <v>0.5</v>
      </c>
      <c r="CS173" t="s">
        <v>418</v>
      </c>
      <c r="CT173">
        <v>2</v>
      </c>
      <c r="CU173">
        <v>1690409818.849999</v>
      </c>
      <c r="CV173">
        <v>409.5550666666667</v>
      </c>
      <c r="CW173">
        <v>421.0884666666667</v>
      </c>
      <c r="CX173">
        <v>39.73281333333333</v>
      </c>
      <c r="CY173">
        <v>39.04258</v>
      </c>
      <c r="CZ173">
        <v>408.3282666666667</v>
      </c>
      <c r="DA173">
        <v>39.10881333333332</v>
      </c>
      <c r="DB173">
        <v>600.2404666666666</v>
      </c>
      <c r="DC173">
        <v>101.1056666666667</v>
      </c>
      <c r="DD173">
        <v>0.0998126266666667</v>
      </c>
      <c r="DE173">
        <v>34.96984666666666</v>
      </c>
      <c r="DF173">
        <v>35.14267</v>
      </c>
      <c r="DG173">
        <v>999.9000000000002</v>
      </c>
      <c r="DH173">
        <v>0</v>
      </c>
      <c r="DI173">
        <v>0</v>
      </c>
      <c r="DJ173">
        <v>10004.91533333333</v>
      </c>
      <c r="DK173">
        <v>0</v>
      </c>
      <c r="DL173">
        <v>695.1765666666666</v>
      </c>
      <c r="DM173">
        <v>-11.53342333333333</v>
      </c>
      <c r="DN173">
        <v>426.4995333333334</v>
      </c>
      <c r="DO173">
        <v>438.1967999999999</v>
      </c>
      <c r="DP173">
        <v>0.6864845666666667</v>
      </c>
      <c r="DQ173">
        <v>421.0884666666667</v>
      </c>
      <c r="DR173">
        <v>39.04258</v>
      </c>
      <c r="DS173">
        <v>4.016834</v>
      </c>
      <c r="DT173">
        <v>3.947426333333333</v>
      </c>
      <c r="DU173">
        <v>28.97874</v>
      </c>
      <c r="DV173">
        <v>28.67793</v>
      </c>
      <c r="DW173">
        <v>1200.036333333334</v>
      </c>
      <c r="DX173">
        <v>0.9670035333333331</v>
      </c>
      <c r="DY173">
        <v>0.03299628000000001</v>
      </c>
      <c r="DZ173">
        <v>0</v>
      </c>
      <c r="EA173">
        <v>747.9839000000003</v>
      </c>
      <c r="EB173">
        <v>4.99931</v>
      </c>
      <c r="EC173">
        <v>12732.33333333333</v>
      </c>
      <c r="ED173">
        <v>10576.76333333333</v>
      </c>
      <c r="EE173">
        <v>42.625</v>
      </c>
      <c r="EF173">
        <v>43.93699999999998</v>
      </c>
      <c r="EG173">
        <v>43.08719999999998</v>
      </c>
      <c r="EH173">
        <v>43.729</v>
      </c>
      <c r="EI173">
        <v>44.11239999999999</v>
      </c>
      <c r="EJ173">
        <v>1155.604333333333</v>
      </c>
      <c r="EK173">
        <v>39.432</v>
      </c>
      <c r="EL173">
        <v>0</v>
      </c>
      <c r="EM173">
        <v>131.8000001907349</v>
      </c>
      <c r="EN173">
        <v>0</v>
      </c>
      <c r="EO173">
        <v>747.44528</v>
      </c>
      <c r="EP173">
        <v>-84.78661526056301</v>
      </c>
      <c r="EQ173">
        <v>5594.730757132166</v>
      </c>
      <c r="ER173">
        <v>12742.112</v>
      </c>
      <c r="ES173">
        <v>15</v>
      </c>
      <c r="ET173">
        <v>1690409844.6</v>
      </c>
      <c r="EU173" t="s">
        <v>1164</v>
      </c>
      <c r="EV173">
        <v>1690409714.1</v>
      </c>
      <c r="EW173">
        <v>1690409844.6</v>
      </c>
      <c r="EX173">
        <v>116</v>
      </c>
      <c r="EY173">
        <v>-0.003</v>
      </c>
      <c r="EZ173">
        <v>0.004</v>
      </c>
      <c r="FA173">
        <v>1.223</v>
      </c>
      <c r="FB173">
        <v>0.624</v>
      </c>
      <c r="FC173">
        <v>415</v>
      </c>
      <c r="FD173">
        <v>39</v>
      </c>
      <c r="FE173">
        <v>0.5600000000000001</v>
      </c>
      <c r="FF173">
        <v>0.16</v>
      </c>
      <c r="FG173">
        <v>11.30206796551903</v>
      </c>
      <c r="FH173">
        <v>-1.640629816205079</v>
      </c>
      <c r="FI173">
        <v>0.1261747968040057</v>
      </c>
      <c r="FJ173">
        <v>0</v>
      </c>
      <c r="FK173">
        <v>-11.6248775</v>
      </c>
      <c r="FL173">
        <v>1.477910318949373</v>
      </c>
      <c r="FM173">
        <v>0.1482488861467431</v>
      </c>
      <c r="FN173">
        <v>1</v>
      </c>
      <c r="FO173">
        <v>409.5199000000001</v>
      </c>
      <c r="FP173">
        <v>2.141926585094441</v>
      </c>
      <c r="FQ173">
        <v>0.1570363758284473</v>
      </c>
      <c r="FR173">
        <v>1</v>
      </c>
      <c r="FS173">
        <v>0.6071596500000001</v>
      </c>
      <c r="FT173">
        <v>1.293686183864915</v>
      </c>
      <c r="FU173">
        <v>0.1288520587708148</v>
      </c>
      <c r="FV173">
        <v>0</v>
      </c>
      <c r="FW173">
        <v>39.71078666666666</v>
      </c>
      <c r="FX173">
        <v>1.061803781979876</v>
      </c>
      <c r="FY173">
        <v>0.07757446630317345</v>
      </c>
      <c r="FZ173">
        <v>0</v>
      </c>
      <c r="GA173">
        <v>2</v>
      </c>
      <c r="GB173">
        <v>5</v>
      </c>
      <c r="GC173" t="s">
        <v>1165</v>
      </c>
      <c r="GD173">
        <v>3.16829</v>
      </c>
      <c r="GE173">
        <v>2.79366</v>
      </c>
      <c r="GF173">
        <v>0.10092</v>
      </c>
      <c r="GG173">
        <v>0.103819</v>
      </c>
      <c r="GH173">
        <v>0.166316</v>
      </c>
      <c r="GI173">
        <v>0.165198</v>
      </c>
      <c r="GJ173">
        <v>27605.7</v>
      </c>
      <c r="GK173">
        <v>22006.7</v>
      </c>
      <c r="GL173">
        <v>28738.9</v>
      </c>
      <c r="GM173">
        <v>24089.6</v>
      </c>
      <c r="GN173">
        <v>30486.7</v>
      </c>
      <c r="GO173">
        <v>29356.1</v>
      </c>
      <c r="GP173">
        <v>39647</v>
      </c>
      <c r="GQ173">
        <v>39306.1</v>
      </c>
      <c r="GR173">
        <v>2.05872</v>
      </c>
      <c r="GS173">
        <v>1.73253</v>
      </c>
      <c r="GT173">
        <v>0.0990964</v>
      </c>
      <c r="GU173">
        <v>0</v>
      </c>
      <c r="GV173">
        <v>33.4982</v>
      </c>
      <c r="GW173">
        <v>999.9</v>
      </c>
      <c r="GX173">
        <v>60.8</v>
      </c>
      <c r="GY173">
        <v>38.7</v>
      </c>
      <c r="GZ173">
        <v>41.5769</v>
      </c>
      <c r="HA173">
        <v>62.0378</v>
      </c>
      <c r="HB173">
        <v>28.0569</v>
      </c>
      <c r="HC173">
        <v>1</v>
      </c>
      <c r="HD173">
        <v>0.664573</v>
      </c>
      <c r="HE173">
        <v>0</v>
      </c>
      <c r="HF173">
        <v>20.2782</v>
      </c>
      <c r="HG173">
        <v>5.21954</v>
      </c>
      <c r="HH173">
        <v>11.9141</v>
      </c>
      <c r="HI173">
        <v>4.9625</v>
      </c>
      <c r="HJ173">
        <v>3.29135</v>
      </c>
      <c r="HK173">
        <v>9999</v>
      </c>
      <c r="HL173">
        <v>9999</v>
      </c>
      <c r="HM173">
        <v>9999</v>
      </c>
      <c r="HN173">
        <v>999.9</v>
      </c>
      <c r="HO173">
        <v>4.97031</v>
      </c>
      <c r="HP173">
        <v>1.87546</v>
      </c>
      <c r="HQ173">
        <v>1.87424</v>
      </c>
      <c r="HR173">
        <v>1.87347</v>
      </c>
      <c r="HS173">
        <v>1.87484</v>
      </c>
      <c r="HT173">
        <v>1.86981</v>
      </c>
      <c r="HU173">
        <v>1.87393</v>
      </c>
      <c r="HV173">
        <v>1.87897</v>
      </c>
      <c r="HW173">
        <v>0</v>
      </c>
      <c r="HX173">
        <v>0</v>
      </c>
      <c r="HY173">
        <v>0</v>
      </c>
      <c r="HZ173">
        <v>0</v>
      </c>
      <c r="IA173" t="s">
        <v>421</v>
      </c>
      <c r="IB173" t="s">
        <v>422</v>
      </c>
      <c r="IC173" t="s">
        <v>423</v>
      </c>
      <c r="ID173" t="s">
        <v>423</v>
      </c>
      <c r="IE173" t="s">
        <v>423</v>
      </c>
      <c r="IF173" t="s">
        <v>423</v>
      </c>
      <c r="IG173">
        <v>0</v>
      </c>
      <c r="IH173">
        <v>100</v>
      </c>
      <c r="II173">
        <v>100</v>
      </c>
      <c r="IJ173">
        <v>1.227</v>
      </c>
      <c r="IK173">
        <v>0.624</v>
      </c>
      <c r="IL173">
        <v>1.205253025188138</v>
      </c>
      <c r="IM173">
        <v>0.0007502269904989051</v>
      </c>
      <c r="IN173">
        <v>-1.907541437940456E-06</v>
      </c>
      <c r="IO173">
        <v>4.87577687351772E-10</v>
      </c>
      <c r="IP173">
        <v>0.6202649999999963</v>
      </c>
      <c r="IQ173">
        <v>0</v>
      </c>
      <c r="IR173">
        <v>0</v>
      </c>
      <c r="IS173">
        <v>0</v>
      </c>
      <c r="IT173">
        <v>1</v>
      </c>
      <c r="IU173">
        <v>1943</v>
      </c>
      <c r="IV173">
        <v>1</v>
      </c>
      <c r="IW173">
        <v>21</v>
      </c>
      <c r="IX173">
        <v>1.9</v>
      </c>
      <c r="IY173">
        <v>1.9</v>
      </c>
      <c r="IZ173">
        <v>1.12305</v>
      </c>
      <c r="JA173">
        <v>2.43896</v>
      </c>
      <c r="JB173">
        <v>1.42578</v>
      </c>
      <c r="JC173">
        <v>2.26562</v>
      </c>
      <c r="JD173">
        <v>1.54785</v>
      </c>
      <c r="JE173">
        <v>2.4707</v>
      </c>
      <c r="JF173">
        <v>41.2482</v>
      </c>
      <c r="JG173">
        <v>14.885</v>
      </c>
      <c r="JH173">
        <v>18</v>
      </c>
      <c r="JI173">
        <v>627.151</v>
      </c>
      <c r="JJ173">
        <v>398.218</v>
      </c>
      <c r="JK173">
        <v>34.4655</v>
      </c>
      <c r="JL173">
        <v>35.4648</v>
      </c>
      <c r="JM173">
        <v>29.9995</v>
      </c>
      <c r="JN173">
        <v>35.3543</v>
      </c>
      <c r="JO173">
        <v>35.2717</v>
      </c>
      <c r="JP173">
        <v>22.4923</v>
      </c>
      <c r="JQ173">
        <v>3.7902</v>
      </c>
      <c r="JR173">
        <v>100</v>
      </c>
      <c r="JS173">
        <v>-999.9</v>
      </c>
      <c r="JT173">
        <v>421.182</v>
      </c>
      <c r="JU173">
        <v>39</v>
      </c>
      <c r="JV173">
        <v>93.6452</v>
      </c>
      <c r="JW173">
        <v>99.9988</v>
      </c>
    </row>
    <row r="174" spans="1:283">
      <c r="A174">
        <v>158</v>
      </c>
      <c r="B174">
        <v>1690409934.1</v>
      </c>
      <c r="C174">
        <v>31564</v>
      </c>
      <c r="D174" t="s">
        <v>1166</v>
      </c>
      <c r="E174" t="s">
        <v>1167</v>
      </c>
      <c r="F174">
        <v>15</v>
      </c>
      <c r="P174">
        <v>1690409926.349999</v>
      </c>
      <c r="Q174">
        <f>(R174)/1000</f>
        <v>0</v>
      </c>
      <c r="R174">
        <f>1000*DB174*AP174*(CX174-CY174)/(100*CQ174*(1000-AP174*CX174))</f>
        <v>0</v>
      </c>
      <c r="S174">
        <f>DB174*AP174*(CW174-CV174*(1000-AP174*CY174)/(1000-AP174*CX174))/(100*CQ174)</f>
        <v>0</v>
      </c>
      <c r="T174">
        <f>CV174 - IF(AP174&gt;1, S174*CQ174*100.0/(AR174*DJ174), 0)</f>
        <v>0</v>
      </c>
      <c r="U174">
        <f>((AA174-Q174/2)*T174-S174)/(AA174+Q174/2)</f>
        <v>0</v>
      </c>
      <c r="V174">
        <f>U174*(DC174+DD174)/1000.0</f>
        <v>0</v>
      </c>
      <c r="W174">
        <f>(CV174 - IF(AP174&gt;1, S174*CQ174*100.0/(AR174*DJ174), 0))*(DC174+DD174)/1000.0</f>
        <v>0</v>
      </c>
      <c r="X174">
        <f>2.0/((1/Z174-1/Y174)+SIGN(Z174)*SQRT((1/Z174-1/Y174)*(1/Z174-1/Y174) + 4*CR174/((CR174+1)*(CR174+1))*(2*1/Z174*1/Y174-1/Y174*1/Y174)))</f>
        <v>0</v>
      </c>
      <c r="Y174">
        <f>IF(LEFT(CS174,1)&lt;&gt;"0",IF(LEFT(CS174,1)="1",3.0,CT174),$D$5+$E$5*(DJ174*DC174/($K$5*1000))+$F$5*(DJ174*DC174/($K$5*1000))*MAX(MIN(CQ174,$J$5),$I$5)*MAX(MIN(CQ174,$J$5),$I$5)+$G$5*MAX(MIN(CQ174,$J$5),$I$5)*(DJ174*DC174/($K$5*1000))+$H$5*(DJ174*DC174/($K$5*1000))*(DJ174*DC174/($K$5*1000)))</f>
        <v>0</v>
      </c>
      <c r="Z174">
        <f>Q174*(1000-(1000*0.61365*exp(17.502*AD174/(240.97+AD174))/(DC174+DD174)+CX174)/2)/(1000*0.61365*exp(17.502*AD174/(240.97+AD174))/(DC174+DD174)-CX174)</f>
        <v>0</v>
      </c>
      <c r="AA174">
        <f>1/((CR174+1)/(X174/1.6)+1/(Y174/1.37)) + CR174/((CR174+1)/(X174/1.6) + CR174/(Y174/1.37))</f>
        <v>0</v>
      </c>
      <c r="AB174">
        <f>(CM174*CP174)</f>
        <v>0</v>
      </c>
      <c r="AC174">
        <f>(DE174+(AB174+2*0.95*5.67E-8*(((DE174+$B$7)+273)^4-(DE174+273)^4)-44100*Q174)/(1.84*29.3*Y174+8*0.95*5.67E-8*(DE174+273)^3))</f>
        <v>0</v>
      </c>
      <c r="AD174">
        <f>($C$7*DF174+$D$7*DG174+$E$7*AC174)</f>
        <v>0</v>
      </c>
      <c r="AE174">
        <f>0.61365*exp(17.502*AD174/(240.97+AD174))</f>
        <v>0</v>
      </c>
      <c r="AF174">
        <f>(AG174/AH174*100)</f>
        <v>0</v>
      </c>
      <c r="AG174">
        <f>CX174*(DC174+DD174)/1000</f>
        <v>0</v>
      </c>
      <c r="AH174">
        <f>0.61365*exp(17.502*DE174/(240.97+DE174))</f>
        <v>0</v>
      </c>
      <c r="AI174">
        <f>(AE174-CX174*(DC174+DD174)/1000)</f>
        <v>0</v>
      </c>
      <c r="AJ174">
        <f>(-Q174*44100)</f>
        <v>0</v>
      </c>
      <c r="AK174">
        <f>2*29.3*Y174*0.92*(DE174-AD174)</f>
        <v>0</v>
      </c>
      <c r="AL174">
        <f>2*0.95*5.67E-8*(((DE174+$B$7)+273)^4-(AD174+273)^4)</f>
        <v>0</v>
      </c>
      <c r="AM174">
        <f>AB174+AL174+AJ174+AK174</f>
        <v>0</v>
      </c>
      <c r="AN174">
        <v>0</v>
      </c>
      <c r="AO174">
        <v>0</v>
      </c>
      <c r="AP174">
        <f>IF(AN174*$H$13&gt;=AR174,1.0,(AR174/(AR174-AN174*$H$13)))</f>
        <v>0</v>
      </c>
      <c r="AQ174">
        <f>(AP174-1)*100</f>
        <v>0</v>
      </c>
      <c r="AR174">
        <f>MAX(0,($B$13+$C$13*DJ174)/(1+$D$13*DJ174)*DC174/(DE174+273)*$E$13)</f>
        <v>0</v>
      </c>
      <c r="AS174" t="s">
        <v>414</v>
      </c>
      <c r="AT174">
        <v>12558.6</v>
      </c>
      <c r="AU174">
        <v>607.068</v>
      </c>
      <c r="AV174">
        <v>2188.17</v>
      </c>
      <c r="AW174">
        <f>1-AU174/AV174</f>
        <v>0</v>
      </c>
      <c r="AX174">
        <v>-1.734461745173538</v>
      </c>
      <c r="AY174" t="s">
        <v>1168</v>
      </c>
      <c r="AZ174">
        <v>12537.9</v>
      </c>
      <c r="BA174">
        <v>691.5938846153846</v>
      </c>
      <c r="BB174">
        <v>987.516</v>
      </c>
      <c r="BC174">
        <f>1-BA174/BB174</f>
        <v>0</v>
      </c>
      <c r="BD174">
        <v>0.5</v>
      </c>
      <c r="BE174">
        <f>CN174</f>
        <v>0</v>
      </c>
      <c r="BF174">
        <f>S174</f>
        <v>0</v>
      </c>
      <c r="BG174">
        <f>BC174*BD174*BE174</f>
        <v>0</v>
      </c>
      <c r="BH174">
        <f>(BF174-AX174)/BE174</f>
        <v>0</v>
      </c>
      <c r="BI174">
        <f>(AV174-BB174)/BB174</f>
        <v>0</v>
      </c>
      <c r="BJ174">
        <f>AU174/(AW174+AU174/BB174)</f>
        <v>0</v>
      </c>
      <c r="BK174" t="s">
        <v>1169</v>
      </c>
      <c r="BL174">
        <v>-836.85</v>
      </c>
      <c r="BM174">
        <f>IF(BL174&lt;&gt;0, BL174, BJ174)</f>
        <v>0</v>
      </c>
      <c r="BN174">
        <f>1-BM174/BB174</f>
        <v>0</v>
      </c>
      <c r="BO174">
        <f>(BB174-BA174)/(BB174-BM174)</f>
        <v>0</v>
      </c>
      <c r="BP174">
        <f>(AV174-BB174)/(AV174-BM174)</f>
        <v>0</v>
      </c>
      <c r="BQ174">
        <f>(BB174-BA174)/(BB174-AU174)</f>
        <v>0</v>
      </c>
      <c r="BR174">
        <f>(AV174-BB174)/(AV174-AU174)</f>
        <v>0</v>
      </c>
      <c r="BS174">
        <f>(BO174*BM174/BA174)</f>
        <v>0</v>
      </c>
      <c r="BT174">
        <f>(1-BS174)</f>
        <v>0</v>
      </c>
      <c r="BU174">
        <v>3434</v>
      </c>
      <c r="BV174">
        <v>300</v>
      </c>
      <c r="BW174">
        <v>300</v>
      </c>
      <c r="BX174">
        <v>300</v>
      </c>
      <c r="BY174">
        <v>12537.9</v>
      </c>
      <c r="BZ174">
        <v>915.7</v>
      </c>
      <c r="CA174">
        <v>-0.009082079999999999</v>
      </c>
      <c r="CB174">
        <v>-11.36</v>
      </c>
      <c r="CC174" t="s">
        <v>417</v>
      </c>
      <c r="CD174" t="s">
        <v>417</v>
      </c>
      <c r="CE174" t="s">
        <v>417</v>
      </c>
      <c r="CF174" t="s">
        <v>417</v>
      </c>
      <c r="CG174" t="s">
        <v>417</v>
      </c>
      <c r="CH174" t="s">
        <v>417</v>
      </c>
      <c r="CI174" t="s">
        <v>417</v>
      </c>
      <c r="CJ174" t="s">
        <v>417</v>
      </c>
      <c r="CK174" t="s">
        <v>417</v>
      </c>
      <c r="CL174" t="s">
        <v>417</v>
      </c>
      <c r="CM174">
        <f>$B$11*DK174+$C$11*DL174+$F$11*DW174*(1-DZ174)</f>
        <v>0</v>
      </c>
      <c r="CN174">
        <f>CM174*CO174</f>
        <v>0</v>
      </c>
      <c r="CO174">
        <f>($B$11*$D$9+$C$11*$D$9+$F$11*((EJ174+EB174)/MAX(EJ174+EB174+EK174, 0.1)*$I$9+EK174/MAX(EJ174+EB174+EK174, 0.1)*$J$9))/($B$11+$C$11+$F$11)</f>
        <v>0</v>
      </c>
      <c r="CP174">
        <f>($B$11*$K$9+$C$11*$K$9+$F$11*((EJ174+EB174)/MAX(EJ174+EB174+EK174, 0.1)*$P$9+EK174/MAX(EJ174+EB174+EK174, 0.1)*$Q$9))/($B$11+$C$11+$F$11)</f>
        <v>0</v>
      </c>
      <c r="CQ174">
        <v>6</v>
      </c>
      <c r="CR174">
        <v>0.5</v>
      </c>
      <c r="CS174" t="s">
        <v>418</v>
      </c>
      <c r="CT174">
        <v>2</v>
      </c>
      <c r="CU174">
        <v>1690409926.349999</v>
      </c>
      <c r="CV174">
        <v>410.0356666666667</v>
      </c>
      <c r="CW174">
        <v>421.6405333333333</v>
      </c>
      <c r="CX174">
        <v>40.30090666666667</v>
      </c>
      <c r="CY174">
        <v>39.11127333333334</v>
      </c>
      <c r="CZ174">
        <v>408.8092333333333</v>
      </c>
      <c r="DA174">
        <v>39.67671</v>
      </c>
      <c r="DB174">
        <v>600.1771666666667</v>
      </c>
      <c r="DC174">
        <v>101.1076666666667</v>
      </c>
      <c r="DD174">
        <v>0.09997686333333332</v>
      </c>
      <c r="DE174">
        <v>34.69291</v>
      </c>
      <c r="DF174">
        <v>35.05426</v>
      </c>
      <c r="DG174">
        <v>999.9000000000002</v>
      </c>
      <c r="DH174">
        <v>0</v>
      </c>
      <c r="DI174">
        <v>0</v>
      </c>
      <c r="DJ174">
        <v>9996.728333333333</v>
      </c>
      <c r="DK174">
        <v>0</v>
      </c>
      <c r="DL174">
        <v>1700.446333333333</v>
      </c>
      <c r="DM174">
        <v>-11.60476</v>
      </c>
      <c r="DN174">
        <v>427.2545</v>
      </c>
      <c r="DO174">
        <v>438.8026</v>
      </c>
      <c r="DP174">
        <v>1.18963</v>
      </c>
      <c r="DQ174">
        <v>421.6405333333333</v>
      </c>
      <c r="DR174">
        <v>39.11127333333334</v>
      </c>
      <c r="DS174">
        <v>4.074734333333334</v>
      </c>
      <c r="DT174">
        <v>3.954453999999999</v>
      </c>
      <c r="DU174">
        <v>29.22628</v>
      </c>
      <c r="DV174">
        <v>28.70859333333333</v>
      </c>
      <c r="DW174">
        <v>1499.979</v>
      </c>
      <c r="DX174">
        <v>0.9730076000000004</v>
      </c>
      <c r="DY174">
        <v>0.02699216666666666</v>
      </c>
      <c r="DZ174">
        <v>0</v>
      </c>
      <c r="EA174">
        <v>692.0758999999999</v>
      </c>
      <c r="EB174">
        <v>4.99931</v>
      </c>
      <c r="EC174">
        <v>12229.07333333333</v>
      </c>
      <c r="ED174">
        <v>13259.08</v>
      </c>
      <c r="EE174">
        <v>42.8498</v>
      </c>
      <c r="EF174">
        <v>44.17873333333331</v>
      </c>
      <c r="EG174">
        <v>43.125</v>
      </c>
      <c r="EH174">
        <v>43.70379999999999</v>
      </c>
      <c r="EI174">
        <v>44.125</v>
      </c>
      <c r="EJ174">
        <v>1454.628666666667</v>
      </c>
      <c r="EK174">
        <v>40.35033333333332</v>
      </c>
      <c r="EL174">
        <v>0</v>
      </c>
      <c r="EM174">
        <v>107.2000000476837</v>
      </c>
      <c r="EN174">
        <v>0</v>
      </c>
      <c r="EO174">
        <v>691.5938846153846</v>
      </c>
      <c r="EP174">
        <v>-62.84782908985603</v>
      </c>
      <c r="EQ174">
        <v>-916.5777783673616</v>
      </c>
      <c r="ER174">
        <v>12221.95</v>
      </c>
      <c r="ES174">
        <v>15</v>
      </c>
      <c r="ET174">
        <v>1690409844.6</v>
      </c>
      <c r="EU174" t="s">
        <v>1164</v>
      </c>
      <c r="EV174">
        <v>1690409714.1</v>
      </c>
      <c r="EW174">
        <v>1690409844.6</v>
      </c>
      <c r="EX174">
        <v>116</v>
      </c>
      <c r="EY174">
        <v>-0.003</v>
      </c>
      <c r="EZ174">
        <v>0.004</v>
      </c>
      <c r="FA174">
        <v>1.223</v>
      </c>
      <c r="FB174">
        <v>0.624</v>
      </c>
      <c r="FC174">
        <v>415</v>
      </c>
      <c r="FD174">
        <v>39</v>
      </c>
      <c r="FE174">
        <v>0.5600000000000001</v>
      </c>
      <c r="FF174">
        <v>0.16</v>
      </c>
      <c r="FG174">
        <v>11.10980665118827</v>
      </c>
      <c r="FH174">
        <v>-0.3593122647842673</v>
      </c>
      <c r="FI174">
        <v>0.05644296680325649</v>
      </c>
      <c r="FJ174">
        <v>1</v>
      </c>
      <c r="FK174">
        <v>-11.6250475</v>
      </c>
      <c r="FL174">
        <v>0.2715118198874534</v>
      </c>
      <c r="FM174">
        <v>0.05106318628669781</v>
      </c>
      <c r="FN174">
        <v>1</v>
      </c>
      <c r="FO174">
        <v>410.0389666666667</v>
      </c>
      <c r="FP174">
        <v>-0.5655083426038577</v>
      </c>
      <c r="FQ174">
        <v>0.05086156593037088</v>
      </c>
      <c r="FR174">
        <v>1</v>
      </c>
      <c r="FS174">
        <v>1.162311</v>
      </c>
      <c r="FT174">
        <v>0.4474399249530933</v>
      </c>
      <c r="FU174">
        <v>0.04734822630257653</v>
      </c>
      <c r="FV174">
        <v>1</v>
      </c>
      <c r="FW174">
        <v>40.29859666666666</v>
      </c>
      <c r="FX174">
        <v>0.2442153503892485</v>
      </c>
      <c r="FY174">
        <v>0.01803743299055856</v>
      </c>
      <c r="FZ174">
        <v>1</v>
      </c>
      <c r="GA174">
        <v>5</v>
      </c>
      <c r="GB174">
        <v>5</v>
      </c>
      <c r="GC174" t="s">
        <v>420</v>
      </c>
      <c r="GD174">
        <v>3.16841</v>
      </c>
      <c r="GE174">
        <v>2.79656</v>
      </c>
      <c r="GF174">
        <v>0.100971</v>
      </c>
      <c r="GG174">
        <v>0.103936</v>
      </c>
      <c r="GH174">
        <v>0.167723</v>
      </c>
      <c r="GI174">
        <v>0.165346</v>
      </c>
      <c r="GJ174">
        <v>27606.8</v>
      </c>
      <c r="GK174">
        <v>22009.5</v>
      </c>
      <c r="GL174">
        <v>28741.3</v>
      </c>
      <c r="GM174">
        <v>24095.5</v>
      </c>
      <c r="GN174">
        <v>30436.1</v>
      </c>
      <c r="GO174">
        <v>29357.4</v>
      </c>
      <c r="GP174">
        <v>39649</v>
      </c>
      <c r="GQ174">
        <v>39315.4</v>
      </c>
      <c r="GR174">
        <v>2.06673</v>
      </c>
      <c r="GS174">
        <v>1.73552</v>
      </c>
      <c r="GT174">
        <v>0.144422</v>
      </c>
      <c r="GU174">
        <v>0</v>
      </c>
      <c r="GV174">
        <v>32.7201</v>
      </c>
      <c r="GW174">
        <v>999.9</v>
      </c>
      <c r="GX174">
        <v>61.2</v>
      </c>
      <c r="GY174">
        <v>38.7</v>
      </c>
      <c r="GZ174">
        <v>41.8499</v>
      </c>
      <c r="HA174">
        <v>61.7378</v>
      </c>
      <c r="HB174">
        <v>28.3373</v>
      </c>
      <c r="HC174">
        <v>1</v>
      </c>
      <c r="HD174">
        <v>0.655775</v>
      </c>
      <c r="HE174">
        <v>0</v>
      </c>
      <c r="HF174">
        <v>20.2764</v>
      </c>
      <c r="HG174">
        <v>5.22298</v>
      </c>
      <c r="HH174">
        <v>11.9141</v>
      </c>
      <c r="HI174">
        <v>4.96355</v>
      </c>
      <c r="HJ174">
        <v>3.292</v>
      </c>
      <c r="HK174">
        <v>9999</v>
      </c>
      <c r="HL174">
        <v>9999</v>
      </c>
      <c r="HM174">
        <v>9999</v>
      </c>
      <c r="HN174">
        <v>999.9</v>
      </c>
      <c r="HO174">
        <v>4.97031</v>
      </c>
      <c r="HP174">
        <v>1.87546</v>
      </c>
      <c r="HQ174">
        <v>1.87424</v>
      </c>
      <c r="HR174">
        <v>1.87347</v>
      </c>
      <c r="HS174">
        <v>1.87485</v>
      </c>
      <c r="HT174">
        <v>1.8698</v>
      </c>
      <c r="HU174">
        <v>1.87393</v>
      </c>
      <c r="HV174">
        <v>1.87897</v>
      </c>
      <c r="HW174">
        <v>0</v>
      </c>
      <c r="HX174">
        <v>0</v>
      </c>
      <c r="HY174">
        <v>0</v>
      </c>
      <c r="HZ174">
        <v>0</v>
      </c>
      <c r="IA174" t="s">
        <v>421</v>
      </c>
      <c r="IB174" t="s">
        <v>422</v>
      </c>
      <c r="IC174" t="s">
        <v>423</v>
      </c>
      <c r="ID174" t="s">
        <v>423</v>
      </c>
      <c r="IE174" t="s">
        <v>423</v>
      </c>
      <c r="IF174" t="s">
        <v>423</v>
      </c>
      <c r="IG174">
        <v>0</v>
      </c>
      <c r="IH174">
        <v>100</v>
      </c>
      <c r="II174">
        <v>100</v>
      </c>
      <c r="IJ174">
        <v>1.226</v>
      </c>
      <c r="IK174">
        <v>0.6242</v>
      </c>
      <c r="IL174">
        <v>1.205253025188138</v>
      </c>
      <c r="IM174">
        <v>0.0007502269904989051</v>
      </c>
      <c r="IN174">
        <v>-1.907541437940456E-06</v>
      </c>
      <c r="IO174">
        <v>4.87577687351772E-10</v>
      </c>
      <c r="IP174">
        <v>0.6241950000000074</v>
      </c>
      <c r="IQ174">
        <v>0</v>
      </c>
      <c r="IR174">
        <v>0</v>
      </c>
      <c r="IS174">
        <v>0</v>
      </c>
      <c r="IT174">
        <v>1</v>
      </c>
      <c r="IU174">
        <v>1943</v>
      </c>
      <c r="IV174">
        <v>1</v>
      </c>
      <c r="IW174">
        <v>21</v>
      </c>
      <c r="IX174">
        <v>3.7</v>
      </c>
      <c r="IY174">
        <v>1.5</v>
      </c>
      <c r="IZ174">
        <v>1.12427</v>
      </c>
      <c r="JA174">
        <v>2.44385</v>
      </c>
      <c r="JB174">
        <v>1.42578</v>
      </c>
      <c r="JC174">
        <v>2.26685</v>
      </c>
      <c r="JD174">
        <v>1.54785</v>
      </c>
      <c r="JE174">
        <v>2.48901</v>
      </c>
      <c r="JF174">
        <v>41.2741</v>
      </c>
      <c r="JG174">
        <v>14.8325</v>
      </c>
      <c r="JH174">
        <v>18</v>
      </c>
      <c r="JI174">
        <v>632.572</v>
      </c>
      <c r="JJ174">
        <v>399.519</v>
      </c>
      <c r="JK174">
        <v>34.3409</v>
      </c>
      <c r="JL174">
        <v>35.3802</v>
      </c>
      <c r="JM174">
        <v>29.9998</v>
      </c>
      <c r="JN174">
        <v>35.286</v>
      </c>
      <c r="JO174">
        <v>35.2127</v>
      </c>
      <c r="JP174">
        <v>22.5225</v>
      </c>
      <c r="JQ174">
        <v>6.60682</v>
      </c>
      <c r="JR174">
        <v>100</v>
      </c>
      <c r="JS174">
        <v>-999.9</v>
      </c>
      <c r="JT174">
        <v>421.717</v>
      </c>
      <c r="JU174">
        <v>39</v>
      </c>
      <c r="JV174">
        <v>93.65130000000001</v>
      </c>
      <c r="JW174">
        <v>100.023</v>
      </c>
    </row>
    <row r="175" spans="1:283">
      <c r="A175">
        <v>159</v>
      </c>
      <c r="B175">
        <v>1690410110.6</v>
      </c>
      <c r="C175">
        <v>31740.5</v>
      </c>
      <c r="D175" t="s">
        <v>1170</v>
      </c>
      <c r="E175" t="s">
        <v>1171</v>
      </c>
      <c r="F175">
        <v>15</v>
      </c>
      <c r="P175">
        <v>1690410102.849999</v>
      </c>
      <c r="Q175">
        <f>(R175)/1000</f>
        <v>0</v>
      </c>
      <c r="R175">
        <f>1000*DB175*AP175*(CX175-CY175)/(100*CQ175*(1000-AP175*CX175))</f>
        <v>0</v>
      </c>
      <c r="S175">
        <f>DB175*AP175*(CW175-CV175*(1000-AP175*CY175)/(1000-AP175*CX175))/(100*CQ175)</f>
        <v>0</v>
      </c>
      <c r="T175">
        <f>CV175 - IF(AP175&gt;1, S175*CQ175*100.0/(AR175*DJ175), 0)</f>
        <v>0</v>
      </c>
      <c r="U175">
        <f>((AA175-Q175/2)*T175-S175)/(AA175+Q175/2)</f>
        <v>0</v>
      </c>
      <c r="V175">
        <f>U175*(DC175+DD175)/1000.0</f>
        <v>0</v>
      </c>
      <c r="W175">
        <f>(CV175 - IF(AP175&gt;1, S175*CQ175*100.0/(AR175*DJ175), 0))*(DC175+DD175)/1000.0</f>
        <v>0</v>
      </c>
      <c r="X175">
        <f>2.0/((1/Z175-1/Y175)+SIGN(Z175)*SQRT((1/Z175-1/Y175)*(1/Z175-1/Y175) + 4*CR175/((CR175+1)*(CR175+1))*(2*1/Z175*1/Y175-1/Y175*1/Y175)))</f>
        <v>0</v>
      </c>
      <c r="Y175">
        <f>IF(LEFT(CS175,1)&lt;&gt;"0",IF(LEFT(CS175,1)="1",3.0,CT175),$D$5+$E$5*(DJ175*DC175/($K$5*1000))+$F$5*(DJ175*DC175/($K$5*1000))*MAX(MIN(CQ175,$J$5),$I$5)*MAX(MIN(CQ175,$J$5),$I$5)+$G$5*MAX(MIN(CQ175,$J$5),$I$5)*(DJ175*DC175/($K$5*1000))+$H$5*(DJ175*DC175/($K$5*1000))*(DJ175*DC175/($K$5*1000)))</f>
        <v>0</v>
      </c>
      <c r="Z175">
        <f>Q175*(1000-(1000*0.61365*exp(17.502*AD175/(240.97+AD175))/(DC175+DD175)+CX175)/2)/(1000*0.61365*exp(17.502*AD175/(240.97+AD175))/(DC175+DD175)-CX175)</f>
        <v>0</v>
      </c>
      <c r="AA175">
        <f>1/((CR175+1)/(X175/1.6)+1/(Y175/1.37)) + CR175/((CR175+1)/(X175/1.6) + CR175/(Y175/1.37))</f>
        <v>0</v>
      </c>
      <c r="AB175">
        <f>(CM175*CP175)</f>
        <v>0</v>
      </c>
      <c r="AC175">
        <f>(DE175+(AB175+2*0.95*5.67E-8*(((DE175+$B$7)+273)^4-(DE175+273)^4)-44100*Q175)/(1.84*29.3*Y175+8*0.95*5.67E-8*(DE175+273)^3))</f>
        <v>0</v>
      </c>
      <c r="AD175">
        <f>($C$7*DF175+$D$7*DG175+$E$7*AC175)</f>
        <v>0</v>
      </c>
      <c r="AE175">
        <f>0.61365*exp(17.502*AD175/(240.97+AD175))</f>
        <v>0</v>
      </c>
      <c r="AF175">
        <f>(AG175/AH175*100)</f>
        <v>0</v>
      </c>
      <c r="AG175">
        <f>CX175*(DC175+DD175)/1000</f>
        <v>0</v>
      </c>
      <c r="AH175">
        <f>0.61365*exp(17.502*DE175/(240.97+DE175))</f>
        <v>0</v>
      </c>
      <c r="AI175">
        <f>(AE175-CX175*(DC175+DD175)/1000)</f>
        <v>0</v>
      </c>
      <c r="AJ175">
        <f>(-Q175*44100)</f>
        <v>0</v>
      </c>
      <c r="AK175">
        <f>2*29.3*Y175*0.92*(DE175-AD175)</f>
        <v>0</v>
      </c>
      <c r="AL175">
        <f>2*0.95*5.67E-8*(((DE175+$B$7)+273)^4-(AD175+273)^4)</f>
        <v>0</v>
      </c>
      <c r="AM175">
        <f>AB175+AL175+AJ175+AK175</f>
        <v>0</v>
      </c>
      <c r="AN175">
        <v>0</v>
      </c>
      <c r="AO175">
        <v>0</v>
      </c>
      <c r="AP175">
        <f>IF(AN175*$H$13&gt;=AR175,1.0,(AR175/(AR175-AN175*$H$13)))</f>
        <v>0</v>
      </c>
      <c r="AQ175">
        <f>(AP175-1)*100</f>
        <v>0</v>
      </c>
      <c r="AR175">
        <f>MAX(0,($B$13+$C$13*DJ175)/(1+$D$13*DJ175)*DC175/(DE175+273)*$E$13)</f>
        <v>0</v>
      </c>
      <c r="AS175" t="s">
        <v>414</v>
      </c>
      <c r="AT175">
        <v>12558.6</v>
      </c>
      <c r="AU175">
        <v>607.068</v>
      </c>
      <c r="AV175">
        <v>2188.17</v>
      </c>
      <c r="AW175">
        <f>1-AU175/AV175</f>
        <v>0</v>
      </c>
      <c r="AX175">
        <v>-1.734461745173538</v>
      </c>
      <c r="AY175" t="s">
        <v>1172</v>
      </c>
      <c r="AZ175">
        <v>12552</v>
      </c>
      <c r="BA175">
        <v>604.25244</v>
      </c>
      <c r="BB175">
        <v>776.885</v>
      </c>
      <c r="BC175">
        <f>1-BA175/BB175</f>
        <v>0</v>
      </c>
      <c r="BD175">
        <v>0.5</v>
      </c>
      <c r="BE175">
        <f>CN175</f>
        <v>0</v>
      </c>
      <c r="BF175">
        <f>S175</f>
        <v>0</v>
      </c>
      <c r="BG175">
        <f>BC175*BD175*BE175</f>
        <v>0</v>
      </c>
      <c r="BH175">
        <f>(BF175-AX175)/BE175</f>
        <v>0</v>
      </c>
      <c r="BI175">
        <f>(AV175-BB175)/BB175</f>
        <v>0</v>
      </c>
      <c r="BJ175">
        <f>AU175/(AW175+AU175/BB175)</f>
        <v>0</v>
      </c>
      <c r="BK175" t="s">
        <v>1173</v>
      </c>
      <c r="BL175">
        <v>2.31</v>
      </c>
      <c r="BM175">
        <f>IF(BL175&lt;&gt;0, BL175, BJ175)</f>
        <v>0</v>
      </c>
      <c r="BN175">
        <f>1-BM175/BB175</f>
        <v>0</v>
      </c>
      <c r="BO175">
        <f>(BB175-BA175)/(BB175-BM175)</f>
        <v>0</v>
      </c>
      <c r="BP175">
        <f>(AV175-BB175)/(AV175-BM175)</f>
        <v>0</v>
      </c>
      <c r="BQ175">
        <f>(BB175-BA175)/(BB175-AU175)</f>
        <v>0</v>
      </c>
      <c r="BR175">
        <f>(AV175-BB175)/(AV175-AU175)</f>
        <v>0</v>
      </c>
      <c r="BS175">
        <f>(BO175*BM175/BA175)</f>
        <v>0</v>
      </c>
      <c r="BT175">
        <f>(1-BS175)</f>
        <v>0</v>
      </c>
      <c r="BU175">
        <v>3436</v>
      </c>
      <c r="BV175">
        <v>300</v>
      </c>
      <c r="BW175">
        <v>300</v>
      </c>
      <c r="BX175">
        <v>300</v>
      </c>
      <c r="BY175">
        <v>12552</v>
      </c>
      <c r="BZ175">
        <v>748.47</v>
      </c>
      <c r="CA175">
        <v>-0.0093496</v>
      </c>
      <c r="CB175">
        <v>-3.91</v>
      </c>
      <c r="CC175" t="s">
        <v>417</v>
      </c>
      <c r="CD175" t="s">
        <v>417</v>
      </c>
      <c r="CE175" t="s">
        <v>417</v>
      </c>
      <c r="CF175" t="s">
        <v>417</v>
      </c>
      <c r="CG175" t="s">
        <v>417</v>
      </c>
      <c r="CH175" t="s">
        <v>417</v>
      </c>
      <c r="CI175" t="s">
        <v>417</v>
      </c>
      <c r="CJ175" t="s">
        <v>417</v>
      </c>
      <c r="CK175" t="s">
        <v>417</v>
      </c>
      <c r="CL175" t="s">
        <v>417</v>
      </c>
      <c r="CM175">
        <f>$B$11*DK175+$C$11*DL175+$F$11*DW175*(1-DZ175)</f>
        <v>0</v>
      </c>
      <c r="CN175">
        <f>CM175*CO175</f>
        <v>0</v>
      </c>
      <c r="CO175">
        <f>($B$11*$D$9+$C$11*$D$9+$F$11*((EJ175+EB175)/MAX(EJ175+EB175+EK175, 0.1)*$I$9+EK175/MAX(EJ175+EB175+EK175, 0.1)*$J$9))/($B$11+$C$11+$F$11)</f>
        <v>0</v>
      </c>
      <c r="CP175">
        <f>($B$11*$K$9+$C$11*$K$9+$F$11*((EJ175+EB175)/MAX(EJ175+EB175+EK175, 0.1)*$P$9+EK175/MAX(EJ175+EB175+EK175, 0.1)*$Q$9))/($B$11+$C$11+$F$11)</f>
        <v>0</v>
      </c>
      <c r="CQ175">
        <v>6</v>
      </c>
      <c r="CR175">
        <v>0.5</v>
      </c>
      <c r="CS175" t="s">
        <v>418</v>
      </c>
      <c r="CT175">
        <v>2</v>
      </c>
      <c r="CU175">
        <v>1690410102.849999</v>
      </c>
      <c r="CV175">
        <v>409.7789666666666</v>
      </c>
      <c r="CW175">
        <v>414.9447666666667</v>
      </c>
      <c r="CX175">
        <v>39.11269666666666</v>
      </c>
      <c r="CY175">
        <v>38.76981666666666</v>
      </c>
      <c r="CZ175">
        <v>408.5959666666666</v>
      </c>
      <c r="DA175">
        <v>38.46469666666666</v>
      </c>
      <c r="DB175">
        <v>600.1571999999999</v>
      </c>
      <c r="DC175">
        <v>101.1026666666667</v>
      </c>
      <c r="DD175">
        <v>0.1001286466666667</v>
      </c>
      <c r="DE175">
        <v>34.43321666666667</v>
      </c>
      <c r="DF175">
        <v>34.85712</v>
      </c>
      <c r="DG175">
        <v>999.9000000000002</v>
      </c>
      <c r="DH175">
        <v>0</v>
      </c>
      <c r="DI175">
        <v>0</v>
      </c>
      <c r="DJ175">
        <v>10000.377</v>
      </c>
      <c r="DK175">
        <v>0</v>
      </c>
      <c r="DL175">
        <v>963.7868333333333</v>
      </c>
      <c r="DM175">
        <v>-5.122123666666667</v>
      </c>
      <c r="DN175">
        <v>426.4937333333334</v>
      </c>
      <c r="DO175">
        <v>431.6809000000001</v>
      </c>
      <c r="DP175">
        <v>0.3190546</v>
      </c>
      <c r="DQ175">
        <v>414.9447666666667</v>
      </c>
      <c r="DR175">
        <v>38.76981666666666</v>
      </c>
      <c r="DS175">
        <v>3.951992333333334</v>
      </c>
      <c r="DT175">
        <v>3.919735333333333</v>
      </c>
      <c r="DU175">
        <v>28.69787333333334</v>
      </c>
      <c r="DV175">
        <v>28.55661</v>
      </c>
      <c r="DW175">
        <v>1199.980666666667</v>
      </c>
      <c r="DX175">
        <v>0.9669964333333333</v>
      </c>
      <c r="DY175">
        <v>0.03300338</v>
      </c>
      <c r="DZ175">
        <v>0</v>
      </c>
      <c r="EA175">
        <v>604.2968333333334</v>
      </c>
      <c r="EB175">
        <v>4.99931</v>
      </c>
      <c r="EC175">
        <v>9994.115333333331</v>
      </c>
      <c r="ED175">
        <v>10576.24666666667</v>
      </c>
      <c r="EE175">
        <v>42.84139999999999</v>
      </c>
      <c r="EF175">
        <v>44.19546666666665</v>
      </c>
      <c r="EG175">
        <v>43.20799999999998</v>
      </c>
      <c r="EH175">
        <v>43.96219999999998</v>
      </c>
      <c r="EI175">
        <v>44.32879999999998</v>
      </c>
      <c r="EJ175">
        <v>1155.542666666667</v>
      </c>
      <c r="EK175">
        <v>39.43833333333334</v>
      </c>
      <c r="EL175">
        <v>0</v>
      </c>
      <c r="EM175">
        <v>176.2000000476837</v>
      </c>
      <c r="EN175">
        <v>0</v>
      </c>
      <c r="EO175">
        <v>604.25244</v>
      </c>
      <c r="EP175">
        <v>-3.532230775435083</v>
      </c>
      <c r="EQ175">
        <v>-15567.49922346384</v>
      </c>
      <c r="ER175">
        <v>9649.611599999998</v>
      </c>
      <c r="ES175">
        <v>15</v>
      </c>
      <c r="ET175">
        <v>1690410136.6</v>
      </c>
      <c r="EU175" t="s">
        <v>1174</v>
      </c>
      <c r="EV175">
        <v>1690410127.6</v>
      </c>
      <c r="EW175">
        <v>1690410136.6</v>
      </c>
      <c r="EX175">
        <v>117</v>
      </c>
      <c r="EY175">
        <v>-0.041</v>
      </c>
      <c r="EZ175">
        <v>0.024</v>
      </c>
      <c r="FA175">
        <v>1.183</v>
      </c>
      <c r="FB175">
        <v>0.648</v>
      </c>
      <c r="FC175">
        <v>415</v>
      </c>
      <c r="FD175">
        <v>39</v>
      </c>
      <c r="FE175">
        <v>0.39</v>
      </c>
      <c r="FF175">
        <v>0.37</v>
      </c>
      <c r="FG175">
        <v>4.987039515654725</v>
      </c>
      <c r="FH175">
        <v>0.3218697118982018</v>
      </c>
      <c r="FI175">
        <v>0.04077372140899418</v>
      </c>
      <c r="FJ175">
        <v>1</v>
      </c>
      <c r="FK175">
        <v>-5.11259275</v>
      </c>
      <c r="FL175">
        <v>-0.3415424015009329</v>
      </c>
      <c r="FM175">
        <v>0.0428174323136909</v>
      </c>
      <c r="FN175">
        <v>1</v>
      </c>
      <c r="FO175">
        <v>409.8225333333334</v>
      </c>
      <c r="FP175">
        <v>-0.1504071190209907</v>
      </c>
      <c r="FQ175">
        <v>0.01805866981688782</v>
      </c>
      <c r="FR175">
        <v>1</v>
      </c>
      <c r="FS175">
        <v>0.2997562</v>
      </c>
      <c r="FT175">
        <v>0.3104561425891175</v>
      </c>
      <c r="FU175">
        <v>0.03806173694946146</v>
      </c>
      <c r="FV175">
        <v>1</v>
      </c>
      <c r="FW175">
        <v>39.08889333333332</v>
      </c>
      <c r="FX175">
        <v>0.2544907675194918</v>
      </c>
      <c r="FY175">
        <v>0.0184411303582207</v>
      </c>
      <c r="FZ175">
        <v>1</v>
      </c>
      <c r="GA175">
        <v>5</v>
      </c>
      <c r="GB175">
        <v>5</v>
      </c>
      <c r="GC175" t="s">
        <v>420</v>
      </c>
      <c r="GD175">
        <v>3.16876</v>
      </c>
      <c r="GE175">
        <v>2.79798</v>
      </c>
      <c r="GF175">
        <v>0.100955</v>
      </c>
      <c r="GG175">
        <v>0.102694</v>
      </c>
      <c r="GH175">
        <v>0.164311</v>
      </c>
      <c r="GI175">
        <v>0.164517</v>
      </c>
      <c r="GJ175">
        <v>27619.7</v>
      </c>
      <c r="GK175">
        <v>22041.3</v>
      </c>
      <c r="GL175">
        <v>28753.6</v>
      </c>
      <c r="GM175">
        <v>24096.4</v>
      </c>
      <c r="GN175">
        <v>30573.2</v>
      </c>
      <c r="GO175">
        <v>29387.3</v>
      </c>
      <c r="GP175">
        <v>39666.1</v>
      </c>
      <c r="GQ175">
        <v>39317.2</v>
      </c>
      <c r="GR175">
        <v>2.07078</v>
      </c>
      <c r="GS175">
        <v>1.73805</v>
      </c>
      <c r="GT175">
        <v>0.136081</v>
      </c>
      <c r="GU175">
        <v>0</v>
      </c>
      <c r="GV175">
        <v>32.6496</v>
      </c>
      <c r="GW175">
        <v>999.9</v>
      </c>
      <c r="GX175">
        <v>61.1</v>
      </c>
      <c r="GY175">
        <v>38.8</v>
      </c>
      <c r="GZ175">
        <v>42.0141</v>
      </c>
      <c r="HA175">
        <v>62.0478</v>
      </c>
      <c r="HB175">
        <v>29.1186</v>
      </c>
      <c r="HC175">
        <v>1</v>
      </c>
      <c r="HD175">
        <v>0.650025</v>
      </c>
      <c r="HE175">
        <v>0</v>
      </c>
      <c r="HF175">
        <v>20.2795</v>
      </c>
      <c r="HG175">
        <v>5.22238</v>
      </c>
      <c r="HH175">
        <v>11.9141</v>
      </c>
      <c r="HI175">
        <v>4.9633</v>
      </c>
      <c r="HJ175">
        <v>3.292</v>
      </c>
      <c r="HK175">
        <v>9999</v>
      </c>
      <c r="HL175">
        <v>9999</v>
      </c>
      <c r="HM175">
        <v>9999</v>
      </c>
      <c r="HN175">
        <v>999.9</v>
      </c>
      <c r="HO175">
        <v>4.97031</v>
      </c>
      <c r="HP175">
        <v>1.87545</v>
      </c>
      <c r="HQ175">
        <v>1.87423</v>
      </c>
      <c r="HR175">
        <v>1.87346</v>
      </c>
      <c r="HS175">
        <v>1.87483</v>
      </c>
      <c r="HT175">
        <v>1.8698</v>
      </c>
      <c r="HU175">
        <v>1.87392</v>
      </c>
      <c r="HV175">
        <v>1.87897</v>
      </c>
      <c r="HW175">
        <v>0</v>
      </c>
      <c r="HX175">
        <v>0</v>
      </c>
      <c r="HY175">
        <v>0</v>
      </c>
      <c r="HZ175">
        <v>0</v>
      </c>
      <c r="IA175" t="s">
        <v>421</v>
      </c>
      <c r="IB175" t="s">
        <v>422</v>
      </c>
      <c r="IC175" t="s">
        <v>423</v>
      </c>
      <c r="ID175" t="s">
        <v>423</v>
      </c>
      <c r="IE175" t="s">
        <v>423</v>
      </c>
      <c r="IF175" t="s">
        <v>423</v>
      </c>
      <c r="IG175">
        <v>0</v>
      </c>
      <c r="IH175">
        <v>100</v>
      </c>
      <c r="II175">
        <v>100</v>
      </c>
      <c r="IJ175">
        <v>1.183</v>
      </c>
      <c r="IK175">
        <v>0.648</v>
      </c>
      <c r="IL175">
        <v>1.205253025188138</v>
      </c>
      <c r="IM175">
        <v>0.0007502269904989051</v>
      </c>
      <c r="IN175">
        <v>-1.907541437940456E-06</v>
      </c>
      <c r="IO175">
        <v>4.87577687351772E-10</v>
      </c>
      <c r="IP175">
        <v>0.6241950000000074</v>
      </c>
      <c r="IQ175">
        <v>0</v>
      </c>
      <c r="IR175">
        <v>0</v>
      </c>
      <c r="IS175">
        <v>0</v>
      </c>
      <c r="IT175">
        <v>1</v>
      </c>
      <c r="IU175">
        <v>1943</v>
      </c>
      <c r="IV175">
        <v>1</v>
      </c>
      <c r="IW175">
        <v>21</v>
      </c>
      <c r="IX175">
        <v>6.6</v>
      </c>
      <c r="IY175">
        <v>4.4</v>
      </c>
      <c r="IZ175">
        <v>1.10962</v>
      </c>
      <c r="JA175">
        <v>2.44263</v>
      </c>
      <c r="JB175">
        <v>1.42578</v>
      </c>
      <c r="JC175">
        <v>2.2644</v>
      </c>
      <c r="JD175">
        <v>1.54785</v>
      </c>
      <c r="JE175">
        <v>2.50732</v>
      </c>
      <c r="JF175">
        <v>41.2482</v>
      </c>
      <c r="JG175">
        <v>14.78</v>
      </c>
      <c r="JH175">
        <v>18</v>
      </c>
      <c r="JI175">
        <v>634.977</v>
      </c>
      <c r="JJ175">
        <v>400.464</v>
      </c>
      <c r="JK175">
        <v>34.2195</v>
      </c>
      <c r="JL175">
        <v>35.2828</v>
      </c>
      <c r="JM175">
        <v>29.9994</v>
      </c>
      <c r="JN175">
        <v>35.2091</v>
      </c>
      <c r="JO175">
        <v>35.1316</v>
      </c>
      <c r="JP175">
        <v>22.2413</v>
      </c>
      <c r="JQ175">
        <v>4.04572</v>
      </c>
      <c r="JR175">
        <v>100</v>
      </c>
      <c r="JS175">
        <v>-999.9</v>
      </c>
      <c r="JT175">
        <v>415.042</v>
      </c>
      <c r="JU175">
        <v>39</v>
      </c>
      <c r="JV175">
        <v>93.6915</v>
      </c>
      <c r="JW175">
        <v>100.027</v>
      </c>
    </row>
    <row r="176" spans="1:283">
      <c r="A176">
        <v>160</v>
      </c>
      <c r="B176">
        <v>1690410268.1</v>
      </c>
      <c r="C176">
        <v>31898</v>
      </c>
      <c r="D176" t="s">
        <v>1175</v>
      </c>
      <c r="E176" t="s">
        <v>1176</v>
      </c>
      <c r="F176">
        <v>15</v>
      </c>
      <c r="P176">
        <v>1690410260.349999</v>
      </c>
      <c r="Q176">
        <f>(R176)/1000</f>
        <v>0</v>
      </c>
      <c r="R176">
        <f>1000*DB176*AP176*(CX176-CY176)/(100*CQ176*(1000-AP176*CX176))</f>
        <v>0</v>
      </c>
      <c r="S176">
        <f>DB176*AP176*(CW176-CV176*(1000-AP176*CY176)/(1000-AP176*CX176))/(100*CQ176)</f>
        <v>0</v>
      </c>
      <c r="T176">
        <f>CV176 - IF(AP176&gt;1, S176*CQ176*100.0/(AR176*DJ176), 0)</f>
        <v>0</v>
      </c>
      <c r="U176">
        <f>((AA176-Q176/2)*T176-S176)/(AA176+Q176/2)</f>
        <v>0</v>
      </c>
      <c r="V176">
        <f>U176*(DC176+DD176)/1000.0</f>
        <v>0</v>
      </c>
      <c r="W176">
        <f>(CV176 - IF(AP176&gt;1, S176*CQ176*100.0/(AR176*DJ176), 0))*(DC176+DD176)/1000.0</f>
        <v>0</v>
      </c>
      <c r="X176">
        <f>2.0/((1/Z176-1/Y176)+SIGN(Z176)*SQRT((1/Z176-1/Y176)*(1/Z176-1/Y176) + 4*CR176/((CR176+1)*(CR176+1))*(2*1/Z176*1/Y176-1/Y176*1/Y176)))</f>
        <v>0</v>
      </c>
      <c r="Y176">
        <f>IF(LEFT(CS176,1)&lt;&gt;"0",IF(LEFT(CS176,1)="1",3.0,CT176),$D$5+$E$5*(DJ176*DC176/($K$5*1000))+$F$5*(DJ176*DC176/($K$5*1000))*MAX(MIN(CQ176,$J$5),$I$5)*MAX(MIN(CQ176,$J$5),$I$5)+$G$5*MAX(MIN(CQ176,$J$5),$I$5)*(DJ176*DC176/($K$5*1000))+$H$5*(DJ176*DC176/($K$5*1000))*(DJ176*DC176/($K$5*1000)))</f>
        <v>0</v>
      </c>
      <c r="Z176">
        <f>Q176*(1000-(1000*0.61365*exp(17.502*AD176/(240.97+AD176))/(DC176+DD176)+CX176)/2)/(1000*0.61365*exp(17.502*AD176/(240.97+AD176))/(DC176+DD176)-CX176)</f>
        <v>0</v>
      </c>
      <c r="AA176">
        <f>1/((CR176+1)/(X176/1.6)+1/(Y176/1.37)) + CR176/((CR176+1)/(X176/1.6) + CR176/(Y176/1.37))</f>
        <v>0</v>
      </c>
      <c r="AB176">
        <f>(CM176*CP176)</f>
        <v>0</v>
      </c>
      <c r="AC176">
        <f>(DE176+(AB176+2*0.95*5.67E-8*(((DE176+$B$7)+273)^4-(DE176+273)^4)-44100*Q176)/(1.84*29.3*Y176+8*0.95*5.67E-8*(DE176+273)^3))</f>
        <v>0</v>
      </c>
      <c r="AD176">
        <f>($C$7*DF176+$D$7*DG176+$E$7*AC176)</f>
        <v>0</v>
      </c>
      <c r="AE176">
        <f>0.61365*exp(17.502*AD176/(240.97+AD176))</f>
        <v>0</v>
      </c>
      <c r="AF176">
        <f>(AG176/AH176*100)</f>
        <v>0</v>
      </c>
      <c r="AG176">
        <f>CX176*(DC176+DD176)/1000</f>
        <v>0</v>
      </c>
      <c r="AH176">
        <f>0.61365*exp(17.502*DE176/(240.97+DE176))</f>
        <v>0</v>
      </c>
      <c r="AI176">
        <f>(AE176-CX176*(DC176+DD176)/1000)</f>
        <v>0</v>
      </c>
      <c r="AJ176">
        <f>(-Q176*44100)</f>
        <v>0</v>
      </c>
      <c r="AK176">
        <f>2*29.3*Y176*0.92*(DE176-AD176)</f>
        <v>0</v>
      </c>
      <c r="AL176">
        <f>2*0.95*5.67E-8*(((DE176+$B$7)+273)^4-(AD176+273)^4)</f>
        <v>0</v>
      </c>
      <c r="AM176">
        <f>AB176+AL176+AJ176+AK176</f>
        <v>0</v>
      </c>
      <c r="AN176">
        <v>0</v>
      </c>
      <c r="AO176">
        <v>0</v>
      </c>
      <c r="AP176">
        <f>IF(AN176*$H$13&gt;=AR176,1.0,(AR176/(AR176-AN176*$H$13)))</f>
        <v>0</v>
      </c>
      <c r="AQ176">
        <f>(AP176-1)*100</f>
        <v>0</v>
      </c>
      <c r="AR176">
        <f>MAX(0,($B$13+$C$13*DJ176)/(1+$D$13*DJ176)*DC176/(DE176+273)*$E$13)</f>
        <v>0</v>
      </c>
      <c r="AS176" t="s">
        <v>414</v>
      </c>
      <c r="AT176">
        <v>12558.6</v>
      </c>
      <c r="AU176">
        <v>607.068</v>
      </c>
      <c r="AV176">
        <v>2188.17</v>
      </c>
      <c r="AW176">
        <f>1-AU176/AV176</f>
        <v>0</v>
      </c>
      <c r="AX176">
        <v>-1.734461745173538</v>
      </c>
      <c r="AY176" t="s">
        <v>1177</v>
      </c>
      <c r="AZ176">
        <v>12584.6</v>
      </c>
      <c r="BA176">
        <v>778.8775600000001</v>
      </c>
      <c r="BB176">
        <v>1574.36</v>
      </c>
      <c r="BC176">
        <f>1-BA176/BB176</f>
        <v>0</v>
      </c>
      <c r="BD176">
        <v>0.5</v>
      </c>
      <c r="BE176">
        <f>CN176</f>
        <v>0</v>
      </c>
      <c r="BF176">
        <f>S176</f>
        <v>0</v>
      </c>
      <c r="BG176">
        <f>BC176*BD176*BE176</f>
        <v>0</v>
      </c>
      <c r="BH176">
        <f>(BF176-AX176)/BE176</f>
        <v>0</v>
      </c>
      <c r="BI176">
        <f>(AV176-BB176)/BB176</f>
        <v>0</v>
      </c>
      <c r="BJ176">
        <f>AU176/(AW176+AU176/BB176)</f>
        <v>0</v>
      </c>
      <c r="BK176" t="s">
        <v>1178</v>
      </c>
      <c r="BL176">
        <v>606.53</v>
      </c>
      <c r="BM176">
        <f>IF(BL176&lt;&gt;0, BL176, BJ176)</f>
        <v>0</v>
      </c>
      <c r="BN176">
        <f>1-BM176/BB176</f>
        <v>0</v>
      </c>
      <c r="BO176">
        <f>(BB176-BA176)/(BB176-BM176)</f>
        <v>0</v>
      </c>
      <c r="BP176">
        <f>(AV176-BB176)/(AV176-BM176)</f>
        <v>0</v>
      </c>
      <c r="BQ176">
        <f>(BB176-BA176)/(BB176-AU176)</f>
        <v>0</v>
      </c>
      <c r="BR176">
        <f>(AV176-BB176)/(AV176-AU176)</f>
        <v>0</v>
      </c>
      <c r="BS176">
        <f>(BO176*BM176/BA176)</f>
        <v>0</v>
      </c>
      <c r="BT176">
        <f>(1-BS176)</f>
        <v>0</v>
      </c>
      <c r="BU176">
        <v>3438</v>
      </c>
      <c r="BV176">
        <v>300</v>
      </c>
      <c r="BW176">
        <v>300</v>
      </c>
      <c r="BX176">
        <v>300</v>
      </c>
      <c r="BY176">
        <v>12584.6</v>
      </c>
      <c r="BZ176">
        <v>1368.85</v>
      </c>
      <c r="CA176">
        <v>-0.00989312</v>
      </c>
      <c r="CB176">
        <v>-61.25</v>
      </c>
      <c r="CC176" t="s">
        <v>417</v>
      </c>
      <c r="CD176" t="s">
        <v>417</v>
      </c>
      <c r="CE176" t="s">
        <v>417</v>
      </c>
      <c r="CF176" t="s">
        <v>417</v>
      </c>
      <c r="CG176" t="s">
        <v>417</v>
      </c>
      <c r="CH176" t="s">
        <v>417</v>
      </c>
      <c r="CI176" t="s">
        <v>417</v>
      </c>
      <c r="CJ176" t="s">
        <v>417</v>
      </c>
      <c r="CK176" t="s">
        <v>417</v>
      </c>
      <c r="CL176" t="s">
        <v>417</v>
      </c>
      <c r="CM176">
        <f>$B$11*DK176+$C$11*DL176+$F$11*DW176*(1-DZ176)</f>
        <v>0</v>
      </c>
      <c r="CN176">
        <f>CM176*CO176</f>
        <v>0</v>
      </c>
      <c r="CO176">
        <f>($B$11*$D$9+$C$11*$D$9+$F$11*((EJ176+EB176)/MAX(EJ176+EB176+EK176, 0.1)*$I$9+EK176/MAX(EJ176+EB176+EK176, 0.1)*$J$9))/($B$11+$C$11+$F$11)</f>
        <v>0</v>
      </c>
      <c r="CP176">
        <f>($B$11*$K$9+$C$11*$K$9+$F$11*((EJ176+EB176)/MAX(EJ176+EB176+EK176, 0.1)*$P$9+EK176/MAX(EJ176+EB176+EK176, 0.1)*$Q$9))/($B$11+$C$11+$F$11)</f>
        <v>0</v>
      </c>
      <c r="CQ176">
        <v>6</v>
      </c>
      <c r="CR176">
        <v>0.5</v>
      </c>
      <c r="CS176" t="s">
        <v>418</v>
      </c>
      <c r="CT176">
        <v>2</v>
      </c>
      <c r="CU176">
        <v>1690410260.349999</v>
      </c>
      <c r="CV176">
        <v>410.0247333333334</v>
      </c>
      <c r="CW176">
        <v>415.9471333333333</v>
      </c>
      <c r="CX176">
        <v>39.87324000000001</v>
      </c>
      <c r="CY176">
        <v>39.15143999999999</v>
      </c>
      <c r="CZ176">
        <v>408.8327333333334</v>
      </c>
      <c r="DA176">
        <v>39.23324000000001</v>
      </c>
      <c r="DB176">
        <v>600.1973333333334</v>
      </c>
      <c r="DC176">
        <v>101.0976666666667</v>
      </c>
      <c r="DD176">
        <v>0.09969134666666664</v>
      </c>
      <c r="DE176">
        <v>34.74742666666667</v>
      </c>
      <c r="DF176">
        <v>35.40535</v>
      </c>
      <c r="DG176">
        <v>999.9000000000002</v>
      </c>
      <c r="DH176">
        <v>0</v>
      </c>
      <c r="DI176">
        <v>0</v>
      </c>
      <c r="DJ176">
        <v>10002.477</v>
      </c>
      <c r="DK176">
        <v>0</v>
      </c>
      <c r="DL176">
        <v>135.1266666666667</v>
      </c>
      <c r="DM176">
        <v>-5.929011</v>
      </c>
      <c r="DN176">
        <v>427.0495333333334</v>
      </c>
      <c r="DO176">
        <v>432.8957333333333</v>
      </c>
      <c r="DP176">
        <v>0.7300820333333333</v>
      </c>
      <c r="DQ176">
        <v>415.9471333333333</v>
      </c>
      <c r="DR176">
        <v>39.15143999999999</v>
      </c>
      <c r="DS176">
        <v>4.031927333333333</v>
      </c>
      <c r="DT176">
        <v>3.958118</v>
      </c>
      <c r="DU176">
        <v>29.04357</v>
      </c>
      <c r="DV176">
        <v>28.72457333333334</v>
      </c>
      <c r="DW176">
        <v>599.9956666666668</v>
      </c>
      <c r="DX176">
        <v>0.9330110000000001</v>
      </c>
      <c r="DY176">
        <v>0.06698929999999999</v>
      </c>
      <c r="DZ176">
        <v>0</v>
      </c>
      <c r="EA176">
        <v>779.4679333333331</v>
      </c>
      <c r="EB176">
        <v>4.99931</v>
      </c>
      <c r="EC176">
        <v>7782.721666666667</v>
      </c>
      <c r="ED176">
        <v>5203.748333333334</v>
      </c>
      <c r="EE176">
        <v>41.55173333333334</v>
      </c>
      <c r="EF176">
        <v>43.22689999999998</v>
      </c>
      <c r="EG176">
        <v>42.47689999999998</v>
      </c>
      <c r="EH176">
        <v>42.96429999999998</v>
      </c>
      <c r="EI176">
        <v>43.27273333333333</v>
      </c>
      <c r="EJ176">
        <v>555.1376666666666</v>
      </c>
      <c r="EK176">
        <v>39.85999999999999</v>
      </c>
      <c r="EL176">
        <v>0</v>
      </c>
      <c r="EM176">
        <v>157.0999999046326</v>
      </c>
      <c r="EN176">
        <v>0</v>
      </c>
      <c r="EO176">
        <v>778.8775600000001</v>
      </c>
      <c r="EP176">
        <v>-58.08553854905341</v>
      </c>
      <c r="EQ176">
        <v>-483.6130776098352</v>
      </c>
      <c r="ER176">
        <v>7776.655599999999</v>
      </c>
      <c r="ES176">
        <v>15</v>
      </c>
      <c r="ET176">
        <v>1690410297.6</v>
      </c>
      <c r="EU176" t="s">
        <v>1179</v>
      </c>
      <c r="EV176">
        <v>1690410297.6</v>
      </c>
      <c r="EW176">
        <v>1690410294.1</v>
      </c>
      <c r="EX176">
        <v>118</v>
      </c>
      <c r="EY176">
        <v>0.01</v>
      </c>
      <c r="EZ176">
        <v>-0.008</v>
      </c>
      <c r="FA176">
        <v>1.192</v>
      </c>
      <c r="FB176">
        <v>0.64</v>
      </c>
      <c r="FC176">
        <v>416</v>
      </c>
      <c r="FD176">
        <v>39</v>
      </c>
      <c r="FE176">
        <v>0.48</v>
      </c>
      <c r="FF176">
        <v>0.23</v>
      </c>
      <c r="FG176">
        <v>5.623353280464753</v>
      </c>
      <c r="FH176">
        <v>-0.2559945634156899</v>
      </c>
      <c r="FI176">
        <v>0.07400227234916322</v>
      </c>
      <c r="FJ176">
        <v>1</v>
      </c>
      <c r="FK176">
        <v>-5.930507560975609</v>
      </c>
      <c r="FL176">
        <v>0.09619609756097787</v>
      </c>
      <c r="FM176">
        <v>0.06401380124745538</v>
      </c>
      <c r="FN176">
        <v>1</v>
      </c>
      <c r="FO176">
        <v>410.0189032258064</v>
      </c>
      <c r="FP176">
        <v>0.3098709677406937</v>
      </c>
      <c r="FQ176">
        <v>0.04709999988954038</v>
      </c>
      <c r="FR176">
        <v>1</v>
      </c>
      <c r="FS176">
        <v>0.710003219512195</v>
      </c>
      <c r="FT176">
        <v>0.4830260278745649</v>
      </c>
      <c r="FU176">
        <v>0.04898548139986179</v>
      </c>
      <c r="FV176">
        <v>1</v>
      </c>
      <c r="FW176">
        <v>39.87867419354838</v>
      </c>
      <c r="FX176">
        <v>0.5846612903223776</v>
      </c>
      <c r="FY176">
        <v>0.04418589738338916</v>
      </c>
      <c r="FZ176">
        <v>1</v>
      </c>
      <c r="GA176">
        <v>5</v>
      </c>
      <c r="GB176">
        <v>5</v>
      </c>
      <c r="GC176" t="s">
        <v>420</v>
      </c>
      <c r="GD176">
        <v>3.1687</v>
      </c>
      <c r="GE176">
        <v>2.79678</v>
      </c>
      <c r="GF176">
        <v>0.101054</v>
      </c>
      <c r="GG176">
        <v>0.102904</v>
      </c>
      <c r="GH176">
        <v>0.166595</v>
      </c>
      <c r="GI176">
        <v>0.165415</v>
      </c>
      <c r="GJ176">
        <v>27621.6</v>
      </c>
      <c r="GK176">
        <v>22043.2</v>
      </c>
      <c r="GL176">
        <v>28757.8</v>
      </c>
      <c r="GM176">
        <v>24103.3</v>
      </c>
      <c r="GN176">
        <v>30491.2</v>
      </c>
      <c r="GO176">
        <v>29363.3</v>
      </c>
      <c r="GP176">
        <v>39670.6</v>
      </c>
      <c r="GQ176">
        <v>39329.1</v>
      </c>
      <c r="GR176">
        <v>2.07043</v>
      </c>
      <c r="GS176">
        <v>1.73305</v>
      </c>
      <c r="GT176">
        <v>0.0762381</v>
      </c>
      <c r="GU176">
        <v>0</v>
      </c>
      <c r="GV176">
        <v>34.2476</v>
      </c>
      <c r="GW176">
        <v>999.9</v>
      </c>
      <c r="GX176">
        <v>61.5</v>
      </c>
      <c r="GY176">
        <v>38.7</v>
      </c>
      <c r="GZ176">
        <v>42.0618</v>
      </c>
      <c r="HA176">
        <v>61.7878</v>
      </c>
      <c r="HB176">
        <v>28.3333</v>
      </c>
      <c r="HC176">
        <v>1</v>
      </c>
      <c r="HD176">
        <v>0.633742</v>
      </c>
      <c r="HE176">
        <v>0</v>
      </c>
      <c r="HF176">
        <v>20.2845</v>
      </c>
      <c r="HG176">
        <v>5.22283</v>
      </c>
      <c r="HH176">
        <v>11.9141</v>
      </c>
      <c r="HI176">
        <v>4.96345</v>
      </c>
      <c r="HJ176">
        <v>3.292</v>
      </c>
      <c r="HK176">
        <v>9999</v>
      </c>
      <c r="HL176">
        <v>9999</v>
      </c>
      <c r="HM176">
        <v>9999</v>
      </c>
      <c r="HN176">
        <v>999.9</v>
      </c>
      <c r="HO176">
        <v>4.97032</v>
      </c>
      <c r="HP176">
        <v>1.87537</v>
      </c>
      <c r="HQ176">
        <v>1.87422</v>
      </c>
      <c r="HR176">
        <v>1.8734</v>
      </c>
      <c r="HS176">
        <v>1.87482</v>
      </c>
      <c r="HT176">
        <v>1.86977</v>
      </c>
      <c r="HU176">
        <v>1.87393</v>
      </c>
      <c r="HV176">
        <v>1.87897</v>
      </c>
      <c r="HW176">
        <v>0</v>
      </c>
      <c r="HX176">
        <v>0</v>
      </c>
      <c r="HY176">
        <v>0</v>
      </c>
      <c r="HZ176">
        <v>0</v>
      </c>
      <c r="IA176" t="s">
        <v>421</v>
      </c>
      <c r="IB176" t="s">
        <v>422</v>
      </c>
      <c r="IC176" t="s">
        <v>423</v>
      </c>
      <c r="ID176" t="s">
        <v>423</v>
      </c>
      <c r="IE176" t="s">
        <v>423</v>
      </c>
      <c r="IF176" t="s">
        <v>423</v>
      </c>
      <c r="IG176">
        <v>0</v>
      </c>
      <c r="IH176">
        <v>100</v>
      </c>
      <c r="II176">
        <v>100</v>
      </c>
      <c r="IJ176">
        <v>1.192</v>
      </c>
      <c r="IK176">
        <v>0.64</v>
      </c>
      <c r="IL176">
        <v>1.164181409640423</v>
      </c>
      <c r="IM176">
        <v>0.0007502269904989051</v>
      </c>
      <c r="IN176">
        <v>-1.907541437940456E-06</v>
      </c>
      <c r="IO176">
        <v>4.87577687351772E-10</v>
      </c>
      <c r="IP176">
        <v>0.6482749999999982</v>
      </c>
      <c r="IQ176">
        <v>0</v>
      </c>
      <c r="IR176">
        <v>0</v>
      </c>
      <c r="IS176">
        <v>0</v>
      </c>
      <c r="IT176">
        <v>1</v>
      </c>
      <c r="IU176">
        <v>1943</v>
      </c>
      <c r="IV176">
        <v>1</v>
      </c>
      <c r="IW176">
        <v>21</v>
      </c>
      <c r="IX176">
        <v>2.3</v>
      </c>
      <c r="IY176">
        <v>2.2</v>
      </c>
      <c r="IZ176">
        <v>1.11328</v>
      </c>
      <c r="JA176">
        <v>2.45483</v>
      </c>
      <c r="JB176">
        <v>1.42578</v>
      </c>
      <c r="JC176">
        <v>2.26562</v>
      </c>
      <c r="JD176">
        <v>1.54785</v>
      </c>
      <c r="JE176">
        <v>2.39136</v>
      </c>
      <c r="JF176">
        <v>41.0154</v>
      </c>
      <c r="JG176">
        <v>14.7362</v>
      </c>
      <c r="JH176">
        <v>18</v>
      </c>
      <c r="JI176">
        <v>633.024</v>
      </c>
      <c r="JJ176">
        <v>396.576</v>
      </c>
      <c r="JK176">
        <v>34.0466</v>
      </c>
      <c r="JL176">
        <v>35.0786</v>
      </c>
      <c r="JM176">
        <v>29.9997</v>
      </c>
      <c r="JN176">
        <v>35.03</v>
      </c>
      <c r="JO176">
        <v>34.9535</v>
      </c>
      <c r="JP176">
        <v>22.2869</v>
      </c>
      <c r="JQ176">
        <v>7.90622</v>
      </c>
      <c r="JR176">
        <v>100</v>
      </c>
      <c r="JS176">
        <v>-999.9</v>
      </c>
      <c r="JT176">
        <v>415.903</v>
      </c>
      <c r="JU176">
        <v>39</v>
      </c>
      <c r="JV176">
        <v>93.7034</v>
      </c>
      <c r="JW176">
        <v>100.057</v>
      </c>
    </row>
    <row r="177" spans="1:283">
      <c r="A177">
        <v>161</v>
      </c>
      <c r="B177">
        <v>1690410440.1</v>
      </c>
      <c r="C177">
        <v>32070</v>
      </c>
      <c r="D177" t="s">
        <v>1180</v>
      </c>
      <c r="E177" t="s">
        <v>1181</v>
      </c>
      <c r="F177">
        <v>15</v>
      </c>
      <c r="P177">
        <v>1690410432.349999</v>
      </c>
      <c r="Q177">
        <f>(R177)/1000</f>
        <v>0</v>
      </c>
      <c r="R177">
        <f>1000*DB177*AP177*(CX177-CY177)/(100*CQ177*(1000-AP177*CX177))</f>
        <v>0</v>
      </c>
      <c r="S177">
        <f>DB177*AP177*(CW177-CV177*(1000-AP177*CY177)/(1000-AP177*CX177))/(100*CQ177)</f>
        <v>0</v>
      </c>
      <c r="T177">
        <f>CV177 - IF(AP177&gt;1, S177*CQ177*100.0/(AR177*DJ177), 0)</f>
        <v>0</v>
      </c>
      <c r="U177">
        <f>((AA177-Q177/2)*T177-S177)/(AA177+Q177/2)</f>
        <v>0</v>
      </c>
      <c r="V177">
        <f>U177*(DC177+DD177)/1000.0</f>
        <v>0</v>
      </c>
      <c r="W177">
        <f>(CV177 - IF(AP177&gt;1, S177*CQ177*100.0/(AR177*DJ177), 0))*(DC177+DD177)/1000.0</f>
        <v>0</v>
      </c>
      <c r="X177">
        <f>2.0/((1/Z177-1/Y177)+SIGN(Z177)*SQRT((1/Z177-1/Y177)*(1/Z177-1/Y177) + 4*CR177/((CR177+1)*(CR177+1))*(2*1/Z177*1/Y177-1/Y177*1/Y177)))</f>
        <v>0</v>
      </c>
      <c r="Y177">
        <f>IF(LEFT(CS177,1)&lt;&gt;"0",IF(LEFT(CS177,1)="1",3.0,CT177),$D$5+$E$5*(DJ177*DC177/($K$5*1000))+$F$5*(DJ177*DC177/($K$5*1000))*MAX(MIN(CQ177,$J$5),$I$5)*MAX(MIN(CQ177,$J$5),$I$5)+$G$5*MAX(MIN(CQ177,$J$5),$I$5)*(DJ177*DC177/($K$5*1000))+$H$5*(DJ177*DC177/($K$5*1000))*(DJ177*DC177/($K$5*1000)))</f>
        <v>0</v>
      </c>
      <c r="Z177">
        <f>Q177*(1000-(1000*0.61365*exp(17.502*AD177/(240.97+AD177))/(DC177+DD177)+CX177)/2)/(1000*0.61365*exp(17.502*AD177/(240.97+AD177))/(DC177+DD177)-CX177)</f>
        <v>0</v>
      </c>
      <c r="AA177">
        <f>1/((CR177+1)/(X177/1.6)+1/(Y177/1.37)) + CR177/((CR177+1)/(X177/1.6) + CR177/(Y177/1.37))</f>
        <v>0</v>
      </c>
      <c r="AB177">
        <f>(CM177*CP177)</f>
        <v>0</v>
      </c>
      <c r="AC177">
        <f>(DE177+(AB177+2*0.95*5.67E-8*(((DE177+$B$7)+273)^4-(DE177+273)^4)-44100*Q177)/(1.84*29.3*Y177+8*0.95*5.67E-8*(DE177+273)^3))</f>
        <v>0</v>
      </c>
      <c r="AD177">
        <f>($C$7*DF177+$D$7*DG177+$E$7*AC177)</f>
        <v>0</v>
      </c>
      <c r="AE177">
        <f>0.61365*exp(17.502*AD177/(240.97+AD177))</f>
        <v>0</v>
      </c>
      <c r="AF177">
        <f>(AG177/AH177*100)</f>
        <v>0</v>
      </c>
      <c r="AG177">
        <f>CX177*(DC177+DD177)/1000</f>
        <v>0</v>
      </c>
      <c r="AH177">
        <f>0.61365*exp(17.502*DE177/(240.97+DE177))</f>
        <v>0</v>
      </c>
      <c r="AI177">
        <f>(AE177-CX177*(DC177+DD177)/1000)</f>
        <v>0</v>
      </c>
      <c r="AJ177">
        <f>(-Q177*44100)</f>
        <v>0</v>
      </c>
      <c r="AK177">
        <f>2*29.3*Y177*0.92*(DE177-AD177)</f>
        <v>0</v>
      </c>
      <c r="AL177">
        <f>2*0.95*5.67E-8*(((DE177+$B$7)+273)^4-(AD177+273)^4)</f>
        <v>0</v>
      </c>
      <c r="AM177">
        <f>AB177+AL177+AJ177+AK177</f>
        <v>0</v>
      </c>
      <c r="AN177">
        <v>0</v>
      </c>
      <c r="AO177">
        <v>0</v>
      </c>
      <c r="AP177">
        <f>IF(AN177*$H$13&gt;=AR177,1.0,(AR177/(AR177-AN177*$H$13)))</f>
        <v>0</v>
      </c>
      <c r="AQ177">
        <f>(AP177-1)*100</f>
        <v>0</v>
      </c>
      <c r="AR177">
        <f>MAX(0,($B$13+$C$13*DJ177)/(1+$D$13*DJ177)*DC177/(DE177+273)*$E$13)</f>
        <v>0</v>
      </c>
      <c r="AS177" t="s">
        <v>414</v>
      </c>
      <c r="AT177">
        <v>12558.6</v>
      </c>
      <c r="AU177">
        <v>607.068</v>
      </c>
      <c r="AV177">
        <v>2188.17</v>
      </c>
      <c r="AW177">
        <f>1-AU177/AV177</f>
        <v>0</v>
      </c>
      <c r="AX177">
        <v>-1.734461745173538</v>
      </c>
      <c r="AY177" t="s">
        <v>1182</v>
      </c>
      <c r="AZ177">
        <v>12597</v>
      </c>
      <c r="BA177">
        <v>460.40732</v>
      </c>
      <c r="BB177">
        <v>556.801</v>
      </c>
      <c r="BC177">
        <f>1-BA177/BB177</f>
        <v>0</v>
      </c>
      <c r="BD177">
        <v>0.5</v>
      </c>
      <c r="BE177">
        <f>CN177</f>
        <v>0</v>
      </c>
      <c r="BF177">
        <f>S177</f>
        <v>0</v>
      </c>
      <c r="BG177">
        <f>BC177*BD177*BE177</f>
        <v>0</v>
      </c>
      <c r="BH177">
        <f>(BF177-AX177)/BE177</f>
        <v>0</v>
      </c>
      <c r="BI177">
        <f>(AV177-BB177)/BB177</f>
        <v>0</v>
      </c>
      <c r="BJ177">
        <f>AU177/(AW177+AU177/BB177)</f>
        <v>0</v>
      </c>
      <c r="BK177" t="s">
        <v>1183</v>
      </c>
      <c r="BL177">
        <v>-1208.15</v>
      </c>
      <c r="BM177">
        <f>IF(BL177&lt;&gt;0, BL177, BJ177)</f>
        <v>0</v>
      </c>
      <c r="BN177">
        <f>1-BM177/BB177</f>
        <v>0</v>
      </c>
      <c r="BO177">
        <f>(BB177-BA177)/(BB177-BM177)</f>
        <v>0</v>
      </c>
      <c r="BP177">
        <f>(AV177-BB177)/(AV177-BM177)</f>
        <v>0</v>
      </c>
      <c r="BQ177">
        <f>(BB177-BA177)/(BB177-AU177)</f>
        <v>0</v>
      </c>
      <c r="BR177">
        <f>(AV177-BB177)/(AV177-AU177)</f>
        <v>0</v>
      </c>
      <c r="BS177">
        <f>(BO177*BM177/BA177)</f>
        <v>0</v>
      </c>
      <c r="BT177">
        <f>(1-BS177)</f>
        <v>0</v>
      </c>
      <c r="BU177">
        <v>3440</v>
      </c>
      <c r="BV177">
        <v>300</v>
      </c>
      <c r="BW177">
        <v>300</v>
      </c>
      <c r="BX177">
        <v>300</v>
      </c>
      <c r="BY177">
        <v>12597</v>
      </c>
      <c r="BZ177">
        <v>537.1</v>
      </c>
      <c r="CA177">
        <v>-0.00912366</v>
      </c>
      <c r="CB177">
        <v>-2.58</v>
      </c>
      <c r="CC177" t="s">
        <v>417</v>
      </c>
      <c r="CD177" t="s">
        <v>417</v>
      </c>
      <c r="CE177" t="s">
        <v>417</v>
      </c>
      <c r="CF177" t="s">
        <v>417</v>
      </c>
      <c r="CG177" t="s">
        <v>417</v>
      </c>
      <c r="CH177" t="s">
        <v>417</v>
      </c>
      <c r="CI177" t="s">
        <v>417</v>
      </c>
      <c r="CJ177" t="s">
        <v>417</v>
      </c>
      <c r="CK177" t="s">
        <v>417</v>
      </c>
      <c r="CL177" t="s">
        <v>417</v>
      </c>
      <c r="CM177">
        <f>$B$11*DK177+$C$11*DL177+$F$11*DW177*(1-DZ177)</f>
        <v>0</v>
      </c>
      <c r="CN177">
        <f>CM177*CO177</f>
        <v>0</v>
      </c>
      <c r="CO177">
        <f>($B$11*$D$9+$C$11*$D$9+$F$11*((EJ177+EB177)/MAX(EJ177+EB177+EK177, 0.1)*$I$9+EK177/MAX(EJ177+EB177+EK177, 0.1)*$J$9))/($B$11+$C$11+$F$11)</f>
        <v>0</v>
      </c>
      <c r="CP177">
        <f>($B$11*$K$9+$C$11*$K$9+$F$11*((EJ177+EB177)/MAX(EJ177+EB177+EK177, 0.1)*$P$9+EK177/MAX(EJ177+EB177+EK177, 0.1)*$Q$9))/($B$11+$C$11+$F$11)</f>
        <v>0</v>
      </c>
      <c r="CQ177">
        <v>6</v>
      </c>
      <c r="CR177">
        <v>0.5</v>
      </c>
      <c r="CS177" t="s">
        <v>418</v>
      </c>
      <c r="CT177">
        <v>2</v>
      </c>
      <c r="CU177">
        <v>1690410432.349999</v>
      </c>
      <c r="CV177">
        <v>409.7330333333333</v>
      </c>
      <c r="CW177">
        <v>413.2978333333334</v>
      </c>
      <c r="CX177">
        <v>38.90865666666667</v>
      </c>
      <c r="CY177">
        <v>38.90845666666667</v>
      </c>
      <c r="CZ177">
        <v>408.5280333333333</v>
      </c>
      <c r="DA177">
        <v>38.27065666666667</v>
      </c>
      <c r="DB177">
        <v>600.1932666666667</v>
      </c>
      <c r="DC177">
        <v>101.0977666666667</v>
      </c>
      <c r="DD177">
        <v>0.1002907366666666</v>
      </c>
      <c r="DE177">
        <v>34.45808333333333</v>
      </c>
      <c r="DF177">
        <v>35.14181333333333</v>
      </c>
      <c r="DG177">
        <v>999.9000000000002</v>
      </c>
      <c r="DH177">
        <v>0</v>
      </c>
      <c r="DI177">
        <v>0</v>
      </c>
      <c r="DJ177">
        <v>9994.057999999999</v>
      </c>
      <c r="DK177">
        <v>0</v>
      </c>
      <c r="DL177">
        <v>1544.542</v>
      </c>
      <c r="DM177">
        <v>-3.574321666666667</v>
      </c>
      <c r="DN177">
        <v>426.3115666666666</v>
      </c>
      <c r="DO177">
        <v>430.0296</v>
      </c>
      <c r="DP177">
        <v>0.00231132486</v>
      </c>
      <c r="DQ177">
        <v>413.2978333333334</v>
      </c>
      <c r="DR177">
        <v>38.90845666666667</v>
      </c>
      <c r="DS177">
        <v>3.933794</v>
      </c>
      <c r="DT177">
        <v>3.933559</v>
      </c>
      <c r="DU177">
        <v>28.61828</v>
      </c>
      <c r="DV177">
        <v>28.61727333333333</v>
      </c>
      <c r="DW177">
        <v>1499.989666666667</v>
      </c>
      <c r="DX177">
        <v>0.9730072999999998</v>
      </c>
      <c r="DY177">
        <v>0.02699294333333334</v>
      </c>
      <c r="DZ177">
        <v>0</v>
      </c>
      <c r="EA177">
        <v>460.3927666666667</v>
      </c>
      <c r="EB177">
        <v>4.99931</v>
      </c>
      <c r="EC177">
        <v>8392.408333333333</v>
      </c>
      <c r="ED177">
        <v>13259.16333333334</v>
      </c>
      <c r="EE177">
        <v>41.8708</v>
      </c>
      <c r="EF177">
        <v>43.13326666666665</v>
      </c>
      <c r="EG177">
        <v>42.14566666666666</v>
      </c>
      <c r="EH177">
        <v>42.78306666666665</v>
      </c>
      <c r="EI177">
        <v>43.20379999999999</v>
      </c>
      <c r="EJ177">
        <v>1454.636666666667</v>
      </c>
      <c r="EK177">
        <v>40.35366666666667</v>
      </c>
      <c r="EL177">
        <v>0</v>
      </c>
      <c r="EM177">
        <v>171.7999999523163</v>
      </c>
      <c r="EN177">
        <v>0</v>
      </c>
      <c r="EO177">
        <v>460.40732</v>
      </c>
      <c r="EP177">
        <v>-1.686923063103044</v>
      </c>
      <c r="EQ177">
        <v>27.23153923972063</v>
      </c>
      <c r="ER177">
        <v>8389.276000000002</v>
      </c>
      <c r="ES177">
        <v>15</v>
      </c>
      <c r="ET177">
        <v>1690410461.1</v>
      </c>
      <c r="EU177" t="s">
        <v>1184</v>
      </c>
      <c r="EV177">
        <v>1690410458.6</v>
      </c>
      <c r="EW177">
        <v>1690410461.1</v>
      </c>
      <c r="EX177">
        <v>119</v>
      </c>
      <c r="EY177">
        <v>0.011</v>
      </c>
      <c r="EZ177">
        <v>-0.002</v>
      </c>
      <c r="FA177">
        <v>1.205</v>
      </c>
      <c r="FB177">
        <v>0.638</v>
      </c>
      <c r="FC177">
        <v>413</v>
      </c>
      <c r="FD177">
        <v>39</v>
      </c>
      <c r="FE177">
        <v>0.64</v>
      </c>
      <c r="FF177">
        <v>0.21</v>
      </c>
      <c r="FG177">
        <v>3.578111477677773</v>
      </c>
      <c r="FH177">
        <v>-0.4969931066377474</v>
      </c>
      <c r="FI177">
        <v>0.05283405255765145</v>
      </c>
      <c r="FJ177">
        <v>1</v>
      </c>
      <c r="FK177">
        <v>-3.565451951219512</v>
      </c>
      <c r="FL177">
        <v>0.05886439024389771</v>
      </c>
      <c r="FM177">
        <v>0.04275041173497415</v>
      </c>
      <c r="FN177">
        <v>1</v>
      </c>
      <c r="FO177">
        <v>409.7028064516129</v>
      </c>
      <c r="FP177">
        <v>1.100564516128988</v>
      </c>
      <c r="FQ177">
        <v>0.08429725413766559</v>
      </c>
      <c r="FR177">
        <v>1</v>
      </c>
      <c r="FS177">
        <v>-0.0306360062</v>
      </c>
      <c r="FT177">
        <v>0.4988684401003482</v>
      </c>
      <c r="FU177">
        <v>0.05033077719087811</v>
      </c>
      <c r="FV177">
        <v>1</v>
      </c>
      <c r="FW177">
        <v>38.89869677419355</v>
      </c>
      <c r="FX177">
        <v>0.5208096774192683</v>
      </c>
      <c r="FY177">
        <v>0.03932866871815706</v>
      </c>
      <c r="FZ177">
        <v>1</v>
      </c>
      <c r="GA177">
        <v>5</v>
      </c>
      <c r="GB177">
        <v>5</v>
      </c>
      <c r="GC177" t="s">
        <v>420</v>
      </c>
      <c r="GD177">
        <v>3.16921</v>
      </c>
      <c r="GE177">
        <v>2.79674</v>
      </c>
      <c r="GF177">
        <v>0.101024</v>
      </c>
      <c r="GG177">
        <v>0.102447</v>
      </c>
      <c r="GH177">
        <v>0.163923</v>
      </c>
      <c r="GI177">
        <v>0.164864</v>
      </c>
      <c r="GJ177">
        <v>27631.9</v>
      </c>
      <c r="GK177">
        <v>22053.9</v>
      </c>
      <c r="GL177">
        <v>28767.2</v>
      </c>
      <c r="GM177">
        <v>24102.3</v>
      </c>
      <c r="GN177">
        <v>30598.5</v>
      </c>
      <c r="GO177">
        <v>29380.1</v>
      </c>
      <c r="GP177">
        <v>39683.4</v>
      </c>
      <c r="GQ177">
        <v>39326.3</v>
      </c>
      <c r="GR177">
        <v>2.07558</v>
      </c>
      <c r="GS177">
        <v>1.74565</v>
      </c>
      <c r="GT177">
        <v>0.120312</v>
      </c>
      <c r="GU177">
        <v>0</v>
      </c>
      <c r="GV177">
        <v>33.1761</v>
      </c>
      <c r="GW177">
        <v>999.9</v>
      </c>
      <c r="GX177">
        <v>61.8</v>
      </c>
      <c r="GY177">
        <v>38.6</v>
      </c>
      <c r="GZ177">
        <v>42.0375</v>
      </c>
      <c r="HA177">
        <v>61.9278</v>
      </c>
      <c r="HB177">
        <v>29.0385</v>
      </c>
      <c r="HC177">
        <v>1</v>
      </c>
      <c r="HD177">
        <v>0.629522</v>
      </c>
      <c r="HE177">
        <v>0</v>
      </c>
      <c r="HF177">
        <v>20.2768</v>
      </c>
      <c r="HG177">
        <v>5.22163</v>
      </c>
      <c r="HH177">
        <v>11.9141</v>
      </c>
      <c r="HI177">
        <v>4.96305</v>
      </c>
      <c r="HJ177">
        <v>3.292</v>
      </c>
      <c r="HK177">
        <v>9999</v>
      </c>
      <c r="HL177">
        <v>9999</v>
      </c>
      <c r="HM177">
        <v>9999</v>
      </c>
      <c r="HN177">
        <v>999.9</v>
      </c>
      <c r="HO177">
        <v>4.97029</v>
      </c>
      <c r="HP177">
        <v>1.87533</v>
      </c>
      <c r="HQ177">
        <v>1.87412</v>
      </c>
      <c r="HR177">
        <v>1.87338</v>
      </c>
      <c r="HS177">
        <v>1.87477</v>
      </c>
      <c r="HT177">
        <v>1.86975</v>
      </c>
      <c r="HU177">
        <v>1.8739</v>
      </c>
      <c r="HV177">
        <v>1.87896</v>
      </c>
      <c r="HW177">
        <v>0</v>
      </c>
      <c r="HX177">
        <v>0</v>
      </c>
      <c r="HY177">
        <v>0</v>
      </c>
      <c r="HZ177">
        <v>0</v>
      </c>
      <c r="IA177" t="s">
        <v>421</v>
      </c>
      <c r="IB177" t="s">
        <v>422</v>
      </c>
      <c r="IC177" t="s">
        <v>423</v>
      </c>
      <c r="ID177" t="s">
        <v>423</v>
      </c>
      <c r="IE177" t="s">
        <v>423</v>
      </c>
      <c r="IF177" t="s">
        <v>423</v>
      </c>
      <c r="IG177">
        <v>0</v>
      </c>
      <c r="IH177">
        <v>100</v>
      </c>
      <c r="II177">
        <v>100</v>
      </c>
      <c r="IJ177">
        <v>1.205</v>
      </c>
      <c r="IK177">
        <v>0.638</v>
      </c>
      <c r="IL177">
        <v>1.17407177666308</v>
      </c>
      <c r="IM177">
        <v>0.0007502269904989051</v>
      </c>
      <c r="IN177">
        <v>-1.907541437940456E-06</v>
      </c>
      <c r="IO177">
        <v>4.87577687351772E-10</v>
      </c>
      <c r="IP177">
        <v>0.6401099999999857</v>
      </c>
      <c r="IQ177">
        <v>0</v>
      </c>
      <c r="IR177">
        <v>0</v>
      </c>
      <c r="IS177">
        <v>0</v>
      </c>
      <c r="IT177">
        <v>1</v>
      </c>
      <c r="IU177">
        <v>1943</v>
      </c>
      <c r="IV177">
        <v>1</v>
      </c>
      <c r="IW177">
        <v>21</v>
      </c>
      <c r="IX177">
        <v>2.4</v>
      </c>
      <c r="IY177">
        <v>2.4</v>
      </c>
      <c r="IZ177">
        <v>1.10718</v>
      </c>
      <c r="JA177">
        <v>2.44385</v>
      </c>
      <c r="JB177">
        <v>1.42578</v>
      </c>
      <c r="JC177">
        <v>2.26562</v>
      </c>
      <c r="JD177">
        <v>1.54785</v>
      </c>
      <c r="JE177">
        <v>2.40967</v>
      </c>
      <c r="JF177">
        <v>40.7837</v>
      </c>
      <c r="JG177">
        <v>14.6574</v>
      </c>
      <c r="JH177">
        <v>18</v>
      </c>
      <c r="JI177">
        <v>636.078</v>
      </c>
      <c r="JJ177">
        <v>403.179</v>
      </c>
      <c r="JK177">
        <v>33.8896</v>
      </c>
      <c r="JL177">
        <v>34.9933</v>
      </c>
      <c r="JM177">
        <v>30.0005</v>
      </c>
      <c r="JN177">
        <v>34.9327</v>
      </c>
      <c r="JO177">
        <v>34.8668</v>
      </c>
      <c r="JP177">
        <v>22.1859</v>
      </c>
      <c r="JQ177">
        <v>7.05451</v>
      </c>
      <c r="JR177">
        <v>100</v>
      </c>
      <c r="JS177">
        <v>-999.9</v>
      </c>
      <c r="JT177">
        <v>413.312</v>
      </c>
      <c r="JU177">
        <v>39</v>
      </c>
      <c r="JV177">
        <v>93.7338</v>
      </c>
      <c r="JW177">
        <v>100.051</v>
      </c>
    </row>
    <row r="178" spans="1:283">
      <c r="A178">
        <v>162</v>
      </c>
      <c r="B178">
        <v>1690410577.1</v>
      </c>
      <c r="C178">
        <v>32207</v>
      </c>
      <c r="D178" t="s">
        <v>1185</v>
      </c>
      <c r="E178" t="s">
        <v>1186</v>
      </c>
      <c r="F178">
        <v>15</v>
      </c>
      <c r="P178">
        <v>1690410569.099999</v>
      </c>
      <c r="Q178">
        <f>(R178)/1000</f>
        <v>0</v>
      </c>
      <c r="R178">
        <f>1000*DB178*AP178*(CX178-CY178)/(100*CQ178*(1000-AP178*CX178))</f>
        <v>0</v>
      </c>
      <c r="S178">
        <f>DB178*AP178*(CW178-CV178*(1000-AP178*CY178)/(1000-AP178*CX178))/(100*CQ178)</f>
        <v>0</v>
      </c>
      <c r="T178">
        <f>CV178 - IF(AP178&gt;1, S178*CQ178*100.0/(AR178*DJ178), 0)</f>
        <v>0</v>
      </c>
      <c r="U178">
        <f>((AA178-Q178/2)*T178-S178)/(AA178+Q178/2)</f>
        <v>0</v>
      </c>
      <c r="V178">
        <f>U178*(DC178+DD178)/1000.0</f>
        <v>0</v>
      </c>
      <c r="W178">
        <f>(CV178 - IF(AP178&gt;1, S178*CQ178*100.0/(AR178*DJ178), 0))*(DC178+DD178)/1000.0</f>
        <v>0</v>
      </c>
      <c r="X178">
        <f>2.0/((1/Z178-1/Y178)+SIGN(Z178)*SQRT((1/Z178-1/Y178)*(1/Z178-1/Y178) + 4*CR178/((CR178+1)*(CR178+1))*(2*1/Z178*1/Y178-1/Y178*1/Y178)))</f>
        <v>0</v>
      </c>
      <c r="Y178">
        <f>IF(LEFT(CS178,1)&lt;&gt;"0",IF(LEFT(CS178,1)="1",3.0,CT178),$D$5+$E$5*(DJ178*DC178/($K$5*1000))+$F$5*(DJ178*DC178/($K$5*1000))*MAX(MIN(CQ178,$J$5),$I$5)*MAX(MIN(CQ178,$J$5),$I$5)+$G$5*MAX(MIN(CQ178,$J$5),$I$5)*(DJ178*DC178/($K$5*1000))+$H$5*(DJ178*DC178/($K$5*1000))*(DJ178*DC178/($K$5*1000)))</f>
        <v>0</v>
      </c>
      <c r="Z178">
        <f>Q178*(1000-(1000*0.61365*exp(17.502*AD178/(240.97+AD178))/(DC178+DD178)+CX178)/2)/(1000*0.61365*exp(17.502*AD178/(240.97+AD178))/(DC178+DD178)-CX178)</f>
        <v>0</v>
      </c>
      <c r="AA178">
        <f>1/((CR178+1)/(X178/1.6)+1/(Y178/1.37)) + CR178/((CR178+1)/(X178/1.6) + CR178/(Y178/1.37))</f>
        <v>0</v>
      </c>
      <c r="AB178">
        <f>(CM178*CP178)</f>
        <v>0</v>
      </c>
      <c r="AC178">
        <f>(DE178+(AB178+2*0.95*5.67E-8*(((DE178+$B$7)+273)^4-(DE178+273)^4)-44100*Q178)/(1.84*29.3*Y178+8*0.95*5.67E-8*(DE178+273)^3))</f>
        <v>0</v>
      </c>
      <c r="AD178">
        <f>($C$7*DF178+$D$7*DG178+$E$7*AC178)</f>
        <v>0</v>
      </c>
      <c r="AE178">
        <f>0.61365*exp(17.502*AD178/(240.97+AD178))</f>
        <v>0</v>
      </c>
      <c r="AF178">
        <f>(AG178/AH178*100)</f>
        <v>0</v>
      </c>
      <c r="AG178">
        <f>CX178*(DC178+DD178)/1000</f>
        <v>0</v>
      </c>
      <c r="AH178">
        <f>0.61365*exp(17.502*DE178/(240.97+DE178))</f>
        <v>0</v>
      </c>
      <c r="AI178">
        <f>(AE178-CX178*(DC178+DD178)/1000)</f>
        <v>0</v>
      </c>
      <c r="AJ178">
        <f>(-Q178*44100)</f>
        <v>0</v>
      </c>
      <c r="AK178">
        <f>2*29.3*Y178*0.92*(DE178-AD178)</f>
        <v>0</v>
      </c>
      <c r="AL178">
        <f>2*0.95*5.67E-8*(((DE178+$B$7)+273)^4-(AD178+273)^4)</f>
        <v>0</v>
      </c>
      <c r="AM178">
        <f>AB178+AL178+AJ178+AK178</f>
        <v>0</v>
      </c>
      <c r="AN178">
        <v>0</v>
      </c>
      <c r="AO178">
        <v>0</v>
      </c>
      <c r="AP178">
        <f>IF(AN178*$H$13&gt;=AR178,1.0,(AR178/(AR178-AN178*$H$13)))</f>
        <v>0</v>
      </c>
      <c r="AQ178">
        <f>(AP178-1)*100</f>
        <v>0</v>
      </c>
      <c r="AR178">
        <f>MAX(0,($B$13+$C$13*DJ178)/(1+$D$13*DJ178)*DC178/(DE178+273)*$E$13)</f>
        <v>0</v>
      </c>
      <c r="AS178" t="s">
        <v>414</v>
      </c>
      <c r="AT178">
        <v>12558.6</v>
      </c>
      <c r="AU178">
        <v>607.068</v>
      </c>
      <c r="AV178">
        <v>2188.17</v>
      </c>
      <c r="AW178">
        <f>1-AU178/AV178</f>
        <v>0</v>
      </c>
      <c r="AX178">
        <v>-1.734461745173538</v>
      </c>
      <c r="AY178" t="s">
        <v>1187</v>
      </c>
      <c r="AZ178">
        <v>12584.1</v>
      </c>
      <c r="BA178">
        <v>592.554</v>
      </c>
      <c r="BB178">
        <v>924.295</v>
      </c>
      <c r="BC178">
        <f>1-BA178/BB178</f>
        <v>0</v>
      </c>
      <c r="BD178">
        <v>0.5</v>
      </c>
      <c r="BE178">
        <f>CN178</f>
        <v>0</v>
      </c>
      <c r="BF178">
        <f>S178</f>
        <v>0</v>
      </c>
      <c r="BG178">
        <f>BC178*BD178*BE178</f>
        <v>0</v>
      </c>
      <c r="BH178">
        <f>(BF178-AX178)/BE178</f>
        <v>0</v>
      </c>
      <c r="BI178">
        <f>(AV178-BB178)/BB178</f>
        <v>0</v>
      </c>
      <c r="BJ178">
        <f>AU178/(AW178+AU178/BB178)</f>
        <v>0</v>
      </c>
      <c r="BK178" t="s">
        <v>1188</v>
      </c>
      <c r="BL178">
        <v>-4.23</v>
      </c>
      <c r="BM178">
        <f>IF(BL178&lt;&gt;0, BL178, BJ178)</f>
        <v>0</v>
      </c>
      <c r="BN178">
        <f>1-BM178/BB178</f>
        <v>0</v>
      </c>
      <c r="BO178">
        <f>(BB178-BA178)/(BB178-BM178)</f>
        <v>0</v>
      </c>
      <c r="BP178">
        <f>(AV178-BB178)/(AV178-BM178)</f>
        <v>0</v>
      </c>
      <c r="BQ178">
        <f>(BB178-BA178)/(BB178-AU178)</f>
        <v>0</v>
      </c>
      <c r="BR178">
        <f>(AV178-BB178)/(AV178-AU178)</f>
        <v>0</v>
      </c>
      <c r="BS178">
        <f>(BO178*BM178/BA178)</f>
        <v>0</v>
      </c>
      <c r="BT178">
        <f>(1-BS178)</f>
        <v>0</v>
      </c>
      <c r="BU178">
        <v>3442</v>
      </c>
      <c r="BV178">
        <v>300</v>
      </c>
      <c r="BW178">
        <v>300</v>
      </c>
      <c r="BX178">
        <v>300</v>
      </c>
      <c r="BY178">
        <v>12584.1</v>
      </c>
      <c r="BZ178">
        <v>833.74</v>
      </c>
      <c r="CA178">
        <v>-0.00954063</v>
      </c>
      <c r="CB178">
        <v>-20.94</v>
      </c>
      <c r="CC178" t="s">
        <v>417</v>
      </c>
      <c r="CD178" t="s">
        <v>417</v>
      </c>
      <c r="CE178" t="s">
        <v>417</v>
      </c>
      <c r="CF178" t="s">
        <v>417</v>
      </c>
      <c r="CG178" t="s">
        <v>417</v>
      </c>
      <c r="CH178" t="s">
        <v>417</v>
      </c>
      <c r="CI178" t="s">
        <v>417</v>
      </c>
      <c r="CJ178" t="s">
        <v>417</v>
      </c>
      <c r="CK178" t="s">
        <v>417</v>
      </c>
      <c r="CL178" t="s">
        <v>417</v>
      </c>
      <c r="CM178">
        <f>$B$11*DK178+$C$11*DL178+$F$11*DW178*(1-DZ178)</f>
        <v>0</v>
      </c>
      <c r="CN178">
        <f>CM178*CO178</f>
        <v>0</v>
      </c>
      <c r="CO178">
        <f>($B$11*$D$9+$C$11*$D$9+$F$11*((EJ178+EB178)/MAX(EJ178+EB178+EK178, 0.1)*$I$9+EK178/MAX(EJ178+EB178+EK178, 0.1)*$J$9))/($B$11+$C$11+$F$11)</f>
        <v>0</v>
      </c>
      <c r="CP178">
        <f>($B$11*$K$9+$C$11*$K$9+$F$11*((EJ178+EB178)/MAX(EJ178+EB178+EK178, 0.1)*$P$9+EK178/MAX(EJ178+EB178+EK178, 0.1)*$Q$9))/($B$11+$C$11+$F$11)</f>
        <v>0</v>
      </c>
      <c r="CQ178">
        <v>6</v>
      </c>
      <c r="CR178">
        <v>0.5</v>
      </c>
      <c r="CS178" t="s">
        <v>418</v>
      </c>
      <c r="CT178">
        <v>2</v>
      </c>
      <c r="CU178">
        <v>1690410569.099999</v>
      </c>
      <c r="CV178">
        <v>409.9372258064516</v>
      </c>
      <c r="CW178">
        <v>418.0958387096774</v>
      </c>
      <c r="CX178">
        <v>39.62220967741936</v>
      </c>
      <c r="CY178">
        <v>38.96116774193548</v>
      </c>
      <c r="CZ178">
        <v>408.7252258064516</v>
      </c>
      <c r="DA178">
        <v>38.99420967741936</v>
      </c>
      <c r="DB178">
        <v>600.1764516129033</v>
      </c>
      <c r="DC178">
        <v>101.1037096774193</v>
      </c>
      <c r="DD178">
        <v>0.0999065935483871</v>
      </c>
      <c r="DE178">
        <v>34.40385483870968</v>
      </c>
      <c r="DF178">
        <v>34.78963225806452</v>
      </c>
      <c r="DG178">
        <v>999.9000000000003</v>
      </c>
      <c r="DH178">
        <v>0</v>
      </c>
      <c r="DI178">
        <v>0</v>
      </c>
      <c r="DJ178">
        <v>10001.23548387097</v>
      </c>
      <c r="DK178">
        <v>0</v>
      </c>
      <c r="DL178">
        <v>1455.51935483871</v>
      </c>
      <c r="DM178">
        <v>-8.163857096774192</v>
      </c>
      <c r="DN178">
        <v>426.8489677419354</v>
      </c>
      <c r="DO178">
        <v>435.0456129032258</v>
      </c>
      <c r="DP178">
        <v>0.6711174193548387</v>
      </c>
      <c r="DQ178">
        <v>418.0958387096774</v>
      </c>
      <c r="DR178">
        <v>38.96116774193548</v>
      </c>
      <c r="DS178">
        <v>4.006968387096774</v>
      </c>
      <c r="DT178">
        <v>3.939116774193548</v>
      </c>
      <c r="DU178">
        <v>28.93628064516129</v>
      </c>
      <c r="DV178">
        <v>28.6416</v>
      </c>
      <c r="DW178">
        <v>1000.006741935484</v>
      </c>
      <c r="DX178">
        <v>0.9600079354838706</v>
      </c>
      <c r="DY178">
        <v>0.03999172258064516</v>
      </c>
      <c r="DZ178">
        <v>0</v>
      </c>
      <c r="EA178">
        <v>593.1562580645161</v>
      </c>
      <c r="EB178">
        <v>4.999310000000001</v>
      </c>
      <c r="EC178">
        <v>7476.307096774194</v>
      </c>
      <c r="ED178">
        <v>8784.949354838711</v>
      </c>
      <c r="EE178">
        <v>41.84248387096772</v>
      </c>
      <c r="EF178">
        <v>43.59858064516129</v>
      </c>
      <c r="EG178">
        <v>42.52399999999999</v>
      </c>
      <c r="EH178">
        <v>43</v>
      </c>
      <c r="EI178">
        <v>43.43699999999997</v>
      </c>
      <c r="EJ178">
        <v>955.2154838709679</v>
      </c>
      <c r="EK178">
        <v>39.79258064516128</v>
      </c>
      <c r="EL178">
        <v>0</v>
      </c>
      <c r="EM178">
        <v>136.6000001430511</v>
      </c>
      <c r="EN178">
        <v>0</v>
      </c>
      <c r="EO178">
        <v>592.554</v>
      </c>
      <c r="EP178">
        <v>-35.42807692433065</v>
      </c>
      <c r="EQ178">
        <v>459.1684602905473</v>
      </c>
      <c r="ER178">
        <v>7481.164000000001</v>
      </c>
      <c r="ES178">
        <v>15</v>
      </c>
      <c r="ET178">
        <v>1690410602.1</v>
      </c>
      <c r="EU178" t="s">
        <v>1189</v>
      </c>
      <c r="EV178">
        <v>1690410602.1</v>
      </c>
      <c r="EW178">
        <v>1690410595.1</v>
      </c>
      <c r="EX178">
        <v>120</v>
      </c>
      <c r="EY178">
        <v>0.01</v>
      </c>
      <c r="EZ178">
        <v>-0.01</v>
      </c>
      <c r="FA178">
        <v>1.212</v>
      </c>
      <c r="FB178">
        <v>0.628</v>
      </c>
      <c r="FC178">
        <v>418</v>
      </c>
      <c r="FD178">
        <v>39</v>
      </c>
      <c r="FE178">
        <v>0.19</v>
      </c>
      <c r="FF178">
        <v>0.22</v>
      </c>
      <c r="FG178">
        <v>7.890527713080131</v>
      </c>
      <c r="FH178">
        <v>-0.4140825638471971</v>
      </c>
      <c r="FI178">
        <v>0.04711116359297612</v>
      </c>
      <c r="FJ178">
        <v>1</v>
      </c>
      <c r="FK178">
        <v>-8.1689975</v>
      </c>
      <c r="FL178">
        <v>0.1912264165103376</v>
      </c>
      <c r="FM178">
        <v>0.04541323814428998</v>
      </c>
      <c r="FN178">
        <v>1</v>
      </c>
      <c r="FO178">
        <v>409.9305666666667</v>
      </c>
      <c r="FP178">
        <v>0.5950878754172675</v>
      </c>
      <c r="FQ178">
        <v>0.0465816010411351</v>
      </c>
      <c r="FR178">
        <v>1</v>
      </c>
      <c r="FS178">
        <v>0.653561525</v>
      </c>
      <c r="FT178">
        <v>0.3346111407129461</v>
      </c>
      <c r="FU178">
        <v>0.03442081933945464</v>
      </c>
      <c r="FV178">
        <v>1</v>
      </c>
      <c r="FW178">
        <v>39.63167666666666</v>
      </c>
      <c r="FX178">
        <v>0.1830113459399593</v>
      </c>
      <c r="FY178">
        <v>0.01680941568156226</v>
      </c>
      <c r="FZ178">
        <v>1</v>
      </c>
      <c r="GA178">
        <v>5</v>
      </c>
      <c r="GB178">
        <v>5</v>
      </c>
      <c r="GC178" t="s">
        <v>420</v>
      </c>
      <c r="GD178">
        <v>3.16877</v>
      </c>
      <c r="GE178">
        <v>2.79638</v>
      </c>
      <c r="GF178">
        <v>0.10103</v>
      </c>
      <c r="GG178">
        <v>0.103308</v>
      </c>
      <c r="GH178">
        <v>0.165841</v>
      </c>
      <c r="GI178">
        <v>0.164943</v>
      </c>
      <c r="GJ178">
        <v>27610.9</v>
      </c>
      <c r="GK178">
        <v>22027.4</v>
      </c>
      <c r="GL178">
        <v>28746</v>
      </c>
      <c r="GM178">
        <v>24097</v>
      </c>
      <c r="GN178">
        <v>30506.5</v>
      </c>
      <c r="GO178">
        <v>29371</v>
      </c>
      <c r="GP178">
        <v>39654.2</v>
      </c>
      <c r="GQ178">
        <v>39317</v>
      </c>
      <c r="GR178">
        <v>2.07275</v>
      </c>
      <c r="GS178">
        <v>1.77873</v>
      </c>
      <c r="GT178">
        <v>0.114761</v>
      </c>
      <c r="GU178">
        <v>0</v>
      </c>
      <c r="GV178">
        <v>32.9042</v>
      </c>
      <c r="GW178">
        <v>999.9</v>
      </c>
      <c r="GX178">
        <v>61.7</v>
      </c>
      <c r="GY178">
        <v>38.5</v>
      </c>
      <c r="GZ178">
        <v>41.7395</v>
      </c>
      <c r="HA178">
        <v>62.2078</v>
      </c>
      <c r="HB178">
        <v>29.1146</v>
      </c>
      <c r="HC178">
        <v>1</v>
      </c>
      <c r="HD178">
        <v>0.6424800000000001</v>
      </c>
      <c r="HE178">
        <v>0</v>
      </c>
      <c r="HF178">
        <v>20.2805</v>
      </c>
      <c r="HG178">
        <v>5.22193</v>
      </c>
      <c r="HH178">
        <v>11.9141</v>
      </c>
      <c r="HI178">
        <v>4.9633</v>
      </c>
      <c r="HJ178">
        <v>3.292</v>
      </c>
      <c r="HK178">
        <v>9999</v>
      </c>
      <c r="HL178">
        <v>9999</v>
      </c>
      <c r="HM178">
        <v>9999</v>
      </c>
      <c r="HN178">
        <v>999.9</v>
      </c>
      <c r="HO178">
        <v>4.97031</v>
      </c>
      <c r="HP178">
        <v>1.87535</v>
      </c>
      <c r="HQ178">
        <v>1.87413</v>
      </c>
      <c r="HR178">
        <v>1.87339</v>
      </c>
      <c r="HS178">
        <v>1.87479</v>
      </c>
      <c r="HT178">
        <v>1.86972</v>
      </c>
      <c r="HU178">
        <v>1.87388</v>
      </c>
      <c r="HV178">
        <v>1.87897</v>
      </c>
      <c r="HW178">
        <v>0</v>
      </c>
      <c r="HX178">
        <v>0</v>
      </c>
      <c r="HY178">
        <v>0</v>
      </c>
      <c r="HZ178">
        <v>0</v>
      </c>
      <c r="IA178" t="s">
        <v>421</v>
      </c>
      <c r="IB178" t="s">
        <v>422</v>
      </c>
      <c r="IC178" t="s">
        <v>423</v>
      </c>
      <c r="ID178" t="s">
        <v>423</v>
      </c>
      <c r="IE178" t="s">
        <v>423</v>
      </c>
      <c r="IF178" t="s">
        <v>423</v>
      </c>
      <c r="IG178">
        <v>0</v>
      </c>
      <c r="IH178">
        <v>100</v>
      </c>
      <c r="II178">
        <v>100</v>
      </c>
      <c r="IJ178">
        <v>1.212</v>
      </c>
      <c r="IK178">
        <v>0.628</v>
      </c>
      <c r="IL178">
        <v>1.185440266970256</v>
      </c>
      <c r="IM178">
        <v>0.0007502269904989051</v>
      </c>
      <c r="IN178">
        <v>-1.907541437940456E-06</v>
      </c>
      <c r="IO178">
        <v>4.87577687351772E-10</v>
      </c>
      <c r="IP178">
        <v>0.6380649999999974</v>
      </c>
      <c r="IQ178">
        <v>0</v>
      </c>
      <c r="IR178">
        <v>0</v>
      </c>
      <c r="IS178">
        <v>0</v>
      </c>
      <c r="IT178">
        <v>1</v>
      </c>
      <c r="IU178">
        <v>1943</v>
      </c>
      <c r="IV178">
        <v>1</v>
      </c>
      <c r="IW178">
        <v>21</v>
      </c>
      <c r="IX178">
        <v>2</v>
      </c>
      <c r="IY178">
        <v>1.9</v>
      </c>
      <c r="IZ178">
        <v>1.11816</v>
      </c>
      <c r="JA178">
        <v>2.44019</v>
      </c>
      <c r="JB178">
        <v>1.42578</v>
      </c>
      <c r="JC178">
        <v>2.26562</v>
      </c>
      <c r="JD178">
        <v>1.54785</v>
      </c>
      <c r="JE178">
        <v>2.51221</v>
      </c>
      <c r="JF178">
        <v>40.8608</v>
      </c>
      <c r="JG178">
        <v>14.6136</v>
      </c>
      <c r="JH178">
        <v>18</v>
      </c>
      <c r="JI178">
        <v>634.74</v>
      </c>
      <c r="JJ178">
        <v>422.865</v>
      </c>
      <c r="JK178">
        <v>33.8947</v>
      </c>
      <c r="JL178">
        <v>35.0959</v>
      </c>
      <c r="JM178">
        <v>30.0004</v>
      </c>
      <c r="JN178">
        <v>35.0219</v>
      </c>
      <c r="JO178">
        <v>34.9515</v>
      </c>
      <c r="JP178">
        <v>22.3915</v>
      </c>
      <c r="JQ178">
        <v>5.07321</v>
      </c>
      <c r="JR178">
        <v>100</v>
      </c>
      <c r="JS178">
        <v>-999.9</v>
      </c>
      <c r="JT178">
        <v>418.049</v>
      </c>
      <c r="JU178">
        <v>39</v>
      </c>
      <c r="JV178">
        <v>93.6648</v>
      </c>
      <c r="JW178">
        <v>100.028</v>
      </c>
    </row>
    <row r="179" spans="1:283">
      <c r="A179">
        <v>163</v>
      </c>
      <c r="B179">
        <v>1690410699.5</v>
      </c>
      <c r="C179">
        <v>32329.40000009537</v>
      </c>
      <c r="D179" t="s">
        <v>1190</v>
      </c>
      <c r="E179" t="s">
        <v>1191</v>
      </c>
      <c r="F179">
        <v>15</v>
      </c>
      <c r="P179">
        <v>1690410691.75</v>
      </c>
      <c r="Q179">
        <f>(R179)/1000</f>
        <v>0</v>
      </c>
      <c r="R179">
        <f>1000*DB179*AP179*(CX179-CY179)/(100*CQ179*(1000-AP179*CX179))</f>
        <v>0</v>
      </c>
      <c r="S179">
        <f>DB179*AP179*(CW179-CV179*(1000-AP179*CY179)/(1000-AP179*CX179))/(100*CQ179)</f>
        <v>0</v>
      </c>
      <c r="T179">
        <f>CV179 - IF(AP179&gt;1, S179*CQ179*100.0/(AR179*DJ179), 0)</f>
        <v>0</v>
      </c>
      <c r="U179">
        <f>((AA179-Q179/2)*T179-S179)/(AA179+Q179/2)</f>
        <v>0</v>
      </c>
      <c r="V179">
        <f>U179*(DC179+DD179)/1000.0</f>
        <v>0</v>
      </c>
      <c r="W179">
        <f>(CV179 - IF(AP179&gt;1, S179*CQ179*100.0/(AR179*DJ179), 0))*(DC179+DD179)/1000.0</f>
        <v>0</v>
      </c>
      <c r="X179">
        <f>2.0/((1/Z179-1/Y179)+SIGN(Z179)*SQRT((1/Z179-1/Y179)*(1/Z179-1/Y179) + 4*CR179/((CR179+1)*(CR179+1))*(2*1/Z179*1/Y179-1/Y179*1/Y179)))</f>
        <v>0</v>
      </c>
      <c r="Y179">
        <f>IF(LEFT(CS179,1)&lt;&gt;"0",IF(LEFT(CS179,1)="1",3.0,CT179),$D$5+$E$5*(DJ179*DC179/($K$5*1000))+$F$5*(DJ179*DC179/($K$5*1000))*MAX(MIN(CQ179,$J$5),$I$5)*MAX(MIN(CQ179,$J$5),$I$5)+$G$5*MAX(MIN(CQ179,$J$5),$I$5)*(DJ179*DC179/($K$5*1000))+$H$5*(DJ179*DC179/($K$5*1000))*(DJ179*DC179/($K$5*1000)))</f>
        <v>0</v>
      </c>
      <c r="Z179">
        <f>Q179*(1000-(1000*0.61365*exp(17.502*AD179/(240.97+AD179))/(DC179+DD179)+CX179)/2)/(1000*0.61365*exp(17.502*AD179/(240.97+AD179))/(DC179+DD179)-CX179)</f>
        <v>0</v>
      </c>
      <c r="AA179">
        <f>1/((CR179+1)/(X179/1.6)+1/(Y179/1.37)) + CR179/((CR179+1)/(X179/1.6) + CR179/(Y179/1.37))</f>
        <v>0</v>
      </c>
      <c r="AB179">
        <f>(CM179*CP179)</f>
        <v>0</v>
      </c>
      <c r="AC179">
        <f>(DE179+(AB179+2*0.95*5.67E-8*(((DE179+$B$7)+273)^4-(DE179+273)^4)-44100*Q179)/(1.84*29.3*Y179+8*0.95*5.67E-8*(DE179+273)^3))</f>
        <v>0</v>
      </c>
      <c r="AD179">
        <f>($C$7*DF179+$D$7*DG179+$E$7*AC179)</f>
        <v>0</v>
      </c>
      <c r="AE179">
        <f>0.61365*exp(17.502*AD179/(240.97+AD179))</f>
        <v>0</v>
      </c>
      <c r="AF179">
        <f>(AG179/AH179*100)</f>
        <v>0</v>
      </c>
      <c r="AG179">
        <f>CX179*(DC179+DD179)/1000</f>
        <v>0</v>
      </c>
      <c r="AH179">
        <f>0.61365*exp(17.502*DE179/(240.97+DE179))</f>
        <v>0</v>
      </c>
      <c r="AI179">
        <f>(AE179-CX179*(DC179+DD179)/1000)</f>
        <v>0</v>
      </c>
      <c r="AJ179">
        <f>(-Q179*44100)</f>
        <v>0</v>
      </c>
      <c r="AK179">
        <f>2*29.3*Y179*0.92*(DE179-AD179)</f>
        <v>0</v>
      </c>
      <c r="AL179">
        <f>2*0.95*5.67E-8*(((DE179+$B$7)+273)^4-(AD179+273)^4)</f>
        <v>0</v>
      </c>
      <c r="AM179">
        <f>AB179+AL179+AJ179+AK179</f>
        <v>0</v>
      </c>
      <c r="AN179">
        <v>0</v>
      </c>
      <c r="AO179">
        <v>0</v>
      </c>
      <c r="AP179">
        <f>IF(AN179*$H$13&gt;=AR179,1.0,(AR179/(AR179-AN179*$H$13)))</f>
        <v>0</v>
      </c>
      <c r="AQ179">
        <f>(AP179-1)*100</f>
        <v>0</v>
      </c>
      <c r="AR179">
        <f>MAX(0,($B$13+$C$13*DJ179)/(1+$D$13*DJ179)*DC179/(DE179+273)*$E$13)</f>
        <v>0</v>
      </c>
      <c r="AS179" t="s">
        <v>414</v>
      </c>
      <c r="AT179">
        <v>12558.6</v>
      </c>
      <c r="AU179">
        <v>607.068</v>
      </c>
      <c r="AV179">
        <v>2188.17</v>
      </c>
      <c r="AW179">
        <f>1-AU179/AV179</f>
        <v>0</v>
      </c>
      <c r="AX179">
        <v>-1.734461745173538</v>
      </c>
      <c r="AY179" t="s">
        <v>1192</v>
      </c>
      <c r="AZ179">
        <v>12540.6</v>
      </c>
      <c r="BA179">
        <v>764.5856153846154</v>
      </c>
      <c r="BB179">
        <v>1689.51</v>
      </c>
      <c r="BC179">
        <f>1-BA179/BB179</f>
        <v>0</v>
      </c>
      <c r="BD179">
        <v>0.5</v>
      </c>
      <c r="BE179">
        <f>CN179</f>
        <v>0</v>
      </c>
      <c r="BF179">
        <f>S179</f>
        <v>0</v>
      </c>
      <c r="BG179">
        <f>BC179*BD179*BE179</f>
        <v>0</v>
      </c>
      <c r="BH179">
        <f>(BF179-AX179)/BE179</f>
        <v>0</v>
      </c>
      <c r="BI179">
        <f>(AV179-BB179)/BB179</f>
        <v>0</v>
      </c>
      <c r="BJ179">
        <f>AU179/(AW179+AU179/BB179)</f>
        <v>0</v>
      </c>
      <c r="BK179" t="s">
        <v>1193</v>
      </c>
      <c r="BL179">
        <v>-7.07</v>
      </c>
      <c r="BM179">
        <f>IF(BL179&lt;&gt;0, BL179, BJ179)</f>
        <v>0</v>
      </c>
      <c r="BN179">
        <f>1-BM179/BB179</f>
        <v>0</v>
      </c>
      <c r="BO179">
        <f>(BB179-BA179)/(BB179-BM179)</f>
        <v>0</v>
      </c>
      <c r="BP179">
        <f>(AV179-BB179)/(AV179-BM179)</f>
        <v>0</v>
      </c>
      <c r="BQ179">
        <f>(BB179-BA179)/(BB179-AU179)</f>
        <v>0</v>
      </c>
      <c r="BR179">
        <f>(AV179-BB179)/(AV179-AU179)</f>
        <v>0</v>
      </c>
      <c r="BS179">
        <f>(BO179*BM179/BA179)</f>
        <v>0</v>
      </c>
      <c r="BT179">
        <f>(1-BS179)</f>
        <v>0</v>
      </c>
      <c r="BU179">
        <v>3444</v>
      </c>
      <c r="BV179">
        <v>300</v>
      </c>
      <c r="BW179">
        <v>300</v>
      </c>
      <c r="BX179">
        <v>300</v>
      </c>
      <c r="BY179">
        <v>12540.6</v>
      </c>
      <c r="BZ179">
        <v>1425.77</v>
      </c>
      <c r="CA179">
        <v>-0.00985983</v>
      </c>
      <c r="CB179">
        <v>-77.93000000000001</v>
      </c>
      <c r="CC179" t="s">
        <v>417</v>
      </c>
      <c r="CD179" t="s">
        <v>417</v>
      </c>
      <c r="CE179" t="s">
        <v>417</v>
      </c>
      <c r="CF179" t="s">
        <v>417</v>
      </c>
      <c r="CG179" t="s">
        <v>417</v>
      </c>
      <c r="CH179" t="s">
        <v>417</v>
      </c>
      <c r="CI179" t="s">
        <v>417</v>
      </c>
      <c r="CJ179" t="s">
        <v>417</v>
      </c>
      <c r="CK179" t="s">
        <v>417</v>
      </c>
      <c r="CL179" t="s">
        <v>417</v>
      </c>
      <c r="CM179">
        <f>$B$11*DK179+$C$11*DL179+$F$11*DW179*(1-DZ179)</f>
        <v>0</v>
      </c>
      <c r="CN179">
        <f>CM179*CO179</f>
        <v>0</v>
      </c>
      <c r="CO179">
        <f>($B$11*$D$9+$C$11*$D$9+$F$11*((EJ179+EB179)/MAX(EJ179+EB179+EK179, 0.1)*$I$9+EK179/MAX(EJ179+EB179+EK179, 0.1)*$J$9))/($B$11+$C$11+$F$11)</f>
        <v>0</v>
      </c>
      <c r="CP179">
        <f>($B$11*$K$9+$C$11*$K$9+$F$11*((EJ179+EB179)/MAX(EJ179+EB179+EK179, 0.1)*$P$9+EK179/MAX(EJ179+EB179+EK179, 0.1)*$Q$9))/($B$11+$C$11+$F$11)</f>
        <v>0</v>
      </c>
      <c r="CQ179">
        <v>6</v>
      </c>
      <c r="CR179">
        <v>0.5</v>
      </c>
      <c r="CS179" t="s">
        <v>418</v>
      </c>
      <c r="CT179">
        <v>2</v>
      </c>
      <c r="CU179">
        <v>1690410691.75</v>
      </c>
      <c r="CV179">
        <v>409.8938666666666</v>
      </c>
      <c r="CW179">
        <v>416.6491333333332</v>
      </c>
      <c r="CX179">
        <v>39.58978333333334</v>
      </c>
      <c r="CY179">
        <v>38.92668333333334</v>
      </c>
      <c r="CZ179">
        <v>408.6628666666666</v>
      </c>
      <c r="DA179">
        <v>38.95978333333333</v>
      </c>
      <c r="DB179">
        <v>600.1515000000001</v>
      </c>
      <c r="DC179">
        <v>101.0980666666667</v>
      </c>
      <c r="DD179">
        <v>0.09979531999999999</v>
      </c>
      <c r="DE179">
        <v>34.56467666666666</v>
      </c>
      <c r="DF179">
        <v>35.03612333333333</v>
      </c>
      <c r="DG179">
        <v>999.9000000000002</v>
      </c>
      <c r="DH179">
        <v>0</v>
      </c>
      <c r="DI179">
        <v>0</v>
      </c>
      <c r="DJ179">
        <v>10007.142</v>
      </c>
      <c r="DK179">
        <v>0</v>
      </c>
      <c r="DL179">
        <v>151.1980333333333</v>
      </c>
      <c r="DM179">
        <v>-6.770056333333334</v>
      </c>
      <c r="DN179">
        <v>426.7743666666667</v>
      </c>
      <c r="DO179">
        <v>433.5249</v>
      </c>
      <c r="DP179">
        <v>0.6614864333333332</v>
      </c>
      <c r="DQ179">
        <v>416.6491333333332</v>
      </c>
      <c r="DR179">
        <v>38.92668333333334</v>
      </c>
      <c r="DS179">
        <v>4.002285333333334</v>
      </c>
      <c r="DT179">
        <v>3.935411</v>
      </c>
      <c r="DU179">
        <v>28.91608333333333</v>
      </c>
      <c r="DV179">
        <v>28.62537666666667</v>
      </c>
      <c r="DW179">
        <v>599.9937000000002</v>
      </c>
      <c r="DX179">
        <v>0.9329908333333335</v>
      </c>
      <c r="DY179">
        <v>0.06700909666666667</v>
      </c>
      <c r="DZ179">
        <v>0</v>
      </c>
      <c r="EA179">
        <v>764.7061333333334</v>
      </c>
      <c r="EB179">
        <v>4.99931</v>
      </c>
      <c r="EC179">
        <v>7766.558333333333</v>
      </c>
      <c r="ED179">
        <v>5203.697999999999</v>
      </c>
      <c r="EE179">
        <v>41.45799999999998</v>
      </c>
      <c r="EF179">
        <v>43.35819999999998</v>
      </c>
      <c r="EG179">
        <v>42.33719999999997</v>
      </c>
      <c r="EH179">
        <v>43.1374</v>
      </c>
      <c r="EI179">
        <v>43.24573333333332</v>
      </c>
      <c r="EJ179">
        <v>555.124</v>
      </c>
      <c r="EK179">
        <v>39.87133333333335</v>
      </c>
      <c r="EL179">
        <v>0</v>
      </c>
      <c r="EM179">
        <v>122</v>
      </c>
      <c r="EN179">
        <v>0</v>
      </c>
      <c r="EO179">
        <v>764.5856153846154</v>
      </c>
      <c r="EP179">
        <v>-35.89805130459308</v>
      </c>
      <c r="EQ179">
        <v>826.4707582182031</v>
      </c>
      <c r="ER179">
        <v>7757.774230769231</v>
      </c>
      <c r="ES179">
        <v>15</v>
      </c>
      <c r="ET179">
        <v>1690410718.5</v>
      </c>
      <c r="EU179" t="s">
        <v>1194</v>
      </c>
      <c r="EV179">
        <v>1690410717.5</v>
      </c>
      <c r="EW179">
        <v>1690410718.5</v>
      </c>
      <c r="EX179">
        <v>121</v>
      </c>
      <c r="EY179">
        <v>0.019</v>
      </c>
      <c r="EZ179">
        <v>0.002</v>
      </c>
      <c r="FA179">
        <v>1.231</v>
      </c>
      <c r="FB179">
        <v>0.63</v>
      </c>
      <c r="FC179">
        <v>417</v>
      </c>
      <c r="FD179">
        <v>39</v>
      </c>
      <c r="FE179">
        <v>0.26</v>
      </c>
      <c r="FF179">
        <v>0.15</v>
      </c>
      <c r="FG179">
        <v>6.483348818631786</v>
      </c>
      <c r="FH179">
        <v>-0.1941327431889809</v>
      </c>
      <c r="FI179">
        <v>0.0403745963895444</v>
      </c>
      <c r="FJ179">
        <v>1</v>
      </c>
      <c r="FK179">
        <v>-6.750440750000001</v>
      </c>
      <c r="FL179">
        <v>-0.1009836022513988</v>
      </c>
      <c r="FM179">
        <v>0.04361764593530347</v>
      </c>
      <c r="FN179">
        <v>1</v>
      </c>
      <c r="FO179">
        <v>409.8753333333332</v>
      </c>
      <c r="FP179">
        <v>0.3609343715246697</v>
      </c>
      <c r="FQ179">
        <v>0.03231236433454779</v>
      </c>
      <c r="FR179">
        <v>1</v>
      </c>
      <c r="FS179">
        <v>0.6202136499999999</v>
      </c>
      <c r="FT179">
        <v>0.6667492232645387</v>
      </c>
      <c r="FU179">
        <v>0.06959381371197802</v>
      </c>
      <c r="FV179">
        <v>0</v>
      </c>
      <c r="FW179">
        <v>39.58142</v>
      </c>
      <c r="FX179">
        <v>0.3876520578419677</v>
      </c>
      <c r="FY179">
        <v>0.02832655291418332</v>
      </c>
      <c r="FZ179">
        <v>1</v>
      </c>
      <c r="GA179">
        <v>4</v>
      </c>
      <c r="GB179">
        <v>5</v>
      </c>
      <c r="GC179" t="s">
        <v>489</v>
      </c>
      <c r="GD179">
        <v>3.16883</v>
      </c>
      <c r="GE179">
        <v>2.79669</v>
      </c>
      <c r="GF179">
        <v>0.101002</v>
      </c>
      <c r="GG179">
        <v>0.103047</v>
      </c>
      <c r="GH179">
        <v>0.165766</v>
      </c>
      <c r="GI179">
        <v>0.164921</v>
      </c>
      <c r="GJ179">
        <v>27610.2</v>
      </c>
      <c r="GK179">
        <v>22030.8</v>
      </c>
      <c r="GL179">
        <v>28744.8</v>
      </c>
      <c r="GM179">
        <v>24094</v>
      </c>
      <c r="GN179">
        <v>30509.4</v>
      </c>
      <c r="GO179">
        <v>29369.1</v>
      </c>
      <c r="GP179">
        <v>39653.6</v>
      </c>
      <c r="GQ179">
        <v>39312.8</v>
      </c>
      <c r="GR179">
        <v>2.0705</v>
      </c>
      <c r="GS179">
        <v>1.76742</v>
      </c>
      <c r="GT179">
        <v>0.0622496</v>
      </c>
      <c r="GU179">
        <v>0</v>
      </c>
      <c r="GV179">
        <v>34.0367</v>
      </c>
      <c r="GW179">
        <v>999.9</v>
      </c>
      <c r="GX179">
        <v>61.8</v>
      </c>
      <c r="GY179">
        <v>38.4</v>
      </c>
      <c r="GZ179">
        <v>41.5871</v>
      </c>
      <c r="HA179">
        <v>62.0678</v>
      </c>
      <c r="HB179">
        <v>28.0008</v>
      </c>
      <c r="HC179">
        <v>1</v>
      </c>
      <c r="HD179">
        <v>0.645803</v>
      </c>
      <c r="HE179">
        <v>0</v>
      </c>
      <c r="HF179">
        <v>20.2837</v>
      </c>
      <c r="HG179">
        <v>5.22238</v>
      </c>
      <c r="HH179">
        <v>11.9141</v>
      </c>
      <c r="HI179">
        <v>4.96325</v>
      </c>
      <c r="HJ179">
        <v>3.29175</v>
      </c>
      <c r="HK179">
        <v>9999</v>
      </c>
      <c r="HL179">
        <v>9999</v>
      </c>
      <c r="HM179">
        <v>9999</v>
      </c>
      <c r="HN179">
        <v>999.9</v>
      </c>
      <c r="HO179">
        <v>4.97031</v>
      </c>
      <c r="HP179">
        <v>1.87535</v>
      </c>
      <c r="HQ179">
        <v>1.8741</v>
      </c>
      <c r="HR179">
        <v>1.87333</v>
      </c>
      <c r="HS179">
        <v>1.87479</v>
      </c>
      <c r="HT179">
        <v>1.86972</v>
      </c>
      <c r="HU179">
        <v>1.87387</v>
      </c>
      <c r="HV179">
        <v>1.87897</v>
      </c>
      <c r="HW179">
        <v>0</v>
      </c>
      <c r="HX179">
        <v>0</v>
      </c>
      <c r="HY179">
        <v>0</v>
      </c>
      <c r="HZ179">
        <v>0</v>
      </c>
      <c r="IA179" t="s">
        <v>421</v>
      </c>
      <c r="IB179" t="s">
        <v>422</v>
      </c>
      <c r="IC179" t="s">
        <v>423</v>
      </c>
      <c r="ID179" t="s">
        <v>423</v>
      </c>
      <c r="IE179" t="s">
        <v>423</v>
      </c>
      <c r="IF179" t="s">
        <v>423</v>
      </c>
      <c r="IG179">
        <v>0</v>
      </c>
      <c r="IH179">
        <v>100</v>
      </c>
      <c r="II179">
        <v>100</v>
      </c>
      <c r="IJ179">
        <v>1.231</v>
      </c>
      <c r="IK179">
        <v>0.63</v>
      </c>
      <c r="IL179">
        <v>1.194943063491351</v>
      </c>
      <c r="IM179">
        <v>0.0007502269904989051</v>
      </c>
      <c r="IN179">
        <v>-1.907541437940456E-06</v>
      </c>
      <c r="IO179">
        <v>4.87577687351772E-10</v>
      </c>
      <c r="IP179">
        <v>0.6283799999999999</v>
      </c>
      <c r="IQ179">
        <v>0</v>
      </c>
      <c r="IR179">
        <v>0</v>
      </c>
      <c r="IS179">
        <v>0</v>
      </c>
      <c r="IT179">
        <v>1</v>
      </c>
      <c r="IU179">
        <v>1943</v>
      </c>
      <c r="IV179">
        <v>1</v>
      </c>
      <c r="IW179">
        <v>21</v>
      </c>
      <c r="IX179">
        <v>1.6</v>
      </c>
      <c r="IY179">
        <v>1.7</v>
      </c>
      <c r="IZ179">
        <v>1.1145</v>
      </c>
      <c r="JA179">
        <v>2.4353</v>
      </c>
      <c r="JB179">
        <v>1.42578</v>
      </c>
      <c r="JC179">
        <v>2.26562</v>
      </c>
      <c r="JD179">
        <v>1.54785</v>
      </c>
      <c r="JE179">
        <v>2.46216</v>
      </c>
      <c r="JF179">
        <v>40.8608</v>
      </c>
      <c r="JG179">
        <v>14.5961</v>
      </c>
      <c r="JH179">
        <v>18</v>
      </c>
      <c r="JI179">
        <v>633.423</v>
      </c>
      <c r="JJ179">
        <v>416.461</v>
      </c>
      <c r="JK179">
        <v>33.9277</v>
      </c>
      <c r="JL179">
        <v>35.1652</v>
      </c>
      <c r="JM179">
        <v>29.9999</v>
      </c>
      <c r="JN179">
        <v>35.0663</v>
      </c>
      <c r="JO179">
        <v>34.9866</v>
      </c>
      <c r="JP179">
        <v>22.3399</v>
      </c>
      <c r="JQ179">
        <v>4.22744</v>
      </c>
      <c r="JR179">
        <v>100</v>
      </c>
      <c r="JS179">
        <v>-999.9</v>
      </c>
      <c r="JT179">
        <v>416.712</v>
      </c>
      <c r="JU179">
        <v>39</v>
      </c>
      <c r="JV179">
        <v>93.6623</v>
      </c>
      <c r="JW179">
        <v>100.016</v>
      </c>
    </row>
    <row r="180" spans="1:283">
      <c r="A180">
        <v>164</v>
      </c>
      <c r="B180">
        <v>1690410821</v>
      </c>
      <c r="C180">
        <v>32450.90000009537</v>
      </c>
      <c r="D180" t="s">
        <v>1195</v>
      </c>
      <c r="E180" t="s">
        <v>1196</v>
      </c>
      <c r="F180">
        <v>15</v>
      </c>
      <c r="P180">
        <v>1690410813.25</v>
      </c>
      <c r="Q180">
        <f>(R180)/1000</f>
        <v>0</v>
      </c>
      <c r="R180">
        <f>1000*DB180*AP180*(CX180-CY180)/(100*CQ180*(1000-AP180*CX180))</f>
        <v>0</v>
      </c>
      <c r="S180">
        <f>DB180*AP180*(CW180-CV180*(1000-AP180*CY180)/(1000-AP180*CX180))/(100*CQ180)</f>
        <v>0</v>
      </c>
      <c r="T180">
        <f>CV180 - IF(AP180&gt;1, S180*CQ180*100.0/(AR180*DJ180), 0)</f>
        <v>0</v>
      </c>
      <c r="U180">
        <f>((AA180-Q180/2)*T180-S180)/(AA180+Q180/2)</f>
        <v>0</v>
      </c>
      <c r="V180">
        <f>U180*(DC180+DD180)/1000.0</f>
        <v>0</v>
      </c>
      <c r="W180">
        <f>(CV180 - IF(AP180&gt;1, S180*CQ180*100.0/(AR180*DJ180), 0))*(DC180+DD180)/1000.0</f>
        <v>0</v>
      </c>
      <c r="X180">
        <f>2.0/((1/Z180-1/Y180)+SIGN(Z180)*SQRT((1/Z180-1/Y180)*(1/Z180-1/Y180) + 4*CR180/((CR180+1)*(CR180+1))*(2*1/Z180*1/Y180-1/Y180*1/Y180)))</f>
        <v>0</v>
      </c>
      <c r="Y180">
        <f>IF(LEFT(CS180,1)&lt;&gt;"0",IF(LEFT(CS180,1)="1",3.0,CT180),$D$5+$E$5*(DJ180*DC180/($K$5*1000))+$F$5*(DJ180*DC180/($K$5*1000))*MAX(MIN(CQ180,$J$5),$I$5)*MAX(MIN(CQ180,$J$5),$I$5)+$G$5*MAX(MIN(CQ180,$J$5),$I$5)*(DJ180*DC180/($K$5*1000))+$H$5*(DJ180*DC180/($K$5*1000))*(DJ180*DC180/($K$5*1000)))</f>
        <v>0</v>
      </c>
      <c r="Z180">
        <f>Q180*(1000-(1000*0.61365*exp(17.502*AD180/(240.97+AD180))/(DC180+DD180)+CX180)/2)/(1000*0.61365*exp(17.502*AD180/(240.97+AD180))/(DC180+DD180)-CX180)</f>
        <v>0</v>
      </c>
      <c r="AA180">
        <f>1/((CR180+1)/(X180/1.6)+1/(Y180/1.37)) + CR180/((CR180+1)/(X180/1.6) + CR180/(Y180/1.37))</f>
        <v>0</v>
      </c>
      <c r="AB180">
        <f>(CM180*CP180)</f>
        <v>0</v>
      </c>
      <c r="AC180">
        <f>(DE180+(AB180+2*0.95*5.67E-8*(((DE180+$B$7)+273)^4-(DE180+273)^4)-44100*Q180)/(1.84*29.3*Y180+8*0.95*5.67E-8*(DE180+273)^3))</f>
        <v>0</v>
      </c>
      <c r="AD180">
        <f>($C$7*DF180+$D$7*DG180+$E$7*AC180)</f>
        <v>0</v>
      </c>
      <c r="AE180">
        <f>0.61365*exp(17.502*AD180/(240.97+AD180))</f>
        <v>0</v>
      </c>
      <c r="AF180">
        <f>(AG180/AH180*100)</f>
        <v>0</v>
      </c>
      <c r="AG180">
        <f>CX180*(DC180+DD180)/1000</f>
        <v>0</v>
      </c>
      <c r="AH180">
        <f>0.61365*exp(17.502*DE180/(240.97+DE180))</f>
        <v>0</v>
      </c>
      <c r="AI180">
        <f>(AE180-CX180*(DC180+DD180)/1000)</f>
        <v>0</v>
      </c>
      <c r="AJ180">
        <f>(-Q180*44100)</f>
        <v>0</v>
      </c>
      <c r="AK180">
        <f>2*29.3*Y180*0.92*(DE180-AD180)</f>
        <v>0</v>
      </c>
      <c r="AL180">
        <f>2*0.95*5.67E-8*(((DE180+$B$7)+273)^4-(AD180+273)^4)</f>
        <v>0</v>
      </c>
      <c r="AM180">
        <f>AB180+AL180+AJ180+AK180</f>
        <v>0</v>
      </c>
      <c r="AN180">
        <v>0</v>
      </c>
      <c r="AO180">
        <v>0</v>
      </c>
      <c r="AP180">
        <f>IF(AN180*$H$13&gt;=AR180,1.0,(AR180/(AR180-AN180*$H$13)))</f>
        <v>0</v>
      </c>
      <c r="AQ180">
        <f>(AP180-1)*100</f>
        <v>0</v>
      </c>
      <c r="AR180">
        <f>MAX(0,($B$13+$C$13*DJ180)/(1+$D$13*DJ180)*DC180/(DE180+273)*$E$13)</f>
        <v>0</v>
      </c>
      <c r="AS180" t="s">
        <v>414</v>
      </c>
      <c r="AT180">
        <v>12558.6</v>
      </c>
      <c r="AU180">
        <v>607.068</v>
      </c>
      <c r="AV180">
        <v>2188.17</v>
      </c>
      <c r="AW180">
        <f>1-AU180/AV180</f>
        <v>0</v>
      </c>
      <c r="AX180">
        <v>-1.734461745173538</v>
      </c>
      <c r="AY180" t="s">
        <v>1197</v>
      </c>
      <c r="AZ180">
        <v>12543.1</v>
      </c>
      <c r="BA180">
        <v>928.8877692307693</v>
      </c>
      <c r="BB180">
        <v>2431.81</v>
      </c>
      <c r="BC180">
        <f>1-BA180/BB180</f>
        <v>0</v>
      </c>
      <c r="BD180">
        <v>0.5</v>
      </c>
      <c r="BE180">
        <f>CN180</f>
        <v>0</v>
      </c>
      <c r="BF180">
        <f>S180</f>
        <v>0</v>
      </c>
      <c r="BG180">
        <f>BC180*BD180*BE180</f>
        <v>0</v>
      </c>
      <c r="BH180">
        <f>(BF180-AX180)/BE180</f>
        <v>0</v>
      </c>
      <c r="BI180">
        <f>(AV180-BB180)/BB180</f>
        <v>0</v>
      </c>
      <c r="BJ180">
        <f>AU180/(AW180+AU180/BB180)</f>
        <v>0</v>
      </c>
      <c r="BK180" t="s">
        <v>1198</v>
      </c>
      <c r="BL180">
        <v>1.72</v>
      </c>
      <c r="BM180">
        <f>IF(BL180&lt;&gt;0, BL180, BJ180)</f>
        <v>0</v>
      </c>
      <c r="BN180">
        <f>1-BM180/BB180</f>
        <v>0</v>
      </c>
      <c r="BO180">
        <f>(BB180-BA180)/(BB180-BM180)</f>
        <v>0</v>
      </c>
      <c r="BP180">
        <f>(AV180-BB180)/(AV180-BM180)</f>
        <v>0</v>
      </c>
      <c r="BQ180">
        <f>(BB180-BA180)/(BB180-AU180)</f>
        <v>0</v>
      </c>
      <c r="BR180">
        <f>(AV180-BB180)/(AV180-AU180)</f>
        <v>0</v>
      </c>
      <c r="BS180">
        <f>(BO180*BM180/BA180)</f>
        <v>0</v>
      </c>
      <c r="BT180">
        <f>(1-BS180)</f>
        <v>0</v>
      </c>
      <c r="BU180">
        <v>3446</v>
      </c>
      <c r="BV180">
        <v>300</v>
      </c>
      <c r="BW180">
        <v>300</v>
      </c>
      <c r="BX180">
        <v>300</v>
      </c>
      <c r="BY180">
        <v>12543.1</v>
      </c>
      <c r="BZ180">
        <v>2065.81</v>
      </c>
      <c r="CA180">
        <v>-0.009865000000000001</v>
      </c>
      <c r="CB180">
        <v>-75.06</v>
      </c>
      <c r="CC180" t="s">
        <v>417</v>
      </c>
      <c r="CD180" t="s">
        <v>417</v>
      </c>
      <c r="CE180" t="s">
        <v>417</v>
      </c>
      <c r="CF180" t="s">
        <v>417</v>
      </c>
      <c r="CG180" t="s">
        <v>417</v>
      </c>
      <c r="CH180" t="s">
        <v>417</v>
      </c>
      <c r="CI180" t="s">
        <v>417</v>
      </c>
      <c r="CJ180" t="s">
        <v>417</v>
      </c>
      <c r="CK180" t="s">
        <v>417</v>
      </c>
      <c r="CL180" t="s">
        <v>417</v>
      </c>
      <c r="CM180">
        <f>$B$11*DK180+$C$11*DL180+$F$11*DW180*(1-DZ180)</f>
        <v>0</v>
      </c>
      <c r="CN180">
        <f>CM180*CO180</f>
        <v>0</v>
      </c>
      <c r="CO180">
        <f>($B$11*$D$9+$C$11*$D$9+$F$11*((EJ180+EB180)/MAX(EJ180+EB180+EK180, 0.1)*$I$9+EK180/MAX(EJ180+EB180+EK180, 0.1)*$J$9))/($B$11+$C$11+$F$11)</f>
        <v>0</v>
      </c>
      <c r="CP180">
        <f>($B$11*$K$9+$C$11*$K$9+$F$11*((EJ180+EB180)/MAX(EJ180+EB180+EK180, 0.1)*$P$9+EK180/MAX(EJ180+EB180+EK180, 0.1)*$Q$9))/($B$11+$C$11+$F$11)</f>
        <v>0</v>
      </c>
      <c r="CQ180">
        <v>6</v>
      </c>
      <c r="CR180">
        <v>0.5</v>
      </c>
      <c r="CS180" t="s">
        <v>418</v>
      </c>
      <c r="CT180">
        <v>2</v>
      </c>
      <c r="CU180">
        <v>1690410813.25</v>
      </c>
      <c r="CV180">
        <v>409.8912</v>
      </c>
      <c r="CW180">
        <v>420.7103666666666</v>
      </c>
      <c r="CX180">
        <v>40.28937</v>
      </c>
      <c r="CY180">
        <v>38.99278</v>
      </c>
      <c r="CZ180">
        <v>408.6561</v>
      </c>
      <c r="DA180">
        <v>39.65938999999999</v>
      </c>
      <c r="DB180">
        <v>600.1484000000002</v>
      </c>
      <c r="DC180">
        <v>101.0988666666667</v>
      </c>
      <c r="DD180">
        <v>0.10039958</v>
      </c>
      <c r="DE180">
        <v>34.74701666666667</v>
      </c>
      <c r="DF180">
        <v>35.01776</v>
      </c>
      <c r="DG180">
        <v>999.9000000000002</v>
      </c>
      <c r="DH180">
        <v>0</v>
      </c>
      <c r="DI180">
        <v>0</v>
      </c>
      <c r="DJ180">
        <v>9987.619000000001</v>
      </c>
      <c r="DK180">
        <v>0</v>
      </c>
      <c r="DL180">
        <v>1094.232</v>
      </c>
      <c r="DM180">
        <v>-10.81909333333334</v>
      </c>
      <c r="DN180">
        <v>427.0988</v>
      </c>
      <c r="DO180">
        <v>437.7805333333334</v>
      </c>
      <c r="DP180">
        <v>1.296576</v>
      </c>
      <c r="DQ180">
        <v>420.7103666666666</v>
      </c>
      <c r="DR180">
        <v>38.99278</v>
      </c>
      <c r="DS180">
        <v>4.07321</v>
      </c>
      <c r="DT180">
        <v>3.942127666666666</v>
      </c>
      <c r="DU180">
        <v>29.2198</v>
      </c>
      <c r="DV180">
        <v>28.65477666666666</v>
      </c>
      <c r="DW180">
        <v>599.9851666666668</v>
      </c>
      <c r="DX180">
        <v>0.9329940000000003</v>
      </c>
      <c r="DY180">
        <v>0.06700622666666665</v>
      </c>
      <c r="DZ180">
        <v>0</v>
      </c>
      <c r="EA180">
        <v>928.9291000000001</v>
      </c>
      <c r="EB180">
        <v>4.99931</v>
      </c>
      <c r="EC180">
        <v>7405.296666666664</v>
      </c>
      <c r="ED180">
        <v>5203.628</v>
      </c>
      <c r="EE180">
        <v>41.25</v>
      </c>
      <c r="EF180">
        <v>43.25</v>
      </c>
      <c r="EG180">
        <v>42.18699999999998</v>
      </c>
      <c r="EH180">
        <v>42.93699999999998</v>
      </c>
      <c r="EI180">
        <v>43.01239999999998</v>
      </c>
      <c r="EJ180">
        <v>555.1183333333335</v>
      </c>
      <c r="EK180">
        <v>39.86600000000001</v>
      </c>
      <c r="EL180">
        <v>0</v>
      </c>
      <c r="EM180">
        <v>120.8000001907349</v>
      </c>
      <c r="EN180">
        <v>0</v>
      </c>
      <c r="EO180">
        <v>928.8877692307693</v>
      </c>
      <c r="EP180">
        <v>-60.74488889442576</v>
      </c>
      <c r="EQ180">
        <v>-7158.00512922029</v>
      </c>
      <c r="ER180">
        <v>7386.672692307692</v>
      </c>
      <c r="ES180">
        <v>15</v>
      </c>
      <c r="ET180">
        <v>1690410718.5</v>
      </c>
      <c r="EU180" t="s">
        <v>1194</v>
      </c>
      <c r="EV180">
        <v>1690410717.5</v>
      </c>
      <c r="EW180">
        <v>1690410718.5</v>
      </c>
      <c r="EX180">
        <v>121</v>
      </c>
      <c r="EY180">
        <v>0.019</v>
      </c>
      <c r="EZ180">
        <v>0.002</v>
      </c>
      <c r="FA180">
        <v>1.231</v>
      </c>
      <c r="FB180">
        <v>0.63</v>
      </c>
      <c r="FC180">
        <v>417</v>
      </c>
      <c r="FD180">
        <v>39</v>
      </c>
      <c r="FE180">
        <v>0.26</v>
      </c>
      <c r="FF180">
        <v>0.15</v>
      </c>
      <c r="FG180">
        <v>10.26882594762042</v>
      </c>
      <c r="FH180">
        <v>-0.2015544839488411</v>
      </c>
      <c r="FI180">
        <v>0.02375486338874459</v>
      </c>
      <c r="FJ180">
        <v>1</v>
      </c>
      <c r="FK180">
        <v>-10.81256585365854</v>
      </c>
      <c r="FL180">
        <v>-0.07431846689893988</v>
      </c>
      <c r="FM180">
        <v>0.02252584001039026</v>
      </c>
      <c r="FN180">
        <v>1</v>
      </c>
      <c r="FO180">
        <v>409.8900322580645</v>
      </c>
      <c r="FP180">
        <v>0.2447903225792005</v>
      </c>
      <c r="FQ180">
        <v>0.02818428282087542</v>
      </c>
      <c r="FR180">
        <v>1</v>
      </c>
      <c r="FS180">
        <v>1.273367073170732</v>
      </c>
      <c r="FT180">
        <v>0.4567331707317068</v>
      </c>
      <c r="FU180">
        <v>0.04573991597483419</v>
      </c>
      <c r="FV180">
        <v>1</v>
      </c>
      <c r="FW180">
        <v>40.28780645161291</v>
      </c>
      <c r="FX180">
        <v>0.314995161290198</v>
      </c>
      <c r="FY180">
        <v>0.02388349322647875</v>
      </c>
      <c r="FZ180">
        <v>1</v>
      </c>
      <c r="GA180">
        <v>5</v>
      </c>
      <c r="GB180">
        <v>5</v>
      </c>
      <c r="GC180" t="s">
        <v>420</v>
      </c>
      <c r="GD180">
        <v>3.1687</v>
      </c>
      <c r="GE180">
        <v>2.79694</v>
      </c>
      <c r="GF180">
        <v>0.101012</v>
      </c>
      <c r="GG180">
        <v>0.103819</v>
      </c>
      <c r="GH180">
        <v>0.167736</v>
      </c>
      <c r="GI180">
        <v>0.164976</v>
      </c>
      <c r="GJ180">
        <v>27619.6</v>
      </c>
      <c r="GK180">
        <v>22016.4</v>
      </c>
      <c r="GL180">
        <v>28754.6</v>
      </c>
      <c r="GM180">
        <v>24098.8</v>
      </c>
      <c r="GN180">
        <v>30445.3</v>
      </c>
      <c r="GO180">
        <v>29373.5</v>
      </c>
      <c r="GP180">
        <v>39664.6</v>
      </c>
      <c r="GQ180">
        <v>39321.6</v>
      </c>
      <c r="GR180">
        <v>2.07383</v>
      </c>
      <c r="GS180">
        <v>1.78043</v>
      </c>
      <c r="GT180">
        <v>0.0558309</v>
      </c>
      <c r="GU180">
        <v>0</v>
      </c>
      <c r="GV180">
        <v>34.1328</v>
      </c>
      <c r="GW180">
        <v>999.9</v>
      </c>
      <c r="GX180">
        <v>61.7</v>
      </c>
      <c r="GY180">
        <v>38.3</v>
      </c>
      <c r="GZ180">
        <v>41.2947</v>
      </c>
      <c r="HA180">
        <v>61.9578</v>
      </c>
      <c r="HB180">
        <v>29.3149</v>
      </c>
      <c r="HC180">
        <v>1</v>
      </c>
      <c r="HD180">
        <v>0.639642</v>
      </c>
      <c r="HE180">
        <v>0</v>
      </c>
      <c r="HF180">
        <v>20.2843</v>
      </c>
      <c r="HG180">
        <v>5.22268</v>
      </c>
      <c r="HH180">
        <v>11.9141</v>
      </c>
      <c r="HI180">
        <v>4.96365</v>
      </c>
      <c r="HJ180">
        <v>3.292</v>
      </c>
      <c r="HK180">
        <v>9999</v>
      </c>
      <c r="HL180">
        <v>9999</v>
      </c>
      <c r="HM180">
        <v>9999</v>
      </c>
      <c r="HN180">
        <v>999.9</v>
      </c>
      <c r="HO180">
        <v>4.97032</v>
      </c>
      <c r="HP180">
        <v>1.87539</v>
      </c>
      <c r="HQ180">
        <v>1.87417</v>
      </c>
      <c r="HR180">
        <v>1.87338</v>
      </c>
      <c r="HS180">
        <v>1.87483</v>
      </c>
      <c r="HT180">
        <v>1.86972</v>
      </c>
      <c r="HU180">
        <v>1.87393</v>
      </c>
      <c r="HV180">
        <v>1.87896</v>
      </c>
      <c r="HW180">
        <v>0</v>
      </c>
      <c r="HX180">
        <v>0</v>
      </c>
      <c r="HY180">
        <v>0</v>
      </c>
      <c r="HZ180">
        <v>0</v>
      </c>
      <c r="IA180" t="s">
        <v>421</v>
      </c>
      <c r="IB180" t="s">
        <v>422</v>
      </c>
      <c r="IC180" t="s">
        <v>423</v>
      </c>
      <c r="ID180" t="s">
        <v>423</v>
      </c>
      <c r="IE180" t="s">
        <v>423</v>
      </c>
      <c r="IF180" t="s">
        <v>423</v>
      </c>
      <c r="IG180">
        <v>0</v>
      </c>
      <c r="IH180">
        <v>100</v>
      </c>
      <c r="II180">
        <v>100</v>
      </c>
      <c r="IJ180">
        <v>1.235</v>
      </c>
      <c r="IK180">
        <v>0.63</v>
      </c>
      <c r="IL180">
        <v>1.213900585589998</v>
      </c>
      <c r="IM180">
        <v>0.0007502269904989051</v>
      </c>
      <c r="IN180">
        <v>-1.907541437940456E-06</v>
      </c>
      <c r="IO180">
        <v>4.87577687351772E-10</v>
      </c>
      <c r="IP180">
        <v>0.6299649999999986</v>
      </c>
      <c r="IQ180">
        <v>0</v>
      </c>
      <c r="IR180">
        <v>0</v>
      </c>
      <c r="IS180">
        <v>0</v>
      </c>
      <c r="IT180">
        <v>1</v>
      </c>
      <c r="IU180">
        <v>1943</v>
      </c>
      <c r="IV180">
        <v>1</v>
      </c>
      <c r="IW180">
        <v>21</v>
      </c>
      <c r="IX180">
        <v>1.7</v>
      </c>
      <c r="IY180">
        <v>1.7</v>
      </c>
      <c r="IZ180">
        <v>1.12427</v>
      </c>
      <c r="JA180">
        <v>2.4353</v>
      </c>
      <c r="JB180">
        <v>1.42578</v>
      </c>
      <c r="JC180">
        <v>2.26562</v>
      </c>
      <c r="JD180">
        <v>1.54785</v>
      </c>
      <c r="JE180">
        <v>2.5</v>
      </c>
      <c r="JF180">
        <v>40.7837</v>
      </c>
      <c r="JG180">
        <v>14.5523</v>
      </c>
      <c r="JH180">
        <v>18</v>
      </c>
      <c r="JI180">
        <v>635.567</v>
      </c>
      <c r="JJ180">
        <v>423.807</v>
      </c>
      <c r="JK180">
        <v>34.0369</v>
      </c>
      <c r="JL180">
        <v>35.1248</v>
      </c>
      <c r="JM180">
        <v>29.9999</v>
      </c>
      <c r="JN180">
        <v>35.0216</v>
      </c>
      <c r="JO180">
        <v>34.9418</v>
      </c>
      <c r="JP180">
        <v>22.5245</v>
      </c>
      <c r="JQ180">
        <v>3.11832</v>
      </c>
      <c r="JR180">
        <v>100</v>
      </c>
      <c r="JS180">
        <v>-999.9</v>
      </c>
      <c r="JT180">
        <v>420.75</v>
      </c>
      <c r="JU180">
        <v>39</v>
      </c>
      <c r="JV180">
        <v>93.6909</v>
      </c>
      <c r="JW180">
        <v>100.038</v>
      </c>
    </row>
    <row r="181" spans="1:283">
      <c r="A181">
        <v>165</v>
      </c>
      <c r="B181">
        <v>1690412563.1</v>
      </c>
      <c r="C181">
        <v>34193</v>
      </c>
      <c r="D181" t="s">
        <v>1199</v>
      </c>
      <c r="E181" t="s">
        <v>1200</v>
      </c>
      <c r="F181">
        <v>15</v>
      </c>
      <c r="P181">
        <v>1690412555.099999</v>
      </c>
      <c r="Q181">
        <f>(R181)/1000</f>
        <v>0</v>
      </c>
      <c r="R181">
        <f>1000*DB181*AP181*(CX181-CY181)/(100*CQ181*(1000-AP181*CX181))</f>
        <v>0</v>
      </c>
      <c r="S181">
        <f>DB181*AP181*(CW181-CV181*(1000-AP181*CY181)/(1000-AP181*CX181))/(100*CQ181)</f>
        <v>0</v>
      </c>
      <c r="T181">
        <f>CV181 - IF(AP181&gt;1, S181*CQ181*100.0/(AR181*DJ181), 0)</f>
        <v>0</v>
      </c>
      <c r="U181">
        <f>((AA181-Q181/2)*T181-S181)/(AA181+Q181/2)</f>
        <v>0</v>
      </c>
      <c r="V181">
        <f>U181*(DC181+DD181)/1000.0</f>
        <v>0</v>
      </c>
      <c r="W181">
        <f>(CV181 - IF(AP181&gt;1, S181*CQ181*100.0/(AR181*DJ181), 0))*(DC181+DD181)/1000.0</f>
        <v>0</v>
      </c>
      <c r="X181">
        <f>2.0/((1/Z181-1/Y181)+SIGN(Z181)*SQRT((1/Z181-1/Y181)*(1/Z181-1/Y181) + 4*CR181/((CR181+1)*(CR181+1))*(2*1/Z181*1/Y181-1/Y181*1/Y181)))</f>
        <v>0</v>
      </c>
      <c r="Y181">
        <f>IF(LEFT(CS181,1)&lt;&gt;"0",IF(LEFT(CS181,1)="1",3.0,CT181),$D$5+$E$5*(DJ181*DC181/($K$5*1000))+$F$5*(DJ181*DC181/($K$5*1000))*MAX(MIN(CQ181,$J$5),$I$5)*MAX(MIN(CQ181,$J$5),$I$5)+$G$5*MAX(MIN(CQ181,$J$5),$I$5)*(DJ181*DC181/($K$5*1000))+$H$5*(DJ181*DC181/($K$5*1000))*(DJ181*DC181/($K$5*1000)))</f>
        <v>0</v>
      </c>
      <c r="Z181">
        <f>Q181*(1000-(1000*0.61365*exp(17.502*AD181/(240.97+AD181))/(DC181+DD181)+CX181)/2)/(1000*0.61365*exp(17.502*AD181/(240.97+AD181))/(DC181+DD181)-CX181)</f>
        <v>0</v>
      </c>
      <c r="AA181">
        <f>1/((CR181+1)/(X181/1.6)+1/(Y181/1.37)) + CR181/((CR181+1)/(X181/1.6) + CR181/(Y181/1.37))</f>
        <v>0</v>
      </c>
      <c r="AB181">
        <f>(CM181*CP181)</f>
        <v>0</v>
      </c>
      <c r="AC181">
        <f>(DE181+(AB181+2*0.95*5.67E-8*(((DE181+$B$7)+273)^4-(DE181+273)^4)-44100*Q181)/(1.84*29.3*Y181+8*0.95*5.67E-8*(DE181+273)^3))</f>
        <v>0</v>
      </c>
      <c r="AD181">
        <f>($C$7*DF181+$D$7*DG181+$E$7*AC181)</f>
        <v>0</v>
      </c>
      <c r="AE181">
        <f>0.61365*exp(17.502*AD181/(240.97+AD181))</f>
        <v>0</v>
      </c>
      <c r="AF181">
        <f>(AG181/AH181*100)</f>
        <v>0</v>
      </c>
      <c r="AG181">
        <f>CX181*(DC181+DD181)/1000</f>
        <v>0</v>
      </c>
      <c r="AH181">
        <f>0.61365*exp(17.502*DE181/(240.97+DE181))</f>
        <v>0</v>
      </c>
      <c r="AI181">
        <f>(AE181-CX181*(DC181+DD181)/1000)</f>
        <v>0</v>
      </c>
      <c r="AJ181">
        <f>(-Q181*44100)</f>
        <v>0</v>
      </c>
      <c r="AK181">
        <f>2*29.3*Y181*0.92*(DE181-AD181)</f>
        <v>0</v>
      </c>
      <c r="AL181">
        <f>2*0.95*5.67E-8*(((DE181+$B$7)+273)^4-(AD181+273)^4)</f>
        <v>0</v>
      </c>
      <c r="AM181">
        <f>AB181+AL181+AJ181+AK181</f>
        <v>0</v>
      </c>
      <c r="AN181">
        <v>0</v>
      </c>
      <c r="AO181">
        <v>0</v>
      </c>
      <c r="AP181">
        <f>IF(AN181*$H$13&gt;=AR181,1.0,(AR181/(AR181-AN181*$H$13)))</f>
        <v>0</v>
      </c>
      <c r="AQ181">
        <f>(AP181-1)*100</f>
        <v>0</v>
      </c>
      <c r="AR181">
        <f>MAX(0,($B$13+$C$13*DJ181)/(1+$D$13*DJ181)*DC181/(DE181+273)*$E$13)</f>
        <v>0</v>
      </c>
      <c r="AS181" t="s">
        <v>414</v>
      </c>
      <c r="AT181">
        <v>12558.6</v>
      </c>
      <c r="AU181">
        <v>607.068</v>
      </c>
      <c r="AV181">
        <v>2188.17</v>
      </c>
      <c r="AW181">
        <f>1-AU181/AV181</f>
        <v>0</v>
      </c>
      <c r="AX181">
        <v>-1.734461745173538</v>
      </c>
      <c r="AY181" t="s">
        <v>1201</v>
      </c>
      <c r="AZ181">
        <v>12556.6</v>
      </c>
      <c r="BA181">
        <v>701.9048846153845</v>
      </c>
      <c r="BB181">
        <v>1006.61</v>
      </c>
      <c r="BC181">
        <f>1-BA181/BB181</f>
        <v>0</v>
      </c>
      <c r="BD181">
        <v>0.5</v>
      </c>
      <c r="BE181">
        <f>CN181</f>
        <v>0</v>
      </c>
      <c r="BF181">
        <f>S181</f>
        <v>0</v>
      </c>
      <c r="BG181">
        <f>BC181*BD181*BE181</f>
        <v>0</v>
      </c>
      <c r="BH181">
        <f>(BF181-AX181)/BE181</f>
        <v>0</v>
      </c>
      <c r="BI181">
        <f>(AV181-BB181)/BB181</f>
        <v>0</v>
      </c>
      <c r="BJ181">
        <f>AU181/(AW181+AU181/BB181)</f>
        <v>0</v>
      </c>
      <c r="BK181" t="s">
        <v>1202</v>
      </c>
      <c r="BL181">
        <v>-501.31</v>
      </c>
      <c r="BM181">
        <f>IF(BL181&lt;&gt;0, BL181, BJ181)</f>
        <v>0</v>
      </c>
      <c r="BN181">
        <f>1-BM181/BB181</f>
        <v>0</v>
      </c>
      <c r="BO181">
        <f>(BB181-BA181)/(BB181-BM181)</f>
        <v>0</v>
      </c>
      <c r="BP181">
        <f>(AV181-BB181)/(AV181-BM181)</f>
        <v>0</v>
      </c>
      <c r="BQ181">
        <f>(BB181-BA181)/(BB181-AU181)</f>
        <v>0</v>
      </c>
      <c r="BR181">
        <f>(AV181-BB181)/(AV181-AU181)</f>
        <v>0</v>
      </c>
      <c r="BS181">
        <f>(BO181*BM181/BA181)</f>
        <v>0</v>
      </c>
      <c r="BT181">
        <f>(1-BS181)</f>
        <v>0</v>
      </c>
      <c r="BU181">
        <v>3448</v>
      </c>
      <c r="BV181">
        <v>300</v>
      </c>
      <c r="BW181">
        <v>300</v>
      </c>
      <c r="BX181">
        <v>300</v>
      </c>
      <c r="BY181">
        <v>12556.6</v>
      </c>
      <c r="BZ181">
        <v>952.75</v>
      </c>
      <c r="CA181">
        <v>-0.009269980000000001</v>
      </c>
      <c r="CB181">
        <v>-5.7</v>
      </c>
      <c r="CC181" t="s">
        <v>417</v>
      </c>
      <c r="CD181" t="s">
        <v>417</v>
      </c>
      <c r="CE181" t="s">
        <v>417</v>
      </c>
      <c r="CF181" t="s">
        <v>417</v>
      </c>
      <c r="CG181" t="s">
        <v>417</v>
      </c>
      <c r="CH181" t="s">
        <v>417</v>
      </c>
      <c r="CI181" t="s">
        <v>417</v>
      </c>
      <c r="CJ181" t="s">
        <v>417</v>
      </c>
      <c r="CK181" t="s">
        <v>417</v>
      </c>
      <c r="CL181" t="s">
        <v>417</v>
      </c>
      <c r="CM181">
        <f>$B$11*DK181+$C$11*DL181+$F$11*DW181*(1-DZ181)</f>
        <v>0</v>
      </c>
      <c r="CN181">
        <f>CM181*CO181</f>
        <v>0</v>
      </c>
      <c r="CO181">
        <f>($B$11*$D$9+$C$11*$D$9+$F$11*((EJ181+EB181)/MAX(EJ181+EB181+EK181, 0.1)*$I$9+EK181/MAX(EJ181+EB181+EK181, 0.1)*$J$9))/($B$11+$C$11+$F$11)</f>
        <v>0</v>
      </c>
      <c r="CP181">
        <f>($B$11*$K$9+$C$11*$K$9+$F$11*((EJ181+EB181)/MAX(EJ181+EB181+EK181, 0.1)*$P$9+EK181/MAX(EJ181+EB181+EK181, 0.1)*$Q$9))/($B$11+$C$11+$F$11)</f>
        <v>0</v>
      </c>
      <c r="CQ181">
        <v>6</v>
      </c>
      <c r="CR181">
        <v>0.5</v>
      </c>
      <c r="CS181" t="s">
        <v>418</v>
      </c>
      <c r="CT181">
        <v>2</v>
      </c>
      <c r="CU181">
        <v>1690412555.099999</v>
      </c>
      <c r="CV181">
        <v>409.7077096774194</v>
      </c>
      <c r="CW181">
        <v>417.1946774193548</v>
      </c>
      <c r="CX181">
        <v>35.20054193548388</v>
      </c>
      <c r="CY181">
        <v>34.92130645161291</v>
      </c>
      <c r="CZ181">
        <v>408.5077096774194</v>
      </c>
      <c r="DA181">
        <v>34.63754193548387</v>
      </c>
      <c r="DB181">
        <v>600.2010967741934</v>
      </c>
      <c r="DC181">
        <v>101.063064516129</v>
      </c>
      <c r="DD181">
        <v>0.09947693225806453</v>
      </c>
      <c r="DE181">
        <v>32.87835806451613</v>
      </c>
      <c r="DF181">
        <v>33.74217096774193</v>
      </c>
      <c r="DG181">
        <v>999.9000000000003</v>
      </c>
      <c r="DH181">
        <v>0</v>
      </c>
      <c r="DI181">
        <v>0</v>
      </c>
      <c r="DJ181">
        <v>10002.22064516129</v>
      </c>
      <c r="DK181">
        <v>0</v>
      </c>
      <c r="DL181">
        <v>921.9297419354839</v>
      </c>
      <c r="DM181">
        <v>-7.451664193548387</v>
      </c>
      <c r="DN181">
        <v>424.7219354838709</v>
      </c>
      <c r="DO181">
        <v>432.2908064516129</v>
      </c>
      <c r="DP181">
        <v>0.3461965806451612</v>
      </c>
      <c r="DQ181">
        <v>417.1946774193548</v>
      </c>
      <c r="DR181">
        <v>34.92130645161291</v>
      </c>
      <c r="DS181">
        <v>3.564243225806452</v>
      </c>
      <c r="DT181">
        <v>3.529255806451613</v>
      </c>
      <c r="DU181">
        <v>26.92889032258065</v>
      </c>
      <c r="DV181">
        <v>26.76114193548387</v>
      </c>
      <c r="DW181">
        <v>1299.982903225806</v>
      </c>
      <c r="DX181">
        <v>0.9689935483870967</v>
      </c>
      <c r="DY181">
        <v>0.03100647096774194</v>
      </c>
      <c r="DZ181">
        <v>0</v>
      </c>
      <c r="EA181">
        <v>702.3091290322583</v>
      </c>
      <c r="EB181">
        <v>4.999310000000001</v>
      </c>
      <c r="EC181">
        <v>13690.54838709677</v>
      </c>
      <c r="ED181">
        <v>11469.2935483871</v>
      </c>
      <c r="EE181">
        <v>38.12064516129031</v>
      </c>
      <c r="EF181">
        <v>40.21951612903225</v>
      </c>
      <c r="EG181">
        <v>38.60058064516128</v>
      </c>
      <c r="EH181">
        <v>40.02996774193547</v>
      </c>
      <c r="EI181">
        <v>39.77183870967742</v>
      </c>
      <c r="EJ181">
        <v>1254.832903225806</v>
      </c>
      <c r="EK181">
        <v>40.15000000000001</v>
      </c>
      <c r="EL181">
        <v>0</v>
      </c>
      <c r="EM181">
        <v>1741.600000143051</v>
      </c>
      <c r="EN181">
        <v>0</v>
      </c>
      <c r="EO181">
        <v>701.9048846153845</v>
      </c>
      <c r="EP181">
        <v>-45.73022225833839</v>
      </c>
      <c r="EQ181">
        <v>42.59145224927741</v>
      </c>
      <c r="ER181">
        <v>13687.52307692308</v>
      </c>
      <c r="ES181">
        <v>15</v>
      </c>
      <c r="ET181">
        <v>1690412585.6</v>
      </c>
      <c r="EU181" t="s">
        <v>1203</v>
      </c>
      <c r="EV181">
        <v>1690412585.6</v>
      </c>
      <c r="EW181">
        <v>1690412584.1</v>
      </c>
      <c r="EX181">
        <v>122</v>
      </c>
      <c r="EY181">
        <v>-0.031</v>
      </c>
      <c r="EZ181">
        <v>-0.067</v>
      </c>
      <c r="FA181">
        <v>1.2</v>
      </c>
      <c r="FB181">
        <v>0.5629999999999999</v>
      </c>
      <c r="FC181">
        <v>417</v>
      </c>
      <c r="FD181">
        <v>35</v>
      </c>
      <c r="FE181">
        <v>0.35</v>
      </c>
      <c r="FF181">
        <v>0.32</v>
      </c>
      <c r="FG181">
        <v>7.30576715056877</v>
      </c>
      <c r="FH181">
        <v>-0.09367894188651303</v>
      </c>
      <c r="FI181">
        <v>0.0381394404959159</v>
      </c>
      <c r="FJ181">
        <v>1</v>
      </c>
      <c r="FK181">
        <v>-7.43564292682927</v>
      </c>
      <c r="FL181">
        <v>-0.2697079442508628</v>
      </c>
      <c r="FM181">
        <v>0.04888168314953197</v>
      </c>
      <c r="FN181">
        <v>1</v>
      </c>
      <c r="FO181">
        <v>409.7430322580645</v>
      </c>
      <c r="FP181">
        <v>0.4046612903229104</v>
      </c>
      <c r="FQ181">
        <v>0.03374236723340479</v>
      </c>
      <c r="FR181">
        <v>1</v>
      </c>
      <c r="FS181">
        <v>0.3165231463414634</v>
      </c>
      <c r="FT181">
        <v>0.6293380975609756</v>
      </c>
      <c r="FU181">
        <v>0.06346860133208983</v>
      </c>
      <c r="FV181">
        <v>0</v>
      </c>
      <c r="FW181">
        <v>35.2675064516129</v>
      </c>
      <c r="FX181">
        <v>0.709983870967698</v>
      </c>
      <c r="FY181">
        <v>0.05303642044727899</v>
      </c>
      <c r="FZ181">
        <v>0</v>
      </c>
      <c r="GA181">
        <v>3</v>
      </c>
      <c r="GB181">
        <v>5</v>
      </c>
      <c r="GC181" t="s">
        <v>1020</v>
      </c>
      <c r="GD181">
        <v>3.17018</v>
      </c>
      <c r="GE181">
        <v>2.79693</v>
      </c>
      <c r="GF181">
        <v>0.101257</v>
      </c>
      <c r="GG181">
        <v>0.103442</v>
      </c>
      <c r="GH181">
        <v>0.153785</v>
      </c>
      <c r="GI181">
        <v>0.15389</v>
      </c>
      <c r="GJ181">
        <v>27686.9</v>
      </c>
      <c r="GK181">
        <v>22078.2</v>
      </c>
      <c r="GL181">
        <v>28825.2</v>
      </c>
      <c r="GM181">
        <v>24150.3</v>
      </c>
      <c r="GN181">
        <v>31022.7</v>
      </c>
      <c r="GO181">
        <v>29819.3</v>
      </c>
      <c r="GP181">
        <v>39762.2</v>
      </c>
      <c r="GQ181">
        <v>39404.1</v>
      </c>
      <c r="GR181">
        <v>2.08488</v>
      </c>
      <c r="GS181">
        <v>1.78908</v>
      </c>
      <c r="GT181">
        <v>0.127293</v>
      </c>
      <c r="GU181">
        <v>0</v>
      </c>
      <c r="GV181">
        <v>31.6777</v>
      </c>
      <c r="GW181">
        <v>999.9</v>
      </c>
      <c r="GX181">
        <v>64.90000000000001</v>
      </c>
      <c r="GY181">
        <v>37.5</v>
      </c>
      <c r="GZ181">
        <v>41.6063</v>
      </c>
      <c r="HA181">
        <v>61.95</v>
      </c>
      <c r="HB181">
        <v>29.4992</v>
      </c>
      <c r="HC181">
        <v>1</v>
      </c>
      <c r="HD181">
        <v>0.513974</v>
      </c>
      <c r="HE181">
        <v>0</v>
      </c>
      <c r="HF181">
        <v>20.2787</v>
      </c>
      <c r="HG181">
        <v>5.22313</v>
      </c>
      <c r="HH181">
        <v>11.914</v>
      </c>
      <c r="HI181">
        <v>4.9634</v>
      </c>
      <c r="HJ181">
        <v>3.292</v>
      </c>
      <c r="HK181">
        <v>9999</v>
      </c>
      <c r="HL181">
        <v>9999</v>
      </c>
      <c r="HM181">
        <v>9999</v>
      </c>
      <c r="HN181">
        <v>999.9</v>
      </c>
      <c r="HO181">
        <v>4.97029</v>
      </c>
      <c r="HP181">
        <v>1.87531</v>
      </c>
      <c r="HQ181">
        <v>1.87405</v>
      </c>
      <c r="HR181">
        <v>1.87327</v>
      </c>
      <c r="HS181">
        <v>1.87469</v>
      </c>
      <c r="HT181">
        <v>1.86966</v>
      </c>
      <c r="HU181">
        <v>1.87378</v>
      </c>
      <c r="HV181">
        <v>1.87881</v>
      </c>
      <c r="HW181">
        <v>0</v>
      </c>
      <c r="HX181">
        <v>0</v>
      </c>
      <c r="HY181">
        <v>0</v>
      </c>
      <c r="HZ181">
        <v>0</v>
      </c>
      <c r="IA181" t="s">
        <v>421</v>
      </c>
      <c r="IB181" t="s">
        <v>422</v>
      </c>
      <c r="IC181" t="s">
        <v>423</v>
      </c>
      <c r="ID181" t="s">
        <v>423</v>
      </c>
      <c r="IE181" t="s">
        <v>423</v>
      </c>
      <c r="IF181" t="s">
        <v>423</v>
      </c>
      <c r="IG181">
        <v>0</v>
      </c>
      <c r="IH181">
        <v>100</v>
      </c>
      <c r="II181">
        <v>100</v>
      </c>
      <c r="IJ181">
        <v>1.2</v>
      </c>
      <c r="IK181">
        <v>0.5629999999999999</v>
      </c>
      <c r="IL181">
        <v>1.213900585589998</v>
      </c>
      <c r="IM181">
        <v>0.0007502269904989051</v>
      </c>
      <c r="IN181">
        <v>-1.907541437940456E-06</v>
      </c>
      <c r="IO181">
        <v>4.87577687351772E-10</v>
      </c>
      <c r="IP181">
        <v>0.6299649999999986</v>
      </c>
      <c r="IQ181">
        <v>0</v>
      </c>
      <c r="IR181">
        <v>0</v>
      </c>
      <c r="IS181">
        <v>0</v>
      </c>
      <c r="IT181">
        <v>1</v>
      </c>
      <c r="IU181">
        <v>1943</v>
      </c>
      <c r="IV181">
        <v>1</v>
      </c>
      <c r="IW181">
        <v>21</v>
      </c>
      <c r="IX181">
        <v>30.8</v>
      </c>
      <c r="IY181">
        <v>30.7</v>
      </c>
      <c r="IZ181">
        <v>1.10229</v>
      </c>
      <c r="JA181">
        <v>2.40967</v>
      </c>
      <c r="JB181">
        <v>1.42578</v>
      </c>
      <c r="JC181">
        <v>2.2644</v>
      </c>
      <c r="JD181">
        <v>1.54785</v>
      </c>
      <c r="JE181">
        <v>2.31079</v>
      </c>
      <c r="JF181">
        <v>39.1924</v>
      </c>
      <c r="JG181">
        <v>14.4472</v>
      </c>
      <c r="JH181">
        <v>18</v>
      </c>
      <c r="JI181">
        <v>630.788</v>
      </c>
      <c r="JJ181">
        <v>420.021</v>
      </c>
      <c r="JK181">
        <v>32.3412</v>
      </c>
      <c r="JL181">
        <v>33.6994</v>
      </c>
      <c r="JM181">
        <v>30.0007</v>
      </c>
      <c r="JN181">
        <v>33.6263</v>
      </c>
      <c r="JO181">
        <v>33.5701</v>
      </c>
      <c r="JP181">
        <v>22.075</v>
      </c>
      <c r="JQ181">
        <v>19.7556</v>
      </c>
      <c r="JR181">
        <v>100</v>
      </c>
      <c r="JS181">
        <v>-999.9</v>
      </c>
      <c r="JT181">
        <v>417.468</v>
      </c>
      <c r="JU181">
        <v>35</v>
      </c>
      <c r="JV181">
        <v>93.9211</v>
      </c>
      <c r="JW181">
        <v>100.249</v>
      </c>
    </row>
    <row r="182" spans="1:283">
      <c r="A182">
        <v>166</v>
      </c>
      <c r="B182">
        <v>1690412744.1</v>
      </c>
      <c r="C182">
        <v>34374</v>
      </c>
      <c r="D182" t="s">
        <v>1204</v>
      </c>
      <c r="E182" t="s">
        <v>1205</v>
      </c>
      <c r="F182">
        <v>15</v>
      </c>
      <c r="P182">
        <v>1690412736.349999</v>
      </c>
      <c r="Q182">
        <f>(R182)/1000</f>
        <v>0</v>
      </c>
      <c r="R182">
        <f>1000*DB182*AP182*(CX182-CY182)/(100*CQ182*(1000-AP182*CX182))</f>
        <v>0</v>
      </c>
      <c r="S182">
        <f>DB182*AP182*(CW182-CV182*(1000-AP182*CY182)/(1000-AP182*CX182))/(100*CQ182)</f>
        <v>0</v>
      </c>
      <c r="T182">
        <f>CV182 - IF(AP182&gt;1, S182*CQ182*100.0/(AR182*DJ182), 0)</f>
        <v>0</v>
      </c>
      <c r="U182">
        <f>((AA182-Q182/2)*T182-S182)/(AA182+Q182/2)</f>
        <v>0</v>
      </c>
      <c r="V182">
        <f>U182*(DC182+DD182)/1000.0</f>
        <v>0</v>
      </c>
      <c r="W182">
        <f>(CV182 - IF(AP182&gt;1, S182*CQ182*100.0/(AR182*DJ182), 0))*(DC182+DD182)/1000.0</f>
        <v>0</v>
      </c>
      <c r="X182">
        <f>2.0/((1/Z182-1/Y182)+SIGN(Z182)*SQRT((1/Z182-1/Y182)*(1/Z182-1/Y182) + 4*CR182/((CR182+1)*(CR182+1))*(2*1/Z182*1/Y182-1/Y182*1/Y182)))</f>
        <v>0</v>
      </c>
      <c r="Y182">
        <f>IF(LEFT(CS182,1)&lt;&gt;"0",IF(LEFT(CS182,1)="1",3.0,CT182),$D$5+$E$5*(DJ182*DC182/($K$5*1000))+$F$5*(DJ182*DC182/($K$5*1000))*MAX(MIN(CQ182,$J$5),$I$5)*MAX(MIN(CQ182,$J$5),$I$5)+$G$5*MAX(MIN(CQ182,$J$5),$I$5)*(DJ182*DC182/($K$5*1000))+$H$5*(DJ182*DC182/($K$5*1000))*(DJ182*DC182/($K$5*1000)))</f>
        <v>0</v>
      </c>
      <c r="Z182">
        <f>Q182*(1000-(1000*0.61365*exp(17.502*AD182/(240.97+AD182))/(DC182+DD182)+CX182)/2)/(1000*0.61365*exp(17.502*AD182/(240.97+AD182))/(DC182+DD182)-CX182)</f>
        <v>0</v>
      </c>
      <c r="AA182">
        <f>1/((CR182+1)/(X182/1.6)+1/(Y182/1.37)) + CR182/((CR182+1)/(X182/1.6) + CR182/(Y182/1.37))</f>
        <v>0</v>
      </c>
      <c r="AB182">
        <f>(CM182*CP182)</f>
        <v>0</v>
      </c>
      <c r="AC182">
        <f>(DE182+(AB182+2*0.95*5.67E-8*(((DE182+$B$7)+273)^4-(DE182+273)^4)-44100*Q182)/(1.84*29.3*Y182+8*0.95*5.67E-8*(DE182+273)^3))</f>
        <v>0</v>
      </c>
      <c r="AD182">
        <f>($C$7*DF182+$D$7*DG182+$E$7*AC182)</f>
        <v>0</v>
      </c>
      <c r="AE182">
        <f>0.61365*exp(17.502*AD182/(240.97+AD182))</f>
        <v>0</v>
      </c>
      <c r="AF182">
        <f>(AG182/AH182*100)</f>
        <v>0</v>
      </c>
      <c r="AG182">
        <f>CX182*(DC182+DD182)/1000</f>
        <v>0</v>
      </c>
      <c r="AH182">
        <f>0.61365*exp(17.502*DE182/(240.97+DE182))</f>
        <v>0</v>
      </c>
      <c r="AI182">
        <f>(AE182-CX182*(DC182+DD182)/1000)</f>
        <v>0</v>
      </c>
      <c r="AJ182">
        <f>(-Q182*44100)</f>
        <v>0</v>
      </c>
      <c r="AK182">
        <f>2*29.3*Y182*0.92*(DE182-AD182)</f>
        <v>0</v>
      </c>
      <c r="AL182">
        <f>2*0.95*5.67E-8*(((DE182+$B$7)+273)^4-(AD182+273)^4)</f>
        <v>0</v>
      </c>
      <c r="AM182">
        <f>AB182+AL182+AJ182+AK182</f>
        <v>0</v>
      </c>
      <c r="AN182">
        <v>0</v>
      </c>
      <c r="AO182">
        <v>0</v>
      </c>
      <c r="AP182">
        <f>IF(AN182*$H$13&gt;=AR182,1.0,(AR182/(AR182-AN182*$H$13)))</f>
        <v>0</v>
      </c>
      <c r="AQ182">
        <f>(AP182-1)*100</f>
        <v>0</v>
      </c>
      <c r="AR182">
        <f>MAX(0,($B$13+$C$13*DJ182)/(1+$D$13*DJ182)*DC182/(DE182+273)*$E$13)</f>
        <v>0</v>
      </c>
      <c r="AS182" t="s">
        <v>414</v>
      </c>
      <c r="AT182">
        <v>12558.6</v>
      </c>
      <c r="AU182">
        <v>607.068</v>
      </c>
      <c r="AV182">
        <v>2188.17</v>
      </c>
      <c r="AW182">
        <f>1-AU182/AV182</f>
        <v>0</v>
      </c>
      <c r="AX182">
        <v>-1.734461745173538</v>
      </c>
      <c r="AY182" t="s">
        <v>1206</v>
      </c>
      <c r="AZ182">
        <v>12553.6</v>
      </c>
      <c r="BA182">
        <v>680.8295384615384</v>
      </c>
      <c r="BB182">
        <v>1474.23</v>
      </c>
      <c r="BC182">
        <f>1-BA182/BB182</f>
        <v>0</v>
      </c>
      <c r="BD182">
        <v>0.5</v>
      </c>
      <c r="BE182">
        <f>CN182</f>
        <v>0</v>
      </c>
      <c r="BF182">
        <f>S182</f>
        <v>0</v>
      </c>
      <c r="BG182">
        <f>BC182*BD182*BE182</f>
        <v>0</v>
      </c>
      <c r="BH182">
        <f>(BF182-AX182)/BE182</f>
        <v>0</v>
      </c>
      <c r="BI182">
        <f>(AV182-BB182)/BB182</f>
        <v>0</v>
      </c>
      <c r="BJ182">
        <f>AU182/(AW182+AU182/BB182)</f>
        <v>0</v>
      </c>
      <c r="BK182" t="s">
        <v>1207</v>
      </c>
      <c r="BL182">
        <v>-2.9</v>
      </c>
      <c r="BM182">
        <f>IF(BL182&lt;&gt;0, BL182, BJ182)</f>
        <v>0</v>
      </c>
      <c r="BN182">
        <f>1-BM182/BB182</f>
        <v>0</v>
      </c>
      <c r="BO182">
        <f>(BB182-BA182)/(BB182-BM182)</f>
        <v>0</v>
      </c>
      <c r="BP182">
        <f>(AV182-BB182)/(AV182-BM182)</f>
        <v>0</v>
      </c>
      <c r="BQ182">
        <f>(BB182-BA182)/(BB182-AU182)</f>
        <v>0</v>
      </c>
      <c r="BR182">
        <f>(AV182-BB182)/(AV182-AU182)</f>
        <v>0</v>
      </c>
      <c r="BS182">
        <f>(BO182*BM182/BA182)</f>
        <v>0</v>
      </c>
      <c r="BT182">
        <f>(1-BS182)</f>
        <v>0</v>
      </c>
      <c r="BU182">
        <v>3450</v>
      </c>
      <c r="BV182">
        <v>300</v>
      </c>
      <c r="BW182">
        <v>300</v>
      </c>
      <c r="BX182">
        <v>300</v>
      </c>
      <c r="BY182">
        <v>12553.6</v>
      </c>
      <c r="BZ182">
        <v>1262.2</v>
      </c>
      <c r="CA182">
        <v>-0.009869640000000001</v>
      </c>
      <c r="CB182">
        <v>-57.14</v>
      </c>
      <c r="CC182" t="s">
        <v>417</v>
      </c>
      <c r="CD182" t="s">
        <v>417</v>
      </c>
      <c r="CE182" t="s">
        <v>417</v>
      </c>
      <c r="CF182" t="s">
        <v>417</v>
      </c>
      <c r="CG182" t="s">
        <v>417</v>
      </c>
      <c r="CH182" t="s">
        <v>417</v>
      </c>
      <c r="CI182" t="s">
        <v>417</v>
      </c>
      <c r="CJ182" t="s">
        <v>417</v>
      </c>
      <c r="CK182" t="s">
        <v>417</v>
      </c>
      <c r="CL182" t="s">
        <v>417</v>
      </c>
      <c r="CM182">
        <f>$B$11*DK182+$C$11*DL182+$F$11*DW182*(1-DZ182)</f>
        <v>0</v>
      </c>
      <c r="CN182">
        <f>CM182*CO182</f>
        <v>0</v>
      </c>
      <c r="CO182">
        <f>($B$11*$D$9+$C$11*$D$9+$F$11*((EJ182+EB182)/MAX(EJ182+EB182+EK182, 0.1)*$I$9+EK182/MAX(EJ182+EB182+EK182, 0.1)*$J$9))/($B$11+$C$11+$F$11)</f>
        <v>0</v>
      </c>
      <c r="CP182">
        <f>($B$11*$K$9+$C$11*$K$9+$F$11*((EJ182+EB182)/MAX(EJ182+EB182+EK182, 0.1)*$P$9+EK182/MAX(EJ182+EB182+EK182, 0.1)*$Q$9))/($B$11+$C$11+$F$11)</f>
        <v>0</v>
      </c>
      <c r="CQ182">
        <v>6</v>
      </c>
      <c r="CR182">
        <v>0.5</v>
      </c>
      <c r="CS182" t="s">
        <v>418</v>
      </c>
      <c r="CT182">
        <v>2</v>
      </c>
      <c r="CU182">
        <v>1690412736.349999</v>
      </c>
      <c r="CV182">
        <v>410.0885333333333</v>
      </c>
      <c r="CW182">
        <v>413.7798000000001</v>
      </c>
      <c r="CX182">
        <v>35.50127333333333</v>
      </c>
      <c r="CY182">
        <v>34.95137</v>
      </c>
      <c r="CZ182">
        <v>408.9515333333333</v>
      </c>
      <c r="DA182">
        <v>34.95127333333333</v>
      </c>
      <c r="DB182">
        <v>600.1942666666669</v>
      </c>
      <c r="DC182">
        <v>101.06</v>
      </c>
      <c r="DD182">
        <v>0.09989953333333333</v>
      </c>
      <c r="DE182">
        <v>34.08116333333333</v>
      </c>
      <c r="DF182">
        <v>34.66123666666667</v>
      </c>
      <c r="DG182">
        <v>999.9000000000002</v>
      </c>
      <c r="DH182">
        <v>0</v>
      </c>
      <c r="DI182">
        <v>0</v>
      </c>
      <c r="DJ182">
        <v>10003.74633333333</v>
      </c>
      <c r="DK182">
        <v>0</v>
      </c>
      <c r="DL182">
        <v>105.6929</v>
      </c>
      <c r="DM182">
        <v>-3.624049666666667</v>
      </c>
      <c r="DN182">
        <v>425.2584999999999</v>
      </c>
      <c r="DO182">
        <v>428.7657333333333</v>
      </c>
      <c r="DP182">
        <v>0.5631765333333333</v>
      </c>
      <c r="DQ182">
        <v>413.7798000000001</v>
      </c>
      <c r="DR182">
        <v>34.95137</v>
      </c>
      <c r="DS182">
        <v>3.589098</v>
      </c>
      <c r="DT182">
        <v>3.532183333333334</v>
      </c>
      <c r="DU182">
        <v>27.04721333333334</v>
      </c>
      <c r="DV182">
        <v>26.77523666666666</v>
      </c>
      <c r="DW182">
        <v>599.9786666666666</v>
      </c>
      <c r="DX182">
        <v>0.9330134666666668</v>
      </c>
      <c r="DY182">
        <v>0.06698650666666665</v>
      </c>
      <c r="DZ182">
        <v>0</v>
      </c>
      <c r="EA182">
        <v>681.4567000000001</v>
      </c>
      <c r="EB182">
        <v>4.99931</v>
      </c>
      <c r="EC182">
        <v>10053.10333333333</v>
      </c>
      <c r="ED182">
        <v>5203.608333333334</v>
      </c>
      <c r="EE182">
        <v>39.28099999999998</v>
      </c>
      <c r="EF182">
        <v>41.3247</v>
      </c>
      <c r="EG182">
        <v>40.08516666666666</v>
      </c>
      <c r="EH182">
        <v>41.37476666666665</v>
      </c>
      <c r="EI182">
        <v>41.16846666666665</v>
      </c>
      <c r="EJ182">
        <v>555.1243333333333</v>
      </c>
      <c r="EK182">
        <v>39.85466666666665</v>
      </c>
      <c r="EL182">
        <v>0</v>
      </c>
      <c r="EM182">
        <v>180.8000001907349</v>
      </c>
      <c r="EN182">
        <v>0</v>
      </c>
      <c r="EO182">
        <v>680.8295384615384</v>
      </c>
      <c r="EP182">
        <v>-75.23644444594953</v>
      </c>
      <c r="EQ182">
        <v>-2337.585992359935</v>
      </c>
      <c r="ER182">
        <v>10049.66192307692</v>
      </c>
      <c r="ES182">
        <v>15</v>
      </c>
      <c r="ET182">
        <v>1690412774.6</v>
      </c>
      <c r="EU182" t="s">
        <v>1208</v>
      </c>
      <c r="EV182">
        <v>1690412774.6</v>
      </c>
      <c r="EW182">
        <v>1690412762.1</v>
      </c>
      <c r="EX182">
        <v>123</v>
      </c>
      <c r="EY182">
        <v>-0.065</v>
      </c>
      <c r="EZ182">
        <v>-0.014</v>
      </c>
      <c r="FA182">
        <v>1.137</v>
      </c>
      <c r="FB182">
        <v>0.55</v>
      </c>
      <c r="FC182">
        <v>414</v>
      </c>
      <c r="FD182">
        <v>35</v>
      </c>
      <c r="FE182">
        <v>0.76</v>
      </c>
      <c r="FF182">
        <v>0.26</v>
      </c>
      <c r="FG182">
        <v>3.393632065422492</v>
      </c>
      <c r="FH182">
        <v>-0.600258281399764</v>
      </c>
      <c r="FI182">
        <v>0.06011824287402252</v>
      </c>
      <c r="FJ182">
        <v>1</v>
      </c>
      <c r="FK182">
        <v>-3.642211951219512</v>
      </c>
      <c r="FL182">
        <v>0.3754183275261253</v>
      </c>
      <c r="FM182">
        <v>0.0519520376472852</v>
      </c>
      <c r="FN182">
        <v>1</v>
      </c>
      <c r="FO182">
        <v>410.1635806451612</v>
      </c>
      <c r="FP182">
        <v>-0.4626290322600474</v>
      </c>
      <c r="FQ182">
        <v>0.04509615117941422</v>
      </c>
      <c r="FR182">
        <v>1</v>
      </c>
      <c r="FS182">
        <v>0.5263559756097561</v>
      </c>
      <c r="FT182">
        <v>0.5745417491289188</v>
      </c>
      <c r="FU182">
        <v>0.05762706593830664</v>
      </c>
      <c r="FV182">
        <v>0</v>
      </c>
      <c r="FW182">
        <v>35.50833548387097</v>
      </c>
      <c r="FX182">
        <v>0.2835145161289607</v>
      </c>
      <c r="FY182">
        <v>0.02190122324448071</v>
      </c>
      <c r="FZ182">
        <v>1</v>
      </c>
      <c r="GA182">
        <v>4</v>
      </c>
      <c r="GB182">
        <v>5</v>
      </c>
      <c r="GC182" t="s">
        <v>489</v>
      </c>
      <c r="GD182">
        <v>3.16995</v>
      </c>
      <c r="GE182">
        <v>2.79699</v>
      </c>
      <c r="GF182">
        <v>0.101264</v>
      </c>
      <c r="GG182">
        <v>0.102711</v>
      </c>
      <c r="GH182">
        <v>0.154417</v>
      </c>
      <c r="GI182">
        <v>0.153745</v>
      </c>
      <c r="GJ182">
        <v>27666.7</v>
      </c>
      <c r="GK182">
        <v>22085.6</v>
      </c>
      <c r="GL182">
        <v>28806</v>
      </c>
      <c r="GM182">
        <v>24140</v>
      </c>
      <c r="GN182">
        <v>30980.3</v>
      </c>
      <c r="GO182">
        <v>29813.5</v>
      </c>
      <c r="GP182">
        <v>39734.9</v>
      </c>
      <c r="GQ182">
        <v>39387.5</v>
      </c>
      <c r="GR182">
        <v>2.082</v>
      </c>
      <c r="GS182">
        <v>1.79002</v>
      </c>
      <c r="GT182">
        <v>0.0580326</v>
      </c>
      <c r="GU182">
        <v>0</v>
      </c>
      <c r="GV182">
        <v>33.8058</v>
      </c>
      <c r="GW182">
        <v>999.9</v>
      </c>
      <c r="GX182">
        <v>65.59999999999999</v>
      </c>
      <c r="GY182">
        <v>37.3</v>
      </c>
      <c r="GZ182">
        <v>41.597</v>
      </c>
      <c r="HA182">
        <v>62.18</v>
      </c>
      <c r="HB182">
        <v>29.1186</v>
      </c>
      <c r="HC182">
        <v>1</v>
      </c>
      <c r="HD182">
        <v>0.5422129999999999</v>
      </c>
      <c r="HE182">
        <v>0</v>
      </c>
      <c r="HF182">
        <v>20.2844</v>
      </c>
      <c r="HG182">
        <v>5.22433</v>
      </c>
      <c r="HH182">
        <v>11.9141</v>
      </c>
      <c r="HI182">
        <v>4.9638</v>
      </c>
      <c r="HJ182">
        <v>3.292</v>
      </c>
      <c r="HK182">
        <v>9999</v>
      </c>
      <c r="HL182">
        <v>9999</v>
      </c>
      <c r="HM182">
        <v>9999</v>
      </c>
      <c r="HN182">
        <v>999.9</v>
      </c>
      <c r="HO182">
        <v>4.97031</v>
      </c>
      <c r="HP182">
        <v>1.87531</v>
      </c>
      <c r="HQ182">
        <v>1.87407</v>
      </c>
      <c r="HR182">
        <v>1.87329</v>
      </c>
      <c r="HS182">
        <v>1.87469</v>
      </c>
      <c r="HT182">
        <v>1.86966</v>
      </c>
      <c r="HU182">
        <v>1.87378</v>
      </c>
      <c r="HV182">
        <v>1.87881</v>
      </c>
      <c r="HW182">
        <v>0</v>
      </c>
      <c r="HX182">
        <v>0</v>
      </c>
      <c r="HY182">
        <v>0</v>
      </c>
      <c r="HZ182">
        <v>0</v>
      </c>
      <c r="IA182" t="s">
        <v>421</v>
      </c>
      <c r="IB182" t="s">
        <v>422</v>
      </c>
      <c r="IC182" t="s">
        <v>423</v>
      </c>
      <c r="ID182" t="s">
        <v>423</v>
      </c>
      <c r="IE182" t="s">
        <v>423</v>
      </c>
      <c r="IF182" t="s">
        <v>423</v>
      </c>
      <c r="IG182">
        <v>0</v>
      </c>
      <c r="IH182">
        <v>100</v>
      </c>
      <c r="II182">
        <v>100</v>
      </c>
      <c r="IJ182">
        <v>1.137</v>
      </c>
      <c r="IK182">
        <v>0.55</v>
      </c>
      <c r="IL182">
        <v>1.183130513233975</v>
      </c>
      <c r="IM182">
        <v>0.0007502269904989051</v>
      </c>
      <c r="IN182">
        <v>-1.907541437940456E-06</v>
      </c>
      <c r="IO182">
        <v>4.87577687351772E-10</v>
      </c>
      <c r="IP182">
        <v>0.5632649999999941</v>
      </c>
      <c r="IQ182">
        <v>0</v>
      </c>
      <c r="IR182">
        <v>0</v>
      </c>
      <c r="IS182">
        <v>0</v>
      </c>
      <c r="IT182">
        <v>1</v>
      </c>
      <c r="IU182">
        <v>1943</v>
      </c>
      <c r="IV182">
        <v>1</v>
      </c>
      <c r="IW182">
        <v>21</v>
      </c>
      <c r="IX182">
        <v>2.6</v>
      </c>
      <c r="IY182">
        <v>2.7</v>
      </c>
      <c r="IZ182">
        <v>1.09619</v>
      </c>
      <c r="JA182">
        <v>2.40234</v>
      </c>
      <c r="JB182">
        <v>1.42578</v>
      </c>
      <c r="JC182">
        <v>2.26562</v>
      </c>
      <c r="JD182">
        <v>1.54785</v>
      </c>
      <c r="JE182">
        <v>2.47803</v>
      </c>
      <c r="JF182">
        <v>39.292</v>
      </c>
      <c r="JG182">
        <v>14.4297</v>
      </c>
      <c r="JH182">
        <v>18</v>
      </c>
      <c r="JI182">
        <v>630.862</v>
      </c>
      <c r="JJ182">
        <v>422.066</v>
      </c>
      <c r="JK182">
        <v>32.9535</v>
      </c>
      <c r="JL182">
        <v>34.0151</v>
      </c>
      <c r="JM182">
        <v>30.0011</v>
      </c>
      <c r="JN182">
        <v>33.8638</v>
      </c>
      <c r="JO182">
        <v>33.7993</v>
      </c>
      <c r="JP182">
        <v>21.9747</v>
      </c>
      <c r="JQ182">
        <v>18.9149</v>
      </c>
      <c r="JR182">
        <v>100</v>
      </c>
      <c r="JS182">
        <v>-999.9</v>
      </c>
      <c r="JT182">
        <v>413.856</v>
      </c>
      <c r="JU182">
        <v>35</v>
      </c>
      <c r="JV182">
        <v>93.8574</v>
      </c>
      <c r="JW182">
        <v>100.207</v>
      </c>
    </row>
    <row r="183" spans="1:283">
      <c r="A183">
        <v>167</v>
      </c>
      <c r="B183">
        <v>1690412871.6</v>
      </c>
      <c r="C183">
        <v>34501.5</v>
      </c>
      <c r="D183" t="s">
        <v>1209</v>
      </c>
      <c r="E183" t="s">
        <v>1210</v>
      </c>
      <c r="F183">
        <v>15</v>
      </c>
      <c r="P183">
        <v>1690412863.599999</v>
      </c>
      <c r="Q183">
        <f>(R183)/1000</f>
        <v>0</v>
      </c>
      <c r="R183">
        <f>1000*DB183*AP183*(CX183-CY183)/(100*CQ183*(1000-AP183*CX183))</f>
        <v>0</v>
      </c>
      <c r="S183">
        <f>DB183*AP183*(CW183-CV183*(1000-AP183*CY183)/(1000-AP183*CX183))/(100*CQ183)</f>
        <v>0</v>
      </c>
      <c r="T183">
        <f>CV183 - IF(AP183&gt;1, S183*CQ183*100.0/(AR183*DJ183), 0)</f>
        <v>0</v>
      </c>
      <c r="U183">
        <f>((AA183-Q183/2)*T183-S183)/(AA183+Q183/2)</f>
        <v>0</v>
      </c>
      <c r="V183">
        <f>U183*(DC183+DD183)/1000.0</f>
        <v>0</v>
      </c>
      <c r="W183">
        <f>(CV183 - IF(AP183&gt;1, S183*CQ183*100.0/(AR183*DJ183), 0))*(DC183+DD183)/1000.0</f>
        <v>0</v>
      </c>
      <c r="X183">
        <f>2.0/((1/Z183-1/Y183)+SIGN(Z183)*SQRT((1/Z183-1/Y183)*(1/Z183-1/Y183) + 4*CR183/((CR183+1)*(CR183+1))*(2*1/Z183*1/Y183-1/Y183*1/Y183)))</f>
        <v>0</v>
      </c>
      <c r="Y183">
        <f>IF(LEFT(CS183,1)&lt;&gt;"0",IF(LEFT(CS183,1)="1",3.0,CT183),$D$5+$E$5*(DJ183*DC183/($K$5*1000))+$F$5*(DJ183*DC183/($K$5*1000))*MAX(MIN(CQ183,$J$5),$I$5)*MAX(MIN(CQ183,$J$5),$I$5)+$G$5*MAX(MIN(CQ183,$J$5),$I$5)*(DJ183*DC183/($K$5*1000))+$H$5*(DJ183*DC183/($K$5*1000))*(DJ183*DC183/($K$5*1000)))</f>
        <v>0</v>
      </c>
      <c r="Z183">
        <f>Q183*(1000-(1000*0.61365*exp(17.502*AD183/(240.97+AD183))/(DC183+DD183)+CX183)/2)/(1000*0.61365*exp(17.502*AD183/(240.97+AD183))/(DC183+DD183)-CX183)</f>
        <v>0</v>
      </c>
      <c r="AA183">
        <f>1/((CR183+1)/(X183/1.6)+1/(Y183/1.37)) + CR183/((CR183+1)/(X183/1.6) + CR183/(Y183/1.37))</f>
        <v>0</v>
      </c>
      <c r="AB183">
        <f>(CM183*CP183)</f>
        <v>0</v>
      </c>
      <c r="AC183">
        <f>(DE183+(AB183+2*0.95*5.67E-8*(((DE183+$B$7)+273)^4-(DE183+273)^4)-44100*Q183)/(1.84*29.3*Y183+8*0.95*5.67E-8*(DE183+273)^3))</f>
        <v>0</v>
      </c>
      <c r="AD183">
        <f>($C$7*DF183+$D$7*DG183+$E$7*AC183)</f>
        <v>0</v>
      </c>
      <c r="AE183">
        <f>0.61365*exp(17.502*AD183/(240.97+AD183))</f>
        <v>0</v>
      </c>
      <c r="AF183">
        <f>(AG183/AH183*100)</f>
        <v>0</v>
      </c>
      <c r="AG183">
        <f>CX183*(DC183+DD183)/1000</f>
        <v>0</v>
      </c>
      <c r="AH183">
        <f>0.61365*exp(17.502*DE183/(240.97+DE183))</f>
        <v>0</v>
      </c>
      <c r="AI183">
        <f>(AE183-CX183*(DC183+DD183)/1000)</f>
        <v>0</v>
      </c>
      <c r="AJ183">
        <f>(-Q183*44100)</f>
        <v>0</v>
      </c>
      <c r="AK183">
        <f>2*29.3*Y183*0.92*(DE183-AD183)</f>
        <v>0</v>
      </c>
      <c r="AL183">
        <f>2*0.95*5.67E-8*(((DE183+$B$7)+273)^4-(AD183+273)^4)</f>
        <v>0</v>
      </c>
      <c r="AM183">
        <f>AB183+AL183+AJ183+AK183</f>
        <v>0</v>
      </c>
      <c r="AN183">
        <v>0</v>
      </c>
      <c r="AO183">
        <v>0</v>
      </c>
      <c r="AP183">
        <f>IF(AN183*$H$13&gt;=AR183,1.0,(AR183/(AR183-AN183*$H$13)))</f>
        <v>0</v>
      </c>
      <c r="AQ183">
        <f>(AP183-1)*100</f>
        <v>0</v>
      </c>
      <c r="AR183">
        <f>MAX(0,($B$13+$C$13*DJ183)/(1+$D$13*DJ183)*DC183/(DE183+273)*$E$13)</f>
        <v>0</v>
      </c>
      <c r="AS183" t="s">
        <v>414</v>
      </c>
      <c r="AT183">
        <v>12558.6</v>
      </c>
      <c r="AU183">
        <v>607.068</v>
      </c>
      <c r="AV183">
        <v>2188.17</v>
      </c>
      <c r="AW183">
        <f>1-AU183/AV183</f>
        <v>0</v>
      </c>
      <c r="AX183">
        <v>-1.734461745173538</v>
      </c>
      <c r="AY183" t="s">
        <v>1211</v>
      </c>
      <c r="AZ183">
        <v>12603.7</v>
      </c>
      <c r="BA183">
        <v>734.92976</v>
      </c>
      <c r="BB183">
        <v>934.175</v>
      </c>
      <c r="BC183">
        <f>1-BA183/BB183</f>
        <v>0</v>
      </c>
      <c r="BD183">
        <v>0.5</v>
      </c>
      <c r="BE183">
        <f>CN183</f>
        <v>0</v>
      </c>
      <c r="BF183">
        <f>S183</f>
        <v>0</v>
      </c>
      <c r="BG183">
        <f>BC183*BD183*BE183</f>
        <v>0</v>
      </c>
      <c r="BH183">
        <f>(BF183-AX183)/BE183</f>
        <v>0</v>
      </c>
      <c r="BI183">
        <f>(AV183-BB183)/BB183</f>
        <v>0</v>
      </c>
      <c r="BJ183">
        <f>AU183/(AW183+AU183/BB183)</f>
        <v>0</v>
      </c>
      <c r="BK183" t="s">
        <v>1212</v>
      </c>
      <c r="BL183">
        <v>-16.73</v>
      </c>
      <c r="BM183">
        <f>IF(BL183&lt;&gt;0, BL183, BJ183)</f>
        <v>0</v>
      </c>
      <c r="BN183">
        <f>1-BM183/BB183</f>
        <v>0</v>
      </c>
      <c r="BO183">
        <f>(BB183-BA183)/(BB183-BM183)</f>
        <v>0</v>
      </c>
      <c r="BP183">
        <f>(AV183-BB183)/(AV183-BM183)</f>
        <v>0</v>
      </c>
      <c r="BQ183">
        <f>(BB183-BA183)/(BB183-AU183)</f>
        <v>0</v>
      </c>
      <c r="BR183">
        <f>(AV183-BB183)/(AV183-AU183)</f>
        <v>0</v>
      </c>
      <c r="BS183">
        <f>(BO183*BM183/BA183)</f>
        <v>0</v>
      </c>
      <c r="BT183">
        <f>(1-BS183)</f>
        <v>0</v>
      </c>
      <c r="BU183">
        <v>3452</v>
      </c>
      <c r="BV183">
        <v>300</v>
      </c>
      <c r="BW183">
        <v>300</v>
      </c>
      <c r="BX183">
        <v>300</v>
      </c>
      <c r="BY183">
        <v>12603.7</v>
      </c>
      <c r="BZ183">
        <v>920.09</v>
      </c>
      <c r="CA183">
        <v>-0.0093896</v>
      </c>
      <c r="CB183">
        <v>7.68</v>
      </c>
      <c r="CC183" t="s">
        <v>417</v>
      </c>
      <c r="CD183" t="s">
        <v>417</v>
      </c>
      <c r="CE183" t="s">
        <v>417</v>
      </c>
      <c r="CF183" t="s">
        <v>417</v>
      </c>
      <c r="CG183" t="s">
        <v>417</v>
      </c>
      <c r="CH183" t="s">
        <v>417</v>
      </c>
      <c r="CI183" t="s">
        <v>417</v>
      </c>
      <c r="CJ183" t="s">
        <v>417</v>
      </c>
      <c r="CK183" t="s">
        <v>417</v>
      </c>
      <c r="CL183" t="s">
        <v>417</v>
      </c>
      <c r="CM183">
        <f>$B$11*DK183+$C$11*DL183+$F$11*DW183*(1-DZ183)</f>
        <v>0</v>
      </c>
      <c r="CN183">
        <f>CM183*CO183</f>
        <v>0</v>
      </c>
      <c r="CO183">
        <f>($B$11*$D$9+$C$11*$D$9+$F$11*((EJ183+EB183)/MAX(EJ183+EB183+EK183, 0.1)*$I$9+EK183/MAX(EJ183+EB183+EK183, 0.1)*$J$9))/($B$11+$C$11+$F$11)</f>
        <v>0</v>
      </c>
      <c r="CP183">
        <f>($B$11*$K$9+$C$11*$K$9+$F$11*((EJ183+EB183)/MAX(EJ183+EB183+EK183, 0.1)*$P$9+EK183/MAX(EJ183+EB183+EK183, 0.1)*$Q$9))/($B$11+$C$11+$F$11)</f>
        <v>0</v>
      </c>
      <c r="CQ183">
        <v>6</v>
      </c>
      <c r="CR183">
        <v>0.5</v>
      </c>
      <c r="CS183" t="s">
        <v>418</v>
      </c>
      <c r="CT183">
        <v>2</v>
      </c>
      <c r="CU183">
        <v>1690412863.599999</v>
      </c>
      <c r="CV183">
        <v>410.036129032258</v>
      </c>
      <c r="CW183">
        <v>414.1656774193548</v>
      </c>
      <c r="CX183">
        <v>35.17342258064517</v>
      </c>
      <c r="CY183">
        <v>34.92054516129033</v>
      </c>
      <c r="CZ183">
        <v>408.839129032258</v>
      </c>
      <c r="DA183">
        <v>34.62942258064517</v>
      </c>
      <c r="DB183">
        <v>600.1150645161291</v>
      </c>
      <c r="DC183">
        <v>101.053</v>
      </c>
      <c r="DD183">
        <v>0.100191335483871</v>
      </c>
      <c r="DE183">
        <v>34.34265161290322</v>
      </c>
      <c r="DF183">
        <v>35.13725161290322</v>
      </c>
      <c r="DG183">
        <v>999.9000000000003</v>
      </c>
      <c r="DH183">
        <v>0</v>
      </c>
      <c r="DI183">
        <v>0</v>
      </c>
      <c r="DJ183">
        <v>9999.938387096776</v>
      </c>
      <c r="DK183">
        <v>0</v>
      </c>
      <c r="DL183">
        <v>1141.281225806452</v>
      </c>
      <c r="DM183">
        <v>-4.187479032258065</v>
      </c>
      <c r="DN183">
        <v>424.9267741935484</v>
      </c>
      <c r="DO183">
        <v>429.1519677419354</v>
      </c>
      <c r="DP183">
        <v>0.2585746774193549</v>
      </c>
      <c r="DQ183">
        <v>414.1656774193548</v>
      </c>
      <c r="DR183">
        <v>34.92054516129033</v>
      </c>
      <c r="DS183">
        <v>3.554957419354839</v>
      </c>
      <c r="DT183">
        <v>3.528827741935484</v>
      </c>
      <c r="DU183">
        <v>26.8845129032258</v>
      </c>
      <c r="DV183">
        <v>26.75908387096774</v>
      </c>
      <c r="DW183">
        <v>1199.986451612903</v>
      </c>
      <c r="DX183">
        <v>0.9670034193548386</v>
      </c>
      <c r="DY183">
        <v>0.03299627741935483</v>
      </c>
      <c r="DZ183">
        <v>0</v>
      </c>
      <c r="EA183">
        <v>736.4084838709678</v>
      </c>
      <c r="EB183">
        <v>4.999310000000001</v>
      </c>
      <c r="EC183">
        <v>9809.540967741934</v>
      </c>
      <c r="ED183">
        <v>10576.31935483871</v>
      </c>
      <c r="EE183">
        <v>40.27999999999998</v>
      </c>
      <c r="EF183">
        <v>41.96341935483871</v>
      </c>
      <c r="EG183">
        <v>40.76393548387095</v>
      </c>
      <c r="EH183">
        <v>41.875</v>
      </c>
      <c r="EI183">
        <v>41.95122580645161</v>
      </c>
      <c r="EJ183">
        <v>1155.557096774194</v>
      </c>
      <c r="EK183">
        <v>39.42935483870968</v>
      </c>
      <c r="EL183">
        <v>0</v>
      </c>
      <c r="EM183">
        <v>127</v>
      </c>
      <c r="EN183">
        <v>0</v>
      </c>
      <c r="EO183">
        <v>734.92976</v>
      </c>
      <c r="EP183">
        <v>-116.0150001645684</v>
      </c>
      <c r="EQ183">
        <v>-1153.676155528167</v>
      </c>
      <c r="ER183">
        <v>9795.904400000001</v>
      </c>
      <c r="ES183">
        <v>15</v>
      </c>
      <c r="ET183">
        <v>1690412891.6</v>
      </c>
      <c r="EU183" t="s">
        <v>1213</v>
      </c>
      <c r="EV183">
        <v>1690412891.6</v>
      </c>
      <c r="EW183">
        <v>1690412891.6</v>
      </c>
      <c r="EX183">
        <v>124</v>
      </c>
      <c r="EY183">
        <v>0.06</v>
      </c>
      <c r="EZ183">
        <v>-0.006</v>
      </c>
      <c r="FA183">
        <v>1.197</v>
      </c>
      <c r="FB183">
        <v>0.544</v>
      </c>
      <c r="FC183">
        <v>414</v>
      </c>
      <c r="FD183">
        <v>35</v>
      </c>
      <c r="FE183">
        <v>0.5</v>
      </c>
      <c r="FF183">
        <v>0.22</v>
      </c>
      <c r="FG183">
        <v>4.084793359495518</v>
      </c>
      <c r="FH183">
        <v>-0.01992151445541389</v>
      </c>
      <c r="FI183">
        <v>0.1168801121201551</v>
      </c>
      <c r="FJ183">
        <v>1</v>
      </c>
      <c r="FK183">
        <v>-4.17496125</v>
      </c>
      <c r="FL183">
        <v>-0.3437015009380734</v>
      </c>
      <c r="FM183">
        <v>0.1072685281009183</v>
      </c>
      <c r="FN183">
        <v>1</v>
      </c>
      <c r="FO183">
        <v>409.9760333333333</v>
      </c>
      <c r="FP183">
        <v>-0.3283915461624501</v>
      </c>
      <c r="FQ183">
        <v>0.04637203419686789</v>
      </c>
      <c r="FR183">
        <v>1</v>
      </c>
      <c r="FS183">
        <v>0.2292817</v>
      </c>
      <c r="FT183">
        <v>0.5371598273921195</v>
      </c>
      <c r="FU183">
        <v>0.05403749412778131</v>
      </c>
      <c r="FV183">
        <v>0</v>
      </c>
      <c r="FW183">
        <v>35.17416666666666</v>
      </c>
      <c r="FX183">
        <v>0.4051114571745362</v>
      </c>
      <c r="FY183">
        <v>0.02960204197160847</v>
      </c>
      <c r="FZ183">
        <v>1</v>
      </c>
      <c r="GA183">
        <v>4</v>
      </c>
      <c r="GB183">
        <v>5</v>
      </c>
      <c r="GC183" t="s">
        <v>489</v>
      </c>
      <c r="GD183">
        <v>3.16973</v>
      </c>
      <c r="GE183">
        <v>2.79754</v>
      </c>
      <c r="GF183">
        <v>0.101198</v>
      </c>
      <c r="GG183">
        <v>0.102739</v>
      </c>
      <c r="GH183">
        <v>0.153434</v>
      </c>
      <c r="GI183">
        <v>0.153744</v>
      </c>
      <c r="GJ183">
        <v>27652.6</v>
      </c>
      <c r="GK183">
        <v>22072.7</v>
      </c>
      <c r="GL183">
        <v>28790.7</v>
      </c>
      <c r="GM183">
        <v>24127.9</v>
      </c>
      <c r="GN183">
        <v>31003.2</v>
      </c>
      <c r="GO183">
        <v>29801.5</v>
      </c>
      <c r="GP183">
        <v>39715</v>
      </c>
      <c r="GQ183">
        <v>39369.7</v>
      </c>
      <c r="GR183">
        <v>2.07442</v>
      </c>
      <c r="GS183">
        <v>1.79595</v>
      </c>
      <c r="GT183">
        <v>0.09082999999999999</v>
      </c>
      <c r="GU183">
        <v>0</v>
      </c>
      <c r="GV183">
        <v>33.6364</v>
      </c>
      <c r="GW183">
        <v>999.9</v>
      </c>
      <c r="GX183">
        <v>65.8</v>
      </c>
      <c r="GY183">
        <v>37.1</v>
      </c>
      <c r="GZ183">
        <v>41.2795</v>
      </c>
      <c r="HA183">
        <v>62.14</v>
      </c>
      <c r="HB183">
        <v>29.2708</v>
      </c>
      <c r="HC183">
        <v>1</v>
      </c>
      <c r="HD183">
        <v>0.569937</v>
      </c>
      <c r="HE183">
        <v>0</v>
      </c>
      <c r="HF183">
        <v>20.2791</v>
      </c>
      <c r="HG183">
        <v>5.22358</v>
      </c>
      <c r="HH183">
        <v>11.9141</v>
      </c>
      <c r="HI183">
        <v>4.96375</v>
      </c>
      <c r="HJ183">
        <v>3.292</v>
      </c>
      <c r="HK183">
        <v>9999</v>
      </c>
      <c r="HL183">
        <v>9999</v>
      </c>
      <c r="HM183">
        <v>9999</v>
      </c>
      <c r="HN183">
        <v>999.9</v>
      </c>
      <c r="HO183">
        <v>4.97027</v>
      </c>
      <c r="HP183">
        <v>1.87531</v>
      </c>
      <c r="HQ183">
        <v>1.87407</v>
      </c>
      <c r="HR183">
        <v>1.87328</v>
      </c>
      <c r="HS183">
        <v>1.87469</v>
      </c>
      <c r="HT183">
        <v>1.86966</v>
      </c>
      <c r="HU183">
        <v>1.87378</v>
      </c>
      <c r="HV183">
        <v>1.87882</v>
      </c>
      <c r="HW183">
        <v>0</v>
      </c>
      <c r="HX183">
        <v>0</v>
      </c>
      <c r="HY183">
        <v>0</v>
      </c>
      <c r="HZ183">
        <v>0</v>
      </c>
      <c r="IA183" t="s">
        <v>421</v>
      </c>
      <c r="IB183" t="s">
        <v>422</v>
      </c>
      <c r="IC183" t="s">
        <v>423</v>
      </c>
      <c r="ID183" t="s">
        <v>423</v>
      </c>
      <c r="IE183" t="s">
        <v>423</v>
      </c>
      <c r="IF183" t="s">
        <v>423</v>
      </c>
      <c r="IG183">
        <v>0</v>
      </c>
      <c r="IH183">
        <v>100</v>
      </c>
      <c r="II183">
        <v>100</v>
      </c>
      <c r="IJ183">
        <v>1.197</v>
      </c>
      <c r="IK183">
        <v>0.544</v>
      </c>
      <c r="IL183">
        <v>1.117898244600625</v>
      </c>
      <c r="IM183">
        <v>0.0007502269904989051</v>
      </c>
      <c r="IN183">
        <v>-1.907541437940456E-06</v>
      </c>
      <c r="IO183">
        <v>4.87577687351772E-10</v>
      </c>
      <c r="IP183">
        <v>0.5497099999999975</v>
      </c>
      <c r="IQ183">
        <v>0</v>
      </c>
      <c r="IR183">
        <v>0</v>
      </c>
      <c r="IS183">
        <v>0</v>
      </c>
      <c r="IT183">
        <v>1</v>
      </c>
      <c r="IU183">
        <v>1943</v>
      </c>
      <c r="IV183">
        <v>1</v>
      </c>
      <c r="IW183">
        <v>21</v>
      </c>
      <c r="IX183">
        <v>1.6</v>
      </c>
      <c r="IY183">
        <v>1.8</v>
      </c>
      <c r="IZ183">
        <v>1.09863</v>
      </c>
      <c r="JA183">
        <v>2.41455</v>
      </c>
      <c r="JB183">
        <v>1.42578</v>
      </c>
      <c r="JC183">
        <v>2.2644</v>
      </c>
      <c r="JD183">
        <v>1.54785</v>
      </c>
      <c r="JE183">
        <v>2.43774</v>
      </c>
      <c r="JF183">
        <v>39.4666</v>
      </c>
      <c r="JG183">
        <v>14.386</v>
      </c>
      <c r="JH183">
        <v>18</v>
      </c>
      <c r="JI183">
        <v>627.436</v>
      </c>
      <c r="JJ183">
        <v>427.116</v>
      </c>
      <c r="JK183">
        <v>33.4452</v>
      </c>
      <c r="JL183">
        <v>34.3216</v>
      </c>
      <c r="JM183">
        <v>30.001</v>
      </c>
      <c r="JN183">
        <v>34.1116</v>
      </c>
      <c r="JO183">
        <v>34.0384</v>
      </c>
      <c r="JP183">
        <v>22.0178</v>
      </c>
      <c r="JQ183">
        <v>18.0528</v>
      </c>
      <c r="JR183">
        <v>100</v>
      </c>
      <c r="JS183">
        <v>-999.9</v>
      </c>
      <c r="JT183">
        <v>414.112</v>
      </c>
      <c r="JU183">
        <v>35</v>
      </c>
      <c r="JV183">
        <v>93.8092</v>
      </c>
      <c r="JW183">
        <v>100.16</v>
      </c>
    </row>
    <row r="184" spans="1:283">
      <c r="A184">
        <v>168</v>
      </c>
      <c r="B184">
        <v>1690413036.6</v>
      </c>
      <c r="C184">
        <v>34666.5</v>
      </c>
      <c r="D184" t="s">
        <v>1214</v>
      </c>
      <c r="E184" t="s">
        <v>1215</v>
      </c>
      <c r="F184">
        <v>15</v>
      </c>
      <c r="P184">
        <v>1690413028.599999</v>
      </c>
      <c r="Q184">
        <f>(R184)/1000</f>
        <v>0</v>
      </c>
      <c r="R184">
        <f>1000*DB184*AP184*(CX184-CY184)/(100*CQ184*(1000-AP184*CX184))</f>
        <v>0</v>
      </c>
      <c r="S184">
        <f>DB184*AP184*(CW184-CV184*(1000-AP184*CY184)/(1000-AP184*CX184))/(100*CQ184)</f>
        <v>0</v>
      </c>
      <c r="T184">
        <f>CV184 - IF(AP184&gt;1, S184*CQ184*100.0/(AR184*DJ184), 0)</f>
        <v>0</v>
      </c>
      <c r="U184">
        <f>((AA184-Q184/2)*T184-S184)/(AA184+Q184/2)</f>
        <v>0</v>
      </c>
      <c r="V184">
        <f>U184*(DC184+DD184)/1000.0</f>
        <v>0</v>
      </c>
      <c r="W184">
        <f>(CV184 - IF(AP184&gt;1, S184*CQ184*100.0/(AR184*DJ184), 0))*(DC184+DD184)/1000.0</f>
        <v>0</v>
      </c>
      <c r="X184">
        <f>2.0/((1/Z184-1/Y184)+SIGN(Z184)*SQRT((1/Z184-1/Y184)*(1/Z184-1/Y184) + 4*CR184/((CR184+1)*(CR184+1))*(2*1/Z184*1/Y184-1/Y184*1/Y184)))</f>
        <v>0</v>
      </c>
      <c r="Y184">
        <f>IF(LEFT(CS184,1)&lt;&gt;"0",IF(LEFT(CS184,1)="1",3.0,CT184),$D$5+$E$5*(DJ184*DC184/($K$5*1000))+$F$5*(DJ184*DC184/($K$5*1000))*MAX(MIN(CQ184,$J$5),$I$5)*MAX(MIN(CQ184,$J$5),$I$5)+$G$5*MAX(MIN(CQ184,$J$5),$I$5)*(DJ184*DC184/($K$5*1000))+$H$5*(DJ184*DC184/($K$5*1000))*(DJ184*DC184/($K$5*1000)))</f>
        <v>0</v>
      </c>
      <c r="Z184">
        <f>Q184*(1000-(1000*0.61365*exp(17.502*AD184/(240.97+AD184))/(DC184+DD184)+CX184)/2)/(1000*0.61365*exp(17.502*AD184/(240.97+AD184))/(DC184+DD184)-CX184)</f>
        <v>0</v>
      </c>
      <c r="AA184">
        <f>1/((CR184+1)/(X184/1.6)+1/(Y184/1.37)) + CR184/((CR184+1)/(X184/1.6) + CR184/(Y184/1.37))</f>
        <v>0</v>
      </c>
      <c r="AB184">
        <f>(CM184*CP184)</f>
        <v>0</v>
      </c>
      <c r="AC184">
        <f>(DE184+(AB184+2*0.95*5.67E-8*(((DE184+$B$7)+273)^4-(DE184+273)^4)-44100*Q184)/(1.84*29.3*Y184+8*0.95*5.67E-8*(DE184+273)^3))</f>
        <v>0</v>
      </c>
      <c r="AD184">
        <f>($C$7*DF184+$D$7*DG184+$E$7*AC184)</f>
        <v>0</v>
      </c>
      <c r="AE184">
        <f>0.61365*exp(17.502*AD184/(240.97+AD184))</f>
        <v>0</v>
      </c>
      <c r="AF184">
        <f>(AG184/AH184*100)</f>
        <v>0</v>
      </c>
      <c r="AG184">
        <f>CX184*(DC184+DD184)/1000</f>
        <v>0</v>
      </c>
      <c r="AH184">
        <f>0.61365*exp(17.502*DE184/(240.97+DE184))</f>
        <v>0</v>
      </c>
      <c r="AI184">
        <f>(AE184-CX184*(DC184+DD184)/1000)</f>
        <v>0</v>
      </c>
      <c r="AJ184">
        <f>(-Q184*44100)</f>
        <v>0</v>
      </c>
      <c r="AK184">
        <f>2*29.3*Y184*0.92*(DE184-AD184)</f>
        <v>0</v>
      </c>
      <c r="AL184">
        <f>2*0.95*5.67E-8*(((DE184+$B$7)+273)^4-(AD184+273)^4)</f>
        <v>0</v>
      </c>
      <c r="AM184">
        <f>AB184+AL184+AJ184+AK184</f>
        <v>0</v>
      </c>
      <c r="AN184">
        <v>0</v>
      </c>
      <c r="AO184">
        <v>0</v>
      </c>
      <c r="AP184">
        <f>IF(AN184*$H$13&gt;=AR184,1.0,(AR184/(AR184-AN184*$H$13)))</f>
        <v>0</v>
      </c>
      <c r="AQ184">
        <f>(AP184-1)*100</f>
        <v>0</v>
      </c>
      <c r="AR184">
        <f>MAX(0,($B$13+$C$13*DJ184)/(1+$D$13*DJ184)*DC184/(DE184+273)*$E$13)</f>
        <v>0</v>
      </c>
      <c r="AS184" t="s">
        <v>414</v>
      </c>
      <c r="AT184">
        <v>12558.6</v>
      </c>
      <c r="AU184">
        <v>607.068</v>
      </c>
      <c r="AV184">
        <v>2188.17</v>
      </c>
      <c r="AW184">
        <f>1-AU184/AV184</f>
        <v>0</v>
      </c>
      <c r="AX184">
        <v>-1.734461745173538</v>
      </c>
      <c r="AY184" t="s">
        <v>1216</v>
      </c>
      <c r="AZ184">
        <v>12587.1</v>
      </c>
      <c r="BA184">
        <v>648.8548000000001</v>
      </c>
      <c r="BB184">
        <v>790.138</v>
      </c>
      <c r="BC184">
        <f>1-BA184/BB184</f>
        <v>0</v>
      </c>
      <c r="BD184">
        <v>0.5</v>
      </c>
      <c r="BE184">
        <f>CN184</f>
        <v>0</v>
      </c>
      <c r="BF184">
        <f>S184</f>
        <v>0</v>
      </c>
      <c r="BG184">
        <f>BC184*BD184*BE184</f>
        <v>0</v>
      </c>
      <c r="BH184">
        <f>(BF184-AX184)/BE184</f>
        <v>0</v>
      </c>
      <c r="BI184">
        <f>(AV184-BB184)/BB184</f>
        <v>0</v>
      </c>
      <c r="BJ184">
        <f>AU184/(AW184+AU184/BB184)</f>
        <v>0</v>
      </c>
      <c r="BK184" t="s">
        <v>1217</v>
      </c>
      <c r="BL184">
        <v>2.75</v>
      </c>
      <c r="BM184">
        <f>IF(BL184&lt;&gt;0, BL184, BJ184)</f>
        <v>0</v>
      </c>
      <c r="BN184">
        <f>1-BM184/BB184</f>
        <v>0</v>
      </c>
      <c r="BO184">
        <f>(BB184-BA184)/(BB184-BM184)</f>
        <v>0</v>
      </c>
      <c r="BP184">
        <f>(AV184-BB184)/(AV184-BM184)</f>
        <v>0</v>
      </c>
      <c r="BQ184">
        <f>(BB184-BA184)/(BB184-AU184)</f>
        <v>0</v>
      </c>
      <c r="BR184">
        <f>(AV184-BB184)/(AV184-AU184)</f>
        <v>0</v>
      </c>
      <c r="BS184">
        <f>(BO184*BM184/BA184)</f>
        <v>0</v>
      </c>
      <c r="BT184">
        <f>(1-BS184)</f>
        <v>0</v>
      </c>
      <c r="BU184">
        <v>3454</v>
      </c>
      <c r="BV184">
        <v>300</v>
      </c>
      <c r="BW184">
        <v>300</v>
      </c>
      <c r="BX184">
        <v>300</v>
      </c>
      <c r="BY184">
        <v>12587.1</v>
      </c>
      <c r="BZ184">
        <v>784.05</v>
      </c>
      <c r="CA184">
        <v>-0.009541829999999999</v>
      </c>
      <c r="CB184">
        <v>6.43</v>
      </c>
      <c r="CC184" t="s">
        <v>417</v>
      </c>
      <c r="CD184" t="s">
        <v>417</v>
      </c>
      <c r="CE184" t="s">
        <v>417</v>
      </c>
      <c r="CF184" t="s">
        <v>417</v>
      </c>
      <c r="CG184" t="s">
        <v>417</v>
      </c>
      <c r="CH184" t="s">
        <v>417</v>
      </c>
      <c r="CI184" t="s">
        <v>417</v>
      </c>
      <c r="CJ184" t="s">
        <v>417</v>
      </c>
      <c r="CK184" t="s">
        <v>417</v>
      </c>
      <c r="CL184" t="s">
        <v>417</v>
      </c>
      <c r="CM184">
        <f>$B$11*DK184+$C$11*DL184+$F$11*DW184*(1-DZ184)</f>
        <v>0</v>
      </c>
      <c r="CN184">
        <f>CM184*CO184</f>
        <v>0</v>
      </c>
      <c r="CO184">
        <f>($B$11*$D$9+$C$11*$D$9+$F$11*((EJ184+EB184)/MAX(EJ184+EB184+EK184, 0.1)*$I$9+EK184/MAX(EJ184+EB184+EK184, 0.1)*$J$9))/($B$11+$C$11+$F$11)</f>
        <v>0</v>
      </c>
      <c r="CP184">
        <f>($B$11*$K$9+$C$11*$K$9+$F$11*((EJ184+EB184)/MAX(EJ184+EB184+EK184, 0.1)*$P$9+EK184/MAX(EJ184+EB184+EK184, 0.1)*$Q$9))/($B$11+$C$11+$F$11)</f>
        <v>0</v>
      </c>
      <c r="CQ184">
        <v>6</v>
      </c>
      <c r="CR184">
        <v>0.5</v>
      </c>
      <c r="CS184" t="s">
        <v>418</v>
      </c>
      <c r="CT184">
        <v>2</v>
      </c>
      <c r="CU184">
        <v>1690413028.599999</v>
      </c>
      <c r="CV184">
        <v>409.9564838709678</v>
      </c>
      <c r="CW184">
        <v>411.7286774193548</v>
      </c>
      <c r="CX184">
        <v>35.11948387096775</v>
      </c>
      <c r="CY184">
        <v>34.97605806451613</v>
      </c>
      <c r="CZ184">
        <v>408.7474838709678</v>
      </c>
      <c r="DA184">
        <v>34.58348387096775</v>
      </c>
      <c r="DB184">
        <v>600.2066129032257</v>
      </c>
      <c r="DC184">
        <v>101.0595806451613</v>
      </c>
      <c r="DD184">
        <v>0.09997815483870967</v>
      </c>
      <c r="DE184">
        <v>34.55364193548387</v>
      </c>
      <c r="DF184">
        <v>35.0291935483871</v>
      </c>
      <c r="DG184">
        <v>999.9000000000003</v>
      </c>
      <c r="DH184">
        <v>0</v>
      </c>
      <c r="DI184">
        <v>0</v>
      </c>
      <c r="DJ184">
        <v>10006.69612903226</v>
      </c>
      <c r="DK184">
        <v>0</v>
      </c>
      <c r="DL184">
        <v>1267.338064516129</v>
      </c>
      <c r="DM184">
        <v>-1.78146870967742</v>
      </c>
      <c r="DN184">
        <v>424.8717741935483</v>
      </c>
      <c r="DO184">
        <v>426.6511935483871</v>
      </c>
      <c r="DP184">
        <v>0.1511573516129032</v>
      </c>
      <c r="DQ184">
        <v>411.7286774193548</v>
      </c>
      <c r="DR184">
        <v>34.97605806451613</v>
      </c>
      <c r="DS184">
        <v>3.549938709677419</v>
      </c>
      <c r="DT184">
        <v>3.534664193548386</v>
      </c>
      <c r="DU184">
        <v>26.86049032258064</v>
      </c>
      <c r="DV184">
        <v>26.78717096774194</v>
      </c>
      <c r="DW184">
        <v>999.9891935483869</v>
      </c>
      <c r="DX184">
        <v>0.9600062258064513</v>
      </c>
      <c r="DY184">
        <v>0.03999343870967742</v>
      </c>
      <c r="DZ184">
        <v>0</v>
      </c>
      <c r="EA184">
        <v>649.9557741935482</v>
      </c>
      <c r="EB184">
        <v>4.999310000000001</v>
      </c>
      <c r="EC184">
        <v>7969.171612903227</v>
      </c>
      <c r="ED184">
        <v>8784.781612903227</v>
      </c>
      <c r="EE184">
        <v>41.00399999999999</v>
      </c>
      <c r="EF184">
        <v>42.69716129032257</v>
      </c>
      <c r="EG184">
        <v>41.57622580645161</v>
      </c>
      <c r="EH184">
        <v>42.56199999999998</v>
      </c>
      <c r="EI184">
        <v>42.67899999999997</v>
      </c>
      <c r="EJ184">
        <v>955.1983870967744</v>
      </c>
      <c r="EK184">
        <v>39.78999999999999</v>
      </c>
      <c r="EL184">
        <v>0</v>
      </c>
      <c r="EM184">
        <v>164.5</v>
      </c>
      <c r="EN184">
        <v>0</v>
      </c>
      <c r="EO184">
        <v>648.8548000000001</v>
      </c>
      <c r="EP184">
        <v>-72.59530768229435</v>
      </c>
      <c r="EQ184">
        <v>-714.3284616745498</v>
      </c>
      <c r="ER184">
        <v>7957.841599999999</v>
      </c>
      <c r="ES184">
        <v>15</v>
      </c>
      <c r="ET184">
        <v>1690413057.6</v>
      </c>
      <c r="EU184" t="s">
        <v>1218</v>
      </c>
      <c r="EV184">
        <v>1690413057.6</v>
      </c>
      <c r="EW184">
        <v>1690413057.6</v>
      </c>
      <c r="EX184">
        <v>125</v>
      </c>
      <c r="EY184">
        <v>0.011</v>
      </c>
      <c r="EZ184">
        <v>-0.007</v>
      </c>
      <c r="FA184">
        <v>1.209</v>
      </c>
      <c r="FB184">
        <v>0.536</v>
      </c>
      <c r="FC184">
        <v>412</v>
      </c>
      <c r="FD184">
        <v>35</v>
      </c>
      <c r="FE184">
        <v>0.31</v>
      </c>
      <c r="FF184">
        <v>0.55</v>
      </c>
      <c r="FG184">
        <v>1.730148638925126</v>
      </c>
      <c r="FH184">
        <v>-0.7848677485096994</v>
      </c>
      <c r="FI184">
        <v>0.06401852600523052</v>
      </c>
      <c r="FJ184">
        <v>1</v>
      </c>
      <c r="FK184">
        <v>-1.79347075</v>
      </c>
      <c r="FL184">
        <v>0.3508184240150122</v>
      </c>
      <c r="FM184">
        <v>0.04843239661566935</v>
      </c>
      <c r="FN184">
        <v>1</v>
      </c>
      <c r="FO184">
        <v>409.9457</v>
      </c>
      <c r="FP184">
        <v>0.4330945494986613</v>
      </c>
      <c r="FQ184">
        <v>0.04035521445034657</v>
      </c>
      <c r="FR184">
        <v>1</v>
      </c>
      <c r="FS184">
        <v>0.1239072625</v>
      </c>
      <c r="FT184">
        <v>0.4893475125703566</v>
      </c>
      <c r="FU184">
        <v>0.04744052328046502</v>
      </c>
      <c r="FV184">
        <v>1</v>
      </c>
      <c r="FW184">
        <v>35.12126</v>
      </c>
      <c r="FX184">
        <v>0.4949926585094221</v>
      </c>
      <c r="FY184">
        <v>0.03580406494612886</v>
      </c>
      <c r="FZ184">
        <v>1</v>
      </c>
      <c r="GA184">
        <v>5</v>
      </c>
      <c r="GB184">
        <v>5</v>
      </c>
      <c r="GC184" t="s">
        <v>420</v>
      </c>
      <c r="GD184">
        <v>3.1694</v>
      </c>
      <c r="GE184">
        <v>2.79693</v>
      </c>
      <c r="GF184">
        <v>0.101093</v>
      </c>
      <c r="GG184">
        <v>0.102193</v>
      </c>
      <c r="GH184">
        <v>0.153231</v>
      </c>
      <c r="GI184">
        <v>0.153734</v>
      </c>
      <c r="GJ184">
        <v>27644.2</v>
      </c>
      <c r="GK184">
        <v>22072.3</v>
      </c>
      <c r="GL184">
        <v>28780.4</v>
      </c>
      <c r="GM184">
        <v>24114.2</v>
      </c>
      <c r="GN184">
        <v>31003.1</v>
      </c>
      <c r="GO184">
        <v>29785.5</v>
      </c>
      <c r="GP184">
        <v>39702.3</v>
      </c>
      <c r="GQ184">
        <v>39345.9</v>
      </c>
      <c r="GR184">
        <v>2.07663</v>
      </c>
      <c r="GS184">
        <v>1.7929</v>
      </c>
      <c r="GT184">
        <v>0.103086</v>
      </c>
      <c r="GU184">
        <v>0</v>
      </c>
      <c r="GV184">
        <v>33.3909</v>
      </c>
      <c r="GW184">
        <v>999.9</v>
      </c>
      <c r="GX184">
        <v>66.2</v>
      </c>
      <c r="GY184">
        <v>37</v>
      </c>
      <c r="GZ184">
        <v>41.3014</v>
      </c>
      <c r="HA184">
        <v>61.93</v>
      </c>
      <c r="HB184">
        <v>29.9159</v>
      </c>
      <c r="HC184">
        <v>1</v>
      </c>
      <c r="HD184">
        <v>0.599172</v>
      </c>
      <c r="HE184">
        <v>0</v>
      </c>
      <c r="HF184">
        <v>20.2803</v>
      </c>
      <c r="HG184">
        <v>5.22283</v>
      </c>
      <c r="HH184">
        <v>11.9141</v>
      </c>
      <c r="HI184">
        <v>4.9636</v>
      </c>
      <c r="HJ184">
        <v>3.292</v>
      </c>
      <c r="HK184">
        <v>9999</v>
      </c>
      <c r="HL184">
        <v>9999</v>
      </c>
      <c r="HM184">
        <v>9999</v>
      </c>
      <c r="HN184">
        <v>999.9</v>
      </c>
      <c r="HO184">
        <v>4.97028</v>
      </c>
      <c r="HP184">
        <v>1.87531</v>
      </c>
      <c r="HQ184">
        <v>1.87408</v>
      </c>
      <c r="HR184">
        <v>1.87331</v>
      </c>
      <c r="HS184">
        <v>1.87469</v>
      </c>
      <c r="HT184">
        <v>1.86966</v>
      </c>
      <c r="HU184">
        <v>1.87378</v>
      </c>
      <c r="HV184">
        <v>1.87888</v>
      </c>
      <c r="HW184">
        <v>0</v>
      </c>
      <c r="HX184">
        <v>0</v>
      </c>
      <c r="HY184">
        <v>0</v>
      </c>
      <c r="HZ184">
        <v>0</v>
      </c>
      <c r="IA184" t="s">
        <v>421</v>
      </c>
      <c r="IB184" t="s">
        <v>422</v>
      </c>
      <c r="IC184" t="s">
        <v>423</v>
      </c>
      <c r="ID184" t="s">
        <v>423</v>
      </c>
      <c r="IE184" t="s">
        <v>423</v>
      </c>
      <c r="IF184" t="s">
        <v>423</v>
      </c>
      <c r="IG184">
        <v>0</v>
      </c>
      <c r="IH184">
        <v>100</v>
      </c>
      <c r="II184">
        <v>100</v>
      </c>
      <c r="IJ184">
        <v>1.209</v>
      </c>
      <c r="IK184">
        <v>0.536</v>
      </c>
      <c r="IL184">
        <v>1.178400124443575</v>
      </c>
      <c r="IM184">
        <v>0.0007502269904989051</v>
      </c>
      <c r="IN184">
        <v>-1.907541437940456E-06</v>
      </c>
      <c r="IO184">
        <v>4.87577687351772E-10</v>
      </c>
      <c r="IP184">
        <v>0.5437300000000036</v>
      </c>
      <c r="IQ184">
        <v>0</v>
      </c>
      <c r="IR184">
        <v>0</v>
      </c>
      <c r="IS184">
        <v>0</v>
      </c>
      <c r="IT184">
        <v>1</v>
      </c>
      <c r="IU184">
        <v>1943</v>
      </c>
      <c r="IV184">
        <v>1</v>
      </c>
      <c r="IW184">
        <v>21</v>
      </c>
      <c r="IX184">
        <v>2.4</v>
      </c>
      <c r="IY184">
        <v>2.4</v>
      </c>
      <c r="IZ184">
        <v>1.09375</v>
      </c>
      <c r="JA184">
        <v>2.42432</v>
      </c>
      <c r="JB184">
        <v>1.42578</v>
      </c>
      <c r="JC184">
        <v>2.26562</v>
      </c>
      <c r="JD184">
        <v>1.54785</v>
      </c>
      <c r="JE184">
        <v>2.39014</v>
      </c>
      <c r="JF184">
        <v>39.7171</v>
      </c>
      <c r="JG184">
        <v>14.3684</v>
      </c>
      <c r="JH184">
        <v>18</v>
      </c>
      <c r="JI184">
        <v>632.074</v>
      </c>
      <c r="JJ184">
        <v>427.349</v>
      </c>
      <c r="JK184">
        <v>33.7944</v>
      </c>
      <c r="JL184">
        <v>34.6577</v>
      </c>
      <c r="JM184">
        <v>30.0009</v>
      </c>
      <c r="JN184">
        <v>34.4243</v>
      </c>
      <c r="JO184">
        <v>34.3493</v>
      </c>
      <c r="JP184">
        <v>21.9285</v>
      </c>
      <c r="JQ184">
        <v>17.7779</v>
      </c>
      <c r="JR184">
        <v>100</v>
      </c>
      <c r="JS184">
        <v>-999.9</v>
      </c>
      <c r="JT184">
        <v>411.837</v>
      </c>
      <c r="JU184">
        <v>35</v>
      </c>
      <c r="JV184">
        <v>93.7777</v>
      </c>
      <c r="JW184">
        <v>100.101</v>
      </c>
    </row>
    <row r="185" spans="1:283">
      <c r="A185">
        <v>169</v>
      </c>
      <c r="B185">
        <v>1690413175.1</v>
      </c>
      <c r="C185">
        <v>34805</v>
      </c>
      <c r="D185" t="s">
        <v>1219</v>
      </c>
      <c r="E185" t="s">
        <v>1220</v>
      </c>
      <c r="F185">
        <v>15</v>
      </c>
      <c r="P185">
        <v>1690413167.349999</v>
      </c>
      <c r="Q185">
        <f>(R185)/1000</f>
        <v>0</v>
      </c>
      <c r="R185">
        <f>1000*DB185*AP185*(CX185-CY185)/(100*CQ185*(1000-AP185*CX185))</f>
        <v>0</v>
      </c>
      <c r="S185">
        <f>DB185*AP185*(CW185-CV185*(1000-AP185*CY185)/(1000-AP185*CX185))/(100*CQ185)</f>
        <v>0</v>
      </c>
      <c r="T185">
        <f>CV185 - IF(AP185&gt;1, S185*CQ185*100.0/(AR185*DJ185), 0)</f>
        <v>0</v>
      </c>
      <c r="U185">
        <f>((AA185-Q185/2)*T185-S185)/(AA185+Q185/2)</f>
        <v>0</v>
      </c>
      <c r="V185">
        <f>U185*(DC185+DD185)/1000.0</f>
        <v>0</v>
      </c>
      <c r="W185">
        <f>(CV185 - IF(AP185&gt;1, S185*CQ185*100.0/(AR185*DJ185), 0))*(DC185+DD185)/1000.0</f>
        <v>0</v>
      </c>
      <c r="X185">
        <f>2.0/((1/Z185-1/Y185)+SIGN(Z185)*SQRT((1/Z185-1/Y185)*(1/Z185-1/Y185) + 4*CR185/((CR185+1)*(CR185+1))*(2*1/Z185*1/Y185-1/Y185*1/Y185)))</f>
        <v>0</v>
      </c>
      <c r="Y185">
        <f>IF(LEFT(CS185,1)&lt;&gt;"0",IF(LEFT(CS185,1)="1",3.0,CT185),$D$5+$E$5*(DJ185*DC185/($K$5*1000))+$F$5*(DJ185*DC185/($K$5*1000))*MAX(MIN(CQ185,$J$5),$I$5)*MAX(MIN(CQ185,$J$5),$I$5)+$G$5*MAX(MIN(CQ185,$J$5),$I$5)*(DJ185*DC185/($K$5*1000))+$H$5*(DJ185*DC185/($K$5*1000))*(DJ185*DC185/($K$5*1000)))</f>
        <v>0</v>
      </c>
      <c r="Z185">
        <f>Q185*(1000-(1000*0.61365*exp(17.502*AD185/(240.97+AD185))/(DC185+DD185)+CX185)/2)/(1000*0.61365*exp(17.502*AD185/(240.97+AD185))/(DC185+DD185)-CX185)</f>
        <v>0</v>
      </c>
      <c r="AA185">
        <f>1/((CR185+1)/(X185/1.6)+1/(Y185/1.37)) + CR185/((CR185+1)/(X185/1.6) + CR185/(Y185/1.37))</f>
        <v>0</v>
      </c>
      <c r="AB185">
        <f>(CM185*CP185)</f>
        <v>0</v>
      </c>
      <c r="AC185">
        <f>(DE185+(AB185+2*0.95*5.67E-8*(((DE185+$B$7)+273)^4-(DE185+273)^4)-44100*Q185)/(1.84*29.3*Y185+8*0.95*5.67E-8*(DE185+273)^3))</f>
        <v>0</v>
      </c>
      <c r="AD185">
        <f>($C$7*DF185+$D$7*DG185+$E$7*AC185)</f>
        <v>0</v>
      </c>
      <c r="AE185">
        <f>0.61365*exp(17.502*AD185/(240.97+AD185))</f>
        <v>0</v>
      </c>
      <c r="AF185">
        <f>(AG185/AH185*100)</f>
        <v>0</v>
      </c>
      <c r="AG185">
        <f>CX185*(DC185+DD185)/1000</f>
        <v>0</v>
      </c>
      <c r="AH185">
        <f>0.61365*exp(17.502*DE185/(240.97+DE185))</f>
        <v>0</v>
      </c>
      <c r="AI185">
        <f>(AE185-CX185*(DC185+DD185)/1000)</f>
        <v>0</v>
      </c>
      <c r="AJ185">
        <f>(-Q185*44100)</f>
        <v>0</v>
      </c>
      <c r="AK185">
        <f>2*29.3*Y185*0.92*(DE185-AD185)</f>
        <v>0</v>
      </c>
      <c r="AL185">
        <f>2*0.95*5.67E-8*(((DE185+$B$7)+273)^4-(AD185+273)^4)</f>
        <v>0</v>
      </c>
      <c r="AM185">
        <f>AB185+AL185+AJ185+AK185</f>
        <v>0</v>
      </c>
      <c r="AN185">
        <v>0</v>
      </c>
      <c r="AO185">
        <v>0</v>
      </c>
      <c r="AP185">
        <f>IF(AN185*$H$13&gt;=AR185,1.0,(AR185/(AR185-AN185*$H$13)))</f>
        <v>0</v>
      </c>
      <c r="AQ185">
        <f>(AP185-1)*100</f>
        <v>0</v>
      </c>
      <c r="AR185">
        <f>MAX(0,($B$13+$C$13*DJ185)/(1+$D$13*DJ185)*DC185/(DE185+273)*$E$13)</f>
        <v>0</v>
      </c>
      <c r="AS185" t="s">
        <v>414</v>
      </c>
      <c r="AT185">
        <v>12558.6</v>
      </c>
      <c r="AU185">
        <v>607.068</v>
      </c>
      <c r="AV185">
        <v>2188.17</v>
      </c>
      <c r="AW185">
        <f>1-AU185/AV185</f>
        <v>0</v>
      </c>
      <c r="AX185">
        <v>-1.734461745173538</v>
      </c>
      <c r="AY185" t="s">
        <v>1221</v>
      </c>
      <c r="AZ185">
        <v>12528.2</v>
      </c>
      <c r="BA185">
        <v>592.78036</v>
      </c>
      <c r="BB185">
        <v>746.669</v>
      </c>
      <c r="BC185">
        <f>1-BA185/BB185</f>
        <v>0</v>
      </c>
      <c r="BD185">
        <v>0.5</v>
      </c>
      <c r="BE185">
        <f>CN185</f>
        <v>0</v>
      </c>
      <c r="BF185">
        <f>S185</f>
        <v>0</v>
      </c>
      <c r="BG185">
        <f>BC185*BD185*BE185</f>
        <v>0</v>
      </c>
      <c r="BH185">
        <f>(BF185-AX185)/BE185</f>
        <v>0</v>
      </c>
      <c r="BI185">
        <f>(AV185-BB185)/BB185</f>
        <v>0</v>
      </c>
      <c r="BJ185">
        <f>AU185/(AW185+AU185/BB185)</f>
        <v>0</v>
      </c>
      <c r="BK185" t="s">
        <v>1222</v>
      </c>
      <c r="BL185">
        <v>-1928.79</v>
      </c>
      <c r="BM185">
        <f>IF(BL185&lt;&gt;0, BL185, BJ185)</f>
        <v>0</v>
      </c>
      <c r="BN185">
        <f>1-BM185/BB185</f>
        <v>0</v>
      </c>
      <c r="BO185">
        <f>(BB185-BA185)/(BB185-BM185)</f>
        <v>0</v>
      </c>
      <c r="BP185">
        <f>(AV185-BB185)/(AV185-BM185)</f>
        <v>0</v>
      </c>
      <c r="BQ185">
        <f>(BB185-BA185)/(BB185-AU185)</f>
        <v>0</v>
      </c>
      <c r="BR185">
        <f>(AV185-BB185)/(AV185-AU185)</f>
        <v>0</v>
      </c>
      <c r="BS185">
        <f>(BO185*BM185/BA185)</f>
        <v>0</v>
      </c>
      <c r="BT185">
        <f>(1-BS185)</f>
        <v>0</v>
      </c>
      <c r="BU185">
        <v>3456</v>
      </c>
      <c r="BV185">
        <v>300</v>
      </c>
      <c r="BW185">
        <v>300</v>
      </c>
      <c r="BX185">
        <v>300</v>
      </c>
      <c r="BY185">
        <v>12528.2</v>
      </c>
      <c r="BZ185">
        <v>716.46</v>
      </c>
      <c r="CA185">
        <v>-0.009075990000000001</v>
      </c>
      <c r="CB185">
        <v>-2.56</v>
      </c>
      <c r="CC185" t="s">
        <v>417</v>
      </c>
      <c r="CD185" t="s">
        <v>417</v>
      </c>
      <c r="CE185" t="s">
        <v>417</v>
      </c>
      <c r="CF185" t="s">
        <v>417</v>
      </c>
      <c r="CG185" t="s">
        <v>417</v>
      </c>
      <c r="CH185" t="s">
        <v>417</v>
      </c>
      <c r="CI185" t="s">
        <v>417</v>
      </c>
      <c r="CJ185" t="s">
        <v>417</v>
      </c>
      <c r="CK185" t="s">
        <v>417</v>
      </c>
      <c r="CL185" t="s">
        <v>417</v>
      </c>
      <c r="CM185">
        <f>$B$11*DK185+$C$11*DL185+$F$11*DW185*(1-DZ185)</f>
        <v>0</v>
      </c>
      <c r="CN185">
        <f>CM185*CO185</f>
        <v>0</v>
      </c>
      <c r="CO185">
        <f>($B$11*$D$9+$C$11*$D$9+$F$11*((EJ185+EB185)/MAX(EJ185+EB185+EK185, 0.1)*$I$9+EK185/MAX(EJ185+EB185+EK185, 0.1)*$J$9))/($B$11+$C$11+$F$11)</f>
        <v>0</v>
      </c>
      <c r="CP185">
        <f>($B$11*$K$9+$C$11*$K$9+$F$11*((EJ185+EB185)/MAX(EJ185+EB185+EK185, 0.1)*$P$9+EK185/MAX(EJ185+EB185+EK185, 0.1)*$Q$9))/($B$11+$C$11+$F$11)</f>
        <v>0</v>
      </c>
      <c r="CQ185">
        <v>6</v>
      </c>
      <c r="CR185">
        <v>0.5</v>
      </c>
      <c r="CS185" t="s">
        <v>418</v>
      </c>
      <c r="CT185">
        <v>2</v>
      </c>
      <c r="CU185">
        <v>1690413167.349999</v>
      </c>
      <c r="CV185">
        <v>409.9167666666666</v>
      </c>
      <c r="CW185">
        <v>414.6320333333333</v>
      </c>
      <c r="CX185">
        <v>35.53437</v>
      </c>
      <c r="CY185">
        <v>34.94957666666667</v>
      </c>
      <c r="CZ185">
        <v>408.7357666666666</v>
      </c>
      <c r="DA185">
        <v>35.00136999999999</v>
      </c>
      <c r="DB185">
        <v>600.1760333333333</v>
      </c>
      <c r="DC185">
        <v>101.0663333333333</v>
      </c>
      <c r="DD185">
        <v>0.1000230266666667</v>
      </c>
      <c r="DE185">
        <v>34.68892000000001</v>
      </c>
      <c r="DF185">
        <v>35.27400000000001</v>
      </c>
      <c r="DG185">
        <v>999.9000000000002</v>
      </c>
      <c r="DH185">
        <v>0</v>
      </c>
      <c r="DI185">
        <v>0</v>
      </c>
      <c r="DJ185">
        <v>10000.41966666666</v>
      </c>
      <c r="DK185">
        <v>0</v>
      </c>
      <c r="DL185">
        <v>108.1014333333333</v>
      </c>
      <c r="DM185">
        <v>-4.685973333333335</v>
      </c>
      <c r="DN185">
        <v>425.0514000000001</v>
      </c>
      <c r="DO185">
        <v>429.6479666666667</v>
      </c>
      <c r="DP185">
        <v>0.5882322666666666</v>
      </c>
      <c r="DQ185">
        <v>414.6320333333333</v>
      </c>
      <c r="DR185">
        <v>34.94957666666667</v>
      </c>
      <c r="DS185">
        <v>3.591674</v>
      </c>
      <c r="DT185">
        <v>3.532224</v>
      </c>
      <c r="DU185">
        <v>27.05943000000001</v>
      </c>
      <c r="DV185">
        <v>26.77544333333333</v>
      </c>
      <c r="DW185">
        <v>1499.988</v>
      </c>
      <c r="DX185">
        <v>0.9730030333333335</v>
      </c>
      <c r="DY185">
        <v>0.02699664999999999</v>
      </c>
      <c r="DZ185">
        <v>0</v>
      </c>
      <c r="EA185">
        <v>593.0281666666668</v>
      </c>
      <c r="EB185">
        <v>4.99931</v>
      </c>
      <c r="EC185">
        <v>10510.85</v>
      </c>
      <c r="ED185">
        <v>13259.16333333333</v>
      </c>
      <c r="EE185">
        <v>41.87906666666665</v>
      </c>
      <c r="EF185">
        <v>43.06199999999998</v>
      </c>
      <c r="EG185">
        <v>42.13533333333332</v>
      </c>
      <c r="EH185">
        <v>42.91633333333333</v>
      </c>
      <c r="EI185">
        <v>43.28926666666665</v>
      </c>
      <c r="EJ185">
        <v>1454.627666666667</v>
      </c>
      <c r="EK185">
        <v>40.36033333333333</v>
      </c>
      <c r="EL185">
        <v>0</v>
      </c>
      <c r="EM185">
        <v>138.2000000476837</v>
      </c>
      <c r="EN185">
        <v>0</v>
      </c>
      <c r="EO185">
        <v>592.78036</v>
      </c>
      <c r="EP185">
        <v>-21.14038464279184</v>
      </c>
      <c r="EQ185">
        <v>-339.9461534278187</v>
      </c>
      <c r="ER185">
        <v>10491.464</v>
      </c>
      <c r="ES185">
        <v>15</v>
      </c>
      <c r="ET185">
        <v>1690413201.1</v>
      </c>
      <c r="EU185" t="s">
        <v>1223</v>
      </c>
      <c r="EV185">
        <v>1690413195.1</v>
      </c>
      <c r="EW185">
        <v>1690413201.1</v>
      </c>
      <c r="EX185">
        <v>126</v>
      </c>
      <c r="EY185">
        <v>-0.027</v>
      </c>
      <c r="EZ185">
        <v>-0.004</v>
      </c>
      <c r="FA185">
        <v>1.181</v>
      </c>
      <c r="FB185">
        <v>0.533</v>
      </c>
      <c r="FC185">
        <v>415</v>
      </c>
      <c r="FD185">
        <v>35</v>
      </c>
      <c r="FE185">
        <v>0.32</v>
      </c>
      <c r="FF185">
        <v>0.1</v>
      </c>
      <c r="FG185">
        <v>4.437544516949766</v>
      </c>
      <c r="FH185">
        <v>-0.08582614736067591</v>
      </c>
      <c r="FI185">
        <v>0.0319149390378911</v>
      </c>
      <c r="FJ185">
        <v>1</v>
      </c>
      <c r="FK185">
        <v>-4.69873925</v>
      </c>
      <c r="FL185">
        <v>0.1646725328330289</v>
      </c>
      <c r="FM185">
        <v>0.04189998516631595</v>
      </c>
      <c r="FN185">
        <v>1</v>
      </c>
      <c r="FO185">
        <v>409.9462333333333</v>
      </c>
      <c r="FP185">
        <v>0.1339888765289611</v>
      </c>
      <c r="FQ185">
        <v>0.01911139857665173</v>
      </c>
      <c r="FR185">
        <v>1</v>
      </c>
      <c r="FS185">
        <v>0.581885725</v>
      </c>
      <c r="FT185">
        <v>0.2050572270168838</v>
      </c>
      <c r="FU185">
        <v>0.02398537555781387</v>
      </c>
      <c r="FV185">
        <v>1</v>
      </c>
      <c r="FW185">
        <v>35.53544666666666</v>
      </c>
      <c r="FX185">
        <v>0.3011452725251029</v>
      </c>
      <c r="FY185">
        <v>0.02185628412048888</v>
      </c>
      <c r="FZ185">
        <v>1</v>
      </c>
      <c r="GA185">
        <v>5</v>
      </c>
      <c r="GB185">
        <v>5</v>
      </c>
      <c r="GC185" t="s">
        <v>420</v>
      </c>
      <c r="GD185">
        <v>3.16931</v>
      </c>
      <c r="GE185">
        <v>2.79702</v>
      </c>
      <c r="GF185">
        <v>0.101032</v>
      </c>
      <c r="GG185">
        <v>0.102683</v>
      </c>
      <c r="GH185">
        <v>0.15433</v>
      </c>
      <c r="GI185">
        <v>0.153515</v>
      </c>
      <c r="GJ185">
        <v>27628.6</v>
      </c>
      <c r="GK185">
        <v>22052.1</v>
      </c>
      <c r="GL185">
        <v>28763.4</v>
      </c>
      <c r="GM185">
        <v>24106.2</v>
      </c>
      <c r="GN185">
        <v>30947</v>
      </c>
      <c r="GO185">
        <v>29784.5</v>
      </c>
      <c r="GP185">
        <v>39680</v>
      </c>
      <c r="GQ185">
        <v>39332.9</v>
      </c>
      <c r="GR185">
        <v>2.07325</v>
      </c>
      <c r="GS185">
        <v>1.7777</v>
      </c>
      <c r="GT185">
        <v>0.124201</v>
      </c>
      <c r="GU185">
        <v>0</v>
      </c>
      <c r="GV185">
        <v>33.2595</v>
      </c>
      <c r="GW185">
        <v>999.9</v>
      </c>
      <c r="GX185">
        <v>66.09999999999999</v>
      </c>
      <c r="GY185">
        <v>37</v>
      </c>
      <c r="GZ185">
        <v>41.2356</v>
      </c>
      <c r="HA185">
        <v>62.43</v>
      </c>
      <c r="HB185">
        <v>29.9239</v>
      </c>
      <c r="HC185">
        <v>1</v>
      </c>
      <c r="HD185">
        <v>0.6212800000000001</v>
      </c>
      <c r="HE185">
        <v>0</v>
      </c>
      <c r="HF185">
        <v>20.2755</v>
      </c>
      <c r="HG185">
        <v>5.22253</v>
      </c>
      <c r="HH185">
        <v>11.9141</v>
      </c>
      <c r="HI185">
        <v>4.96355</v>
      </c>
      <c r="HJ185">
        <v>3.292</v>
      </c>
      <c r="HK185">
        <v>9999</v>
      </c>
      <c r="HL185">
        <v>9999</v>
      </c>
      <c r="HM185">
        <v>9999</v>
      </c>
      <c r="HN185">
        <v>999.9</v>
      </c>
      <c r="HO185">
        <v>4.97031</v>
      </c>
      <c r="HP185">
        <v>1.87531</v>
      </c>
      <c r="HQ185">
        <v>1.87408</v>
      </c>
      <c r="HR185">
        <v>1.87332</v>
      </c>
      <c r="HS185">
        <v>1.8747</v>
      </c>
      <c r="HT185">
        <v>1.86967</v>
      </c>
      <c r="HU185">
        <v>1.87378</v>
      </c>
      <c r="HV185">
        <v>1.87889</v>
      </c>
      <c r="HW185">
        <v>0</v>
      </c>
      <c r="HX185">
        <v>0</v>
      </c>
      <c r="HY185">
        <v>0</v>
      </c>
      <c r="HZ185">
        <v>0</v>
      </c>
      <c r="IA185" t="s">
        <v>421</v>
      </c>
      <c r="IB185" t="s">
        <v>422</v>
      </c>
      <c r="IC185" t="s">
        <v>423</v>
      </c>
      <c r="ID185" t="s">
        <v>423</v>
      </c>
      <c r="IE185" t="s">
        <v>423</v>
      </c>
      <c r="IF185" t="s">
        <v>423</v>
      </c>
      <c r="IG185">
        <v>0</v>
      </c>
      <c r="IH185">
        <v>100</v>
      </c>
      <c r="II185">
        <v>100</v>
      </c>
      <c r="IJ185">
        <v>1.181</v>
      </c>
      <c r="IK185">
        <v>0.533</v>
      </c>
      <c r="IL185">
        <v>1.189011505114036</v>
      </c>
      <c r="IM185">
        <v>0.0007502269904989051</v>
      </c>
      <c r="IN185">
        <v>-1.907541437940456E-06</v>
      </c>
      <c r="IO185">
        <v>4.87577687351772E-10</v>
      </c>
      <c r="IP185">
        <v>0.5364399999999989</v>
      </c>
      <c r="IQ185">
        <v>0</v>
      </c>
      <c r="IR185">
        <v>0</v>
      </c>
      <c r="IS185">
        <v>0</v>
      </c>
      <c r="IT185">
        <v>1</v>
      </c>
      <c r="IU185">
        <v>1943</v>
      </c>
      <c r="IV185">
        <v>1</v>
      </c>
      <c r="IW185">
        <v>21</v>
      </c>
      <c r="IX185">
        <v>2</v>
      </c>
      <c r="IY185">
        <v>2</v>
      </c>
      <c r="IZ185">
        <v>1.10107</v>
      </c>
      <c r="JA185">
        <v>2.43408</v>
      </c>
      <c r="JB185">
        <v>1.42578</v>
      </c>
      <c r="JC185">
        <v>2.26562</v>
      </c>
      <c r="JD185">
        <v>1.54785</v>
      </c>
      <c r="JE185">
        <v>2.34375</v>
      </c>
      <c r="JF185">
        <v>39.9184</v>
      </c>
      <c r="JG185">
        <v>14.3334</v>
      </c>
      <c r="JH185">
        <v>18</v>
      </c>
      <c r="JI185">
        <v>631.7619999999999</v>
      </c>
      <c r="JJ185">
        <v>419.914</v>
      </c>
      <c r="JK185">
        <v>34.0193</v>
      </c>
      <c r="JL185">
        <v>34.8928</v>
      </c>
      <c r="JM185">
        <v>30.0005</v>
      </c>
      <c r="JN185">
        <v>34.665</v>
      </c>
      <c r="JO185">
        <v>34.5841</v>
      </c>
      <c r="JP185">
        <v>22.053</v>
      </c>
      <c r="JQ185">
        <v>17.2257</v>
      </c>
      <c r="JR185">
        <v>100</v>
      </c>
      <c r="JS185">
        <v>-999.9</v>
      </c>
      <c r="JT185">
        <v>414.75</v>
      </c>
      <c r="JU185">
        <v>35</v>
      </c>
      <c r="JV185">
        <v>93.7238</v>
      </c>
      <c r="JW185">
        <v>100.067</v>
      </c>
    </row>
    <row r="186" spans="1:283">
      <c r="A186">
        <v>170</v>
      </c>
      <c r="B186">
        <v>1690413342.1</v>
      </c>
      <c r="C186">
        <v>34972</v>
      </c>
      <c r="D186" t="s">
        <v>1224</v>
      </c>
      <c r="E186" t="s">
        <v>1225</v>
      </c>
      <c r="F186">
        <v>15</v>
      </c>
      <c r="P186">
        <v>1690413334.099999</v>
      </c>
      <c r="Q186">
        <f>(R186)/1000</f>
        <v>0</v>
      </c>
      <c r="R186">
        <f>1000*DB186*AP186*(CX186-CY186)/(100*CQ186*(1000-AP186*CX186))</f>
        <v>0</v>
      </c>
      <c r="S186">
        <f>DB186*AP186*(CW186-CV186*(1000-AP186*CY186)/(1000-AP186*CX186))/(100*CQ186)</f>
        <v>0</v>
      </c>
      <c r="T186">
        <f>CV186 - IF(AP186&gt;1, S186*CQ186*100.0/(AR186*DJ186), 0)</f>
        <v>0</v>
      </c>
      <c r="U186">
        <f>((AA186-Q186/2)*T186-S186)/(AA186+Q186/2)</f>
        <v>0</v>
      </c>
      <c r="V186">
        <f>U186*(DC186+DD186)/1000.0</f>
        <v>0</v>
      </c>
      <c r="W186">
        <f>(CV186 - IF(AP186&gt;1, S186*CQ186*100.0/(AR186*DJ186), 0))*(DC186+DD186)/1000.0</f>
        <v>0</v>
      </c>
      <c r="X186">
        <f>2.0/((1/Z186-1/Y186)+SIGN(Z186)*SQRT((1/Z186-1/Y186)*(1/Z186-1/Y186) + 4*CR186/((CR186+1)*(CR186+1))*(2*1/Z186*1/Y186-1/Y186*1/Y186)))</f>
        <v>0</v>
      </c>
      <c r="Y186">
        <f>IF(LEFT(CS186,1)&lt;&gt;"0",IF(LEFT(CS186,1)="1",3.0,CT186),$D$5+$E$5*(DJ186*DC186/($K$5*1000))+$F$5*(DJ186*DC186/($K$5*1000))*MAX(MIN(CQ186,$J$5),$I$5)*MAX(MIN(CQ186,$J$5),$I$5)+$G$5*MAX(MIN(CQ186,$J$5),$I$5)*(DJ186*DC186/($K$5*1000))+$H$5*(DJ186*DC186/($K$5*1000))*(DJ186*DC186/($K$5*1000)))</f>
        <v>0</v>
      </c>
      <c r="Z186">
        <f>Q186*(1000-(1000*0.61365*exp(17.502*AD186/(240.97+AD186))/(DC186+DD186)+CX186)/2)/(1000*0.61365*exp(17.502*AD186/(240.97+AD186))/(DC186+DD186)-CX186)</f>
        <v>0</v>
      </c>
      <c r="AA186">
        <f>1/((CR186+1)/(X186/1.6)+1/(Y186/1.37)) + CR186/((CR186+1)/(X186/1.6) + CR186/(Y186/1.37))</f>
        <v>0</v>
      </c>
      <c r="AB186">
        <f>(CM186*CP186)</f>
        <v>0</v>
      </c>
      <c r="AC186">
        <f>(DE186+(AB186+2*0.95*5.67E-8*(((DE186+$B$7)+273)^4-(DE186+273)^4)-44100*Q186)/(1.84*29.3*Y186+8*0.95*5.67E-8*(DE186+273)^3))</f>
        <v>0</v>
      </c>
      <c r="AD186">
        <f>($C$7*DF186+$D$7*DG186+$E$7*AC186)</f>
        <v>0</v>
      </c>
      <c r="AE186">
        <f>0.61365*exp(17.502*AD186/(240.97+AD186))</f>
        <v>0</v>
      </c>
      <c r="AF186">
        <f>(AG186/AH186*100)</f>
        <v>0</v>
      </c>
      <c r="AG186">
        <f>CX186*(DC186+DD186)/1000</f>
        <v>0</v>
      </c>
      <c r="AH186">
        <f>0.61365*exp(17.502*DE186/(240.97+DE186))</f>
        <v>0</v>
      </c>
      <c r="AI186">
        <f>(AE186-CX186*(DC186+DD186)/1000)</f>
        <v>0</v>
      </c>
      <c r="AJ186">
        <f>(-Q186*44100)</f>
        <v>0</v>
      </c>
      <c r="AK186">
        <f>2*29.3*Y186*0.92*(DE186-AD186)</f>
        <v>0</v>
      </c>
      <c r="AL186">
        <f>2*0.95*5.67E-8*(((DE186+$B$7)+273)^4-(AD186+273)^4)</f>
        <v>0</v>
      </c>
      <c r="AM186">
        <f>AB186+AL186+AJ186+AK186</f>
        <v>0</v>
      </c>
      <c r="AN186">
        <v>0</v>
      </c>
      <c r="AO186">
        <v>0</v>
      </c>
      <c r="AP186">
        <f>IF(AN186*$H$13&gt;=AR186,1.0,(AR186/(AR186-AN186*$H$13)))</f>
        <v>0</v>
      </c>
      <c r="AQ186">
        <f>(AP186-1)*100</f>
        <v>0</v>
      </c>
      <c r="AR186">
        <f>MAX(0,($B$13+$C$13*DJ186)/(1+$D$13*DJ186)*DC186/(DE186+273)*$E$13)</f>
        <v>0</v>
      </c>
      <c r="AS186" t="s">
        <v>414</v>
      </c>
      <c r="AT186">
        <v>12558.6</v>
      </c>
      <c r="AU186">
        <v>607.068</v>
      </c>
      <c r="AV186">
        <v>2188.17</v>
      </c>
      <c r="AW186">
        <f>1-AU186/AV186</f>
        <v>0</v>
      </c>
      <c r="AX186">
        <v>-1.734461745173538</v>
      </c>
      <c r="AY186" t="s">
        <v>1226</v>
      </c>
      <c r="AZ186">
        <v>12534.5</v>
      </c>
      <c r="BA186">
        <v>632.79048</v>
      </c>
      <c r="BB186">
        <v>1150.91</v>
      </c>
      <c r="BC186">
        <f>1-BA186/BB186</f>
        <v>0</v>
      </c>
      <c r="BD186">
        <v>0.5</v>
      </c>
      <c r="BE186">
        <f>CN186</f>
        <v>0</v>
      </c>
      <c r="BF186">
        <f>S186</f>
        <v>0</v>
      </c>
      <c r="BG186">
        <f>BC186*BD186*BE186</f>
        <v>0</v>
      </c>
      <c r="BH186">
        <f>(BF186-AX186)/BE186</f>
        <v>0</v>
      </c>
      <c r="BI186">
        <f>(AV186-BB186)/BB186</f>
        <v>0</v>
      </c>
      <c r="BJ186">
        <f>AU186/(AW186+AU186/BB186)</f>
        <v>0</v>
      </c>
      <c r="BK186" t="s">
        <v>1227</v>
      </c>
      <c r="BL186">
        <v>-4.29</v>
      </c>
      <c r="BM186">
        <f>IF(BL186&lt;&gt;0, BL186, BJ186)</f>
        <v>0</v>
      </c>
      <c r="BN186">
        <f>1-BM186/BB186</f>
        <v>0</v>
      </c>
      <c r="BO186">
        <f>(BB186-BA186)/(BB186-BM186)</f>
        <v>0</v>
      </c>
      <c r="BP186">
        <f>(AV186-BB186)/(AV186-BM186)</f>
        <v>0</v>
      </c>
      <c r="BQ186">
        <f>(BB186-BA186)/(BB186-AU186)</f>
        <v>0</v>
      </c>
      <c r="BR186">
        <f>(AV186-BB186)/(AV186-AU186)</f>
        <v>0</v>
      </c>
      <c r="BS186">
        <f>(BO186*BM186/BA186)</f>
        <v>0</v>
      </c>
      <c r="BT186">
        <f>(1-BS186)</f>
        <v>0</v>
      </c>
      <c r="BU186">
        <v>3458</v>
      </c>
      <c r="BV186">
        <v>300</v>
      </c>
      <c r="BW186">
        <v>300</v>
      </c>
      <c r="BX186">
        <v>300</v>
      </c>
      <c r="BY186">
        <v>12534.5</v>
      </c>
      <c r="BZ186">
        <v>1051.1</v>
      </c>
      <c r="CA186">
        <v>-0.00985288</v>
      </c>
      <c r="CB186">
        <v>-22.92</v>
      </c>
      <c r="CC186" t="s">
        <v>417</v>
      </c>
      <c r="CD186" t="s">
        <v>417</v>
      </c>
      <c r="CE186" t="s">
        <v>417</v>
      </c>
      <c r="CF186" t="s">
        <v>417</v>
      </c>
      <c r="CG186" t="s">
        <v>417</v>
      </c>
      <c r="CH186" t="s">
        <v>417</v>
      </c>
      <c r="CI186" t="s">
        <v>417</v>
      </c>
      <c r="CJ186" t="s">
        <v>417</v>
      </c>
      <c r="CK186" t="s">
        <v>417</v>
      </c>
      <c r="CL186" t="s">
        <v>417</v>
      </c>
      <c r="CM186">
        <f>$B$11*DK186+$C$11*DL186+$F$11*DW186*(1-DZ186)</f>
        <v>0</v>
      </c>
      <c r="CN186">
        <f>CM186*CO186</f>
        <v>0</v>
      </c>
      <c r="CO186">
        <f>($B$11*$D$9+$C$11*$D$9+$F$11*((EJ186+EB186)/MAX(EJ186+EB186+EK186, 0.1)*$I$9+EK186/MAX(EJ186+EB186+EK186, 0.1)*$J$9))/($B$11+$C$11+$F$11)</f>
        <v>0</v>
      </c>
      <c r="CP186">
        <f>($B$11*$K$9+$C$11*$K$9+$F$11*((EJ186+EB186)/MAX(EJ186+EB186+EK186, 0.1)*$P$9+EK186/MAX(EJ186+EB186+EK186, 0.1)*$Q$9))/($B$11+$C$11+$F$11)</f>
        <v>0</v>
      </c>
      <c r="CQ186">
        <v>6</v>
      </c>
      <c r="CR186">
        <v>0.5</v>
      </c>
      <c r="CS186" t="s">
        <v>418</v>
      </c>
      <c r="CT186">
        <v>2</v>
      </c>
      <c r="CU186">
        <v>1690413334.099999</v>
      </c>
      <c r="CV186">
        <v>410.062258064516</v>
      </c>
      <c r="CW186">
        <v>414.3498387096774</v>
      </c>
      <c r="CX186">
        <v>35.43566129032258</v>
      </c>
      <c r="CY186">
        <v>34.92678387096775</v>
      </c>
      <c r="CZ186">
        <v>408.894258064516</v>
      </c>
      <c r="DA186">
        <v>34.90966129032257</v>
      </c>
      <c r="DB186">
        <v>600.1514838709677</v>
      </c>
      <c r="DC186">
        <v>101.0605161290323</v>
      </c>
      <c r="DD186">
        <v>0.09999030967741936</v>
      </c>
      <c r="DE186">
        <v>34.85290000000001</v>
      </c>
      <c r="DF186">
        <v>34.8820935483871</v>
      </c>
      <c r="DG186">
        <v>999.9000000000003</v>
      </c>
      <c r="DH186">
        <v>0</v>
      </c>
      <c r="DI186">
        <v>0</v>
      </c>
      <c r="DJ186">
        <v>9999.230967741934</v>
      </c>
      <c r="DK186">
        <v>0</v>
      </c>
      <c r="DL186">
        <v>103.8978064516129</v>
      </c>
      <c r="DM186">
        <v>-4.272258387096774</v>
      </c>
      <c r="DN186">
        <v>425.1457096774193</v>
      </c>
      <c r="DO186">
        <v>429.3454516129032</v>
      </c>
      <c r="DP186">
        <v>0.5156931612903226</v>
      </c>
      <c r="DQ186">
        <v>414.3498387096774</v>
      </c>
      <c r="DR186">
        <v>34.92678387096775</v>
      </c>
      <c r="DS186">
        <v>3.581830967741936</v>
      </c>
      <c r="DT186">
        <v>3.529715806451614</v>
      </c>
      <c r="DU186">
        <v>27.01270645161291</v>
      </c>
      <c r="DV186">
        <v>26.76334838709677</v>
      </c>
      <c r="DW186">
        <v>599.9939032258065</v>
      </c>
      <c r="DX186">
        <v>0.9330117741935489</v>
      </c>
      <c r="DY186">
        <v>0.06698828064516128</v>
      </c>
      <c r="DZ186">
        <v>0</v>
      </c>
      <c r="EA186">
        <v>634.0784193548387</v>
      </c>
      <c r="EB186">
        <v>4.999310000000001</v>
      </c>
      <c r="EC186">
        <v>6546.903225806453</v>
      </c>
      <c r="ED186">
        <v>5203.737419354839</v>
      </c>
      <c r="EE186">
        <v>41.81403225806449</v>
      </c>
      <c r="EF186">
        <v>43.35061290322578</v>
      </c>
      <c r="EG186">
        <v>42.546</v>
      </c>
      <c r="EH186">
        <v>43.21545161290322</v>
      </c>
      <c r="EI186">
        <v>43.53400000000001</v>
      </c>
      <c r="EJ186">
        <v>555.1377419354837</v>
      </c>
      <c r="EK186">
        <v>39.85806451612901</v>
      </c>
      <c r="EL186">
        <v>0</v>
      </c>
      <c r="EM186">
        <v>166.6000001430511</v>
      </c>
      <c r="EN186">
        <v>0</v>
      </c>
      <c r="EO186">
        <v>632.79048</v>
      </c>
      <c r="EP186">
        <v>-88.37746152847265</v>
      </c>
      <c r="EQ186">
        <v>1199.026929137346</v>
      </c>
      <c r="ER186">
        <v>6540.947200000001</v>
      </c>
      <c r="ES186">
        <v>15</v>
      </c>
      <c r="ET186">
        <v>1690413364.6</v>
      </c>
      <c r="EU186" t="s">
        <v>1228</v>
      </c>
      <c r="EV186">
        <v>1690413364.6</v>
      </c>
      <c r="EW186">
        <v>1690413361.1</v>
      </c>
      <c r="EX186">
        <v>127</v>
      </c>
      <c r="EY186">
        <v>-0.013</v>
      </c>
      <c r="EZ186">
        <v>-0.006</v>
      </c>
      <c r="FA186">
        <v>1.168</v>
      </c>
      <c r="FB186">
        <v>0.526</v>
      </c>
      <c r="FC186">
        <v>414</v>
      </c>
      <c r="FD186">
        <v>35</v>
      </c>
      <c r="FE186">
        <v>0.45</v>
      </c>
      <c r="FF186">
        <v>0.22</v>
      </c>
      <c r="FG186">
        <v>4.046604977381362</v>
      </c>
      <c r="FH186">
        <v>0.4939184218711429</v>
      </c>
      <c r="FI186">
        <v>0.0400377578933852</v>
      </c>
      <c r="FJ186">
        <v>1</v>
      </c>
      <c r="FK186">
        <v>-4.27852756097561</v>
      </c>
      <c r="FL186">
        <v>-0.06414648083624812</v>
      </c>
      <c r="FM186">
        <v>0.06186841413210689</v>
      </c>
      <c r="FN186">
        <v>1</v>
      </c>
      <c r="FO186">
        <v>410.0850967741936</v>
      </c>
      <c r="FP186">
        <v>-0.8916774193556671</v>
      </c>
      <c r="FQ186">
        <v>0.07419431977158406</v>
      </c>
      <c r="FR186">
        <v>1</v>
      </c>
      <c r="FS186">
        <v>0.4898585609756099</v>
      </c>
      <c r="FT186">
        <v>0.4558628571428571</v>
      </c>
      <c r="FU186">
        <v>0.04874455949782013</v>
      </c>
      <c r="FV186">
        <v>1</v>
      </c>
      <c r="FW186">
        <v>35.43537419354838</v>
      </c>
      <c r="FX186">
        <v>0.4028370967741002</v>
      </c>
      <c r="FY186">
        <v>0.03009183757874858</v>
      </c>
      <c r="FZ186">
        <v>1</v>
      </c>
      <c r="GA186">
        <v>5</v>
      </c>
      <c r="GB186">
        <v>5</v>
      </c>
      <c r="GC186" t="s">
        <v>420</v>
      </c>
      <c r="GD186">
        <v>3.1688</v>
      </c>
      <c r="GE186">
        <v>2.79675</v>
      </c>
      <c r="GF186">
        <v>0.101037</v>
      </c>
      <c r="GG186">
        <v>0.102602</v>
      </c>
      <c r="GH186">
        <v>0.154089</v>
      </c>
      <c r="GI186">
        <v>0.153655</v>
      </c>
      <c r="GJ186">
        <v>27623.8</v>
      </c>
      <c r="GK186">
        <v>22052</v>
      </c>
      <c r="GL186">
        <v>28759.1</v>
      </c>
      <c r="GM186">
        <v>24104.3</v>
      </c>
      <c r="GN186">
        <v>30952.1</v>
      </c>
      <c r="GO186">
        <v>29778.6</v>
      </c>
      <c r="GP186">
        <v>39674.3</v>
      </c>
      <c r="GQ186">
        <v>39330.9</v>
      </c>
      <c r="GR186">
        <v>2.0719</v>
      </c>
      <c r="GS186">
        <v>1.7848</v>
      </c>
      <c r="GT186">
        <v>0.0594556</v>
      </c>
      <c r="GU186">
        <v>0</v>
      </c>
      <c r="GV186">
        <v>33.9139</v>
      </c>
      <c r="GW186">
        <v>999.9</v>
      </c>
      <c r="GX186">
        <v>65.90000000000001</v>
      </c>
      <c r="GY186">
        <v>36.9</v>
      </c>
      <c r="GZ186">
        <v>40.8866</v>
      </c>
      <c r="HA186">
        <v>62.26</v>
      </c>
      <c r="HB186">
        <v>29.3109</v>
      </c>
      <c r="HC186">
        <v>1</v>
      </c>
      <c r="HD186">
        <v>0.6271870000000001</v>
      </c>
      <c r="HE186">
        <v>0</v>
      </c>
      <c r="HF186">
        <v>20.2834</v>
      </c>
      <c r="HG186">
        <v>5.22193</v>
      </c>
      <c r="HH186">
        <v>11.9141</v>
      </c>
      <c r="HI186">
        <v>4.96335</v>
      </c>
      <c r="HJ186">
        <v>3.292</v>
      </c>
      <c r="HK186">
        <v>9999</v>
      </c>
      <c r="HL186">
        <v>9999</v>
      </c>
      <c r="HM186">
        <v>9999</v>
      </c>
      <c r="HN186">
        <v>999.9</v>
      </c>
      <c r="HO186">
        <v>4.97031</v>
      </c>
      <c r="HP186">
        <v>1.87532</v>
      </c>
      <c r="HQ186">
        <v>1.87408</v>
      </c>
      <c r="HR186">
        <v>1.87332</v>
      </c>
      <c r="HS186">
        <v>1.87469</v>
      </c>
      <c r="HT186">
        <v>1.86966</v>
      </c>
      <c r="HU186">
        <v>1.87379</v>
      </c>
      <c r="HV186">
        <v>1.87893</v>
      </c>
      <c r="HW186">
        <v>0</v>
      </c>
      <c r="HX186">
        <v>0</v>
      </c>
      <c r="HY186">
        <v>0</v>
      </c>
      <c r="HZ186">
        <v>0</v>
      </c>
      <c r="IA186" t="s">
        <v>421</v>
      </c>
      <c r="IB186" t="s">
        <v>422</v>
      </c>
      <c r="IC186" t="s">
        <v>423</v>
      </c>
      <c r="ID186" t="s">
        <v>423</v>
      </c>
      <c r="IE186" t="s">
        <v>423</v>
      </c>
      <c r="IF186" t="s">
        <v>423</v>
      </c>
      <c r="IG186">
        <v>0</v>
      </c>
      <c r="IH186">
        <v>100</v>
      </c>
      <c r="II186">
        <v>100</v>
      </c>
      <c r="IJ186">
        <v>1.168</v>
      </c>
      <c r="IK186">
        <v>0.526</v>
      </c>
      <c r="IL186">
        <v>1.162187720814003</v>
      </c>
      <c r="IM186">
        <v>0.0007502269904989051</v>
      </c>
      <c r="IN186">
        <v>-1.907541437940456E-06</v>
      </c>
      <c r="IO186">
        <v>4.87577687351772E-10</v>
      </c>
      <c r="IP186">
        <v>0.5328149999999923</v>
      </c>
      <c r="IQ186">
        <v>0</v>
      </c>
      <c r="IR186">
        <v>0</v>
      </c>
      <c r="IS186">
        <v>0</v>
      </c>
      <c r="IT186">
        <v>1</v>
      </c>
      <c r="IU186">
        <v>1943</v>
      </c>
      <c r="IV186">
        <v>1</v>
      </c>
      <c r="IW186">
        <v>21</v>
      </c>
      <c r="IX186">
        <v>2.5</v>
      </c>
      <c r="IY186">
        <v>2.4</v>
      </c>
      <c r="IZ186">
        <v>1.09985</v>
      </c>
      <c r="JA186">
        <v>2.43164</v>
      </c>
      <c r="JB186">
        <v>1.42578</v>
      </c>
      <c r="JC186">
        <v>2.26562</v>
      </c>
      <c r="JD186">
        <v>1.54785</v>
      </c>
      <c r="JE186">
        <v>2.46826</v>
      </c>
      <c r="JF186">
        <v>39.9437</v>
      </c>
      <c r="JG186">
        <v>14.3334</v>
      </c>
      <c r="JH186">
        <v>18</v>
      </c>
      <c r="JI186">
        <v>632</v>
      </c>
      <c r="JJ186">
        <v>424.947</v>
      </c>
      <c r="JK186">
        <v>34.1919</v>
      </c>
      <c r="JL186">
        <v>34.9916</v>
      </c>
      <c r="JM186">
        <v>30.0001</v>
      </c>
      <c r="JN186">
        <v>34.8006</v>
      </c>
      <c r="JO186">
        <v>34.7174</v>
      </c>
      <c r="JP186">
        <v>22.0432</v>
      </c>
      <c r="JQ186">
        <v>16.3652</v>
      </c>
      <c r="JR186">
        <v>100</v>
      </c>
      <c r="JS186">
        <v>-999.9</v>
      </c>
      <c r="JT186">
        <v>414.261</v>
      </c>
      <c r="JU186">
        <v>35</v>
      </c>
      <c r="JV186">
        <v>93.7102</v>
      </c>
      <c r="JW186">
        <v>100.061</v>
      </c>
    </row>
    <row r="187" spans="1:283">
      <c r="A187">
        <v>171</v>
      </c>
      <c r="B187">
        <v>1690413477.6</v>
      </c>
      <c r="C187">
        <v>35107.5</v>
      </c>
      <c r="D187" t="s">
        <v>1229</v>
      </c>
      <c r="E187" t="s">
        <v>1230</v>
      </c>
      <c r="F187">
        <v>15</v>
      </c>
      <c r="P187">
        <v>1690413469.599999</v>
      </c>
      <c r="Q187">
        <f>(R187)/1000</f>
        <v>0</v>
      </c>
      <c r="R187">
        <f>1000*DB187*AP187*(CX187-CY187)/(100*CQ187*(1000-AP187*CX187))</f>
        <v>0</v>
      </c>
      <c r="S187">
        <f>DB187*AP187*(CW187-CV187*(1000-AP187*CY187)/(1000-AP187*CX187))/(100*CQ187)</f>
        <v>0</v>
      </c>
      <c r="T187">
        <f>CV187 - IF(AP187&gt;1, S187*CQ187*100.0/(AR187*DJ187), 0)</f>
        <v>0</v>
      </c>
      <c r="U187">
        <f>((AA187-Q187/2)*T187-S187)/(AA187+Q187/2)</f>
        <v>0</v>
      </c>
      <c r="V187">
        <f>U187*(DC187+DD187)/1000.0</f>
        <v>0</v>
      </c>
      <c r="W187">
        <f>(CV187 - IF(AP187&gt;1, S187*CQ187*100.0/(AR187*DJ187), 0))*(DC187+DD187)/1000.0</f>
        <v>0</v>
      </c>
      <c r="X187">
        <f>2.0/((1/Z187-1/Y187)+SIGN(Z187)*SQRT((1/Z187-1/Y187)*(1/Z187-1/Y187) + 4*CR187/((CR187+1)*(CR187+1))*(2*1/Z187*1/Y187-1/Y187*1/Y187)))</f>
        <v>0</v>
      </c>
      <c r="Y187">
        <f>IF(LEFT(CS187,1)&lt;&gt;"0",IF(LEFT(CS187,1)="1",3.0,CT187),$D$5+$E$5*(DJ187*DC187/($K$5*1000))+$F$5*(DJ187*DC187/($K$5*1000))*MAX(MIN(CQ187,$J$5),$I$5)*MAX(MIN(CQ187,$J$5),$I$5)+$G$5*MAX(MIN(CQ187,$J$5),$I$5)*(DJ187*DC187/($K$5*1000))+$H$5*(DJ187*DC187/($K$5*1000))*(DJ187*DC187/($K$5*1000)))</f>
        <v>0</v>
      </c>
      <c r="Z187">
        <f>Q187*(1000-(1000*0.61365*exp(17.502*AD187/(240.97+AD187))/(DC187+DD187)+CX187)/2)/(1000*0.61365*exp(17.502*AD187/(240.97+AD187))/(DC187+DD187)-CX187)</f>
        <v>0</v>
      </c>
      <c r="AA187">
        <f>1/((CR187+1)/(X187/1.6)+1/(Y187/1.37)) + CR187/((CR187+1)/(X187/1.6) + CR187/(Y187/1.37))</f>
        <v>0</v>
      </c>
      <c r="AB187">
        <f>(CM187*CP187)</f>
        <v>0</v>
      </c>
      <c r="AC187">
        <f>(DE187+(AB187+2*0.95*5.67E-8*(((DE187+$B$7)+273)^4-(DE187+273)^4)-44100*Q187)/(1.84*29.3*Y187+8*0.95*5.67E-8*(DE187+273)^3))</f>
        <v>0</v>
      </c>
      <c r="AD187">
        <f>($C$7*DF187+$D$7*DG187+$E$7*AC187)</f>
        <v>0</v>
      </c>
      <c r="AE187">
        <f>0.61365*exp(17.502*AD187/(240.97+AD187))</f>
        <v>0</v>
      </c>
      <c r="AF187">
        <f>(AG187/AH187*100)</f>
        <v>0</v>
      </c>
      <c r="AG187">
        <f>CX187*(DC187+DD187)/1000</f>
        <v>0</v>
      </c>
      <c r="AH187">
        <f>0.61365*exp(17.502*DE187/(240.97+DE187))</f>
        <v>0</v>
      </c>
      <c r="AI187">
        <f>(AE187-CX187*(DC187+DD187)/1000)</f>
        <v>0</v>
      </c>
      <c r="AJ187">
        <f>(-Q187*44100)</f>
        <v>0</v>
      </c>
      <c r="AK187">
        <f>2*29.3*Y187*0.92*(DE187-AD187)</f>
        <v>0</v>
      </c>
      <c r="AL187">
        <f>2*0.95*5.67E-8*(((DE187+$B$7)+273)^4-(AD187+273)^4)</f>
        <v>0</v>
      </c>
      <c r="AM187">
        <f>AB187+AL187+AJ187+AK187</f>
        <v>0</v>
      </c>
      <c r="AN187">
        <v>0</v>
      </c>
      <c r="AO187">
        <v>0</v>
      </c>
      <c r="AP187">
        <f>IF(AN187*$H$13&gt;=AR187,1.0,(AR187/(AR187-AN187*$H$13)))</f>
        <v>0</v>
      </c>
      <c r="AQ187">
        <f>(AP187-1)*100</f>
        <v>0</v>
      </c>
      <c r="AR187">
        <f>MAX(0,($B$13+$C$13*DJ187)/(1+$D$13*DJ187)*DC187/(DE187+273)*$E$13)</f>
        <v>0</v>
      </c>
      <c r="AS187" t="s">
        <v>414</v>
      </c>
      <c r="AT187">
        <v>12558.6</v>
      </c>
      <c r="AU187">
        <v>607.068</v>
      </c>
      <c r="AV187">
        <v>2188.17</v>
      </c>
      <c r="AW187">
        <f>1-AU187/AV187</f>
        <v>0</v>
      </c>
      <c r="AX187">
        <v>-1.734461745173538</v>
      </c>
      <c r="AY187" t="s">
        <v>1231</v>
      </c>
      <c r="AZ187">
        <v>12583</v>
      </c>
      <c r="BA187">
        <v>461.77</v>
      </c>
      <c r="BB187">
        <v>522.192</v>
      </c>
      <c r="BC187">
        <f>1-BA187/BB187</f>
        <v>0</v>
      </c>
      <c r="BD187">
        <v>0.5</v>
      </c>
      <c r="BE187">
        <f>CN187</f>
        <v>0</v>
      </c>
      <c r="BF187">
        <f>S187</f>
        <v>0</v>
      </c>
      <c r="BG187">
        <f>BC187*BD187*BE187</f>
        <v>0</v>
      </c>
      <c r="BH187">
        <f>(BF187-AX187)/BE187</f>
        <v>0</v>
      </c>
      <c r="BI187">
        <f>(AV187-BB187)/BB187</f>
        <v>0</v>
      </c>
      <c r="BJ187">
        <f>AU187/(AW187+AU187/BB187)</f>
        <v>0</v>
      </c>
      <c r="BK187" t="s">
        <v>1232</v>
      </c>
      <c r="BL187">
        <v>-6.47</v>
      </c>
      <c r="BM187">
        <f>IF(BL187&lt;&gt;0, BL187, BJ187)</f>
        <v>0</v>
      </c>
      <c r="BN187">
        <f>1-BM187/BB187</f>
        <v>0</v>
      </c>
      <c r="BO187">
        <f>(BB187-BA187)/(BB187-BM187)</f>
        <v>0</v>
      </c>
      <c r="BP187">
        <f>(AV187-BB187)/(AV187-BM187)</f>
        <v>0</v>
      </c>
      <c r="BQ187">
        <f>(BB187-BA187)/(BB187-AU187)</f>
        <v>0</v>
      </c>
      <c r="BR187">
        <f>(AV187-BB187)/(AV187-AU187)</f>
        <v>0</v>
      </c>
      <c r="BS187">
        <f>(BO187*BM187/BA187)</f>
        <v>0</v>
      </c>
      <c r="BT187">
        <f>(1-BS187)</f>
        <v>0</v>
      </c>
      <c r="BU187">
        <v>3460</v>
      </c>
      <c r="BV187">
        <v>300</v>
      </c>
      <c r="BW187">
        <v>300</v>
      </c>
      <c r="BX187">
        <v>300</v>
      </c>
      <c r="BY187">
        <v>12583</v>
      </c>
      <c r="BZ187">
        <v>515.08</v>
      </c>
      <c r="CA187">
        <v>-0.00911384</v>
      </c>
      <c r="CB187">
        <v>1.2</v>
      </c>
      <c r="CC187" t="s">
        <v>417</v>
      </c>
      <c r="CD187" t="s">
        <v>417</v>
      </c>
      <c r="CE187" t="s">
        <v>417</v>
      </c>
      <c r="CF187" t="s">
        <v>417</v>
      </c>
      <c r="CG187" t="s">
        <v>417</v>
      </c>
      <c r="CH187" t="s">
        <v>417</v>
      </c>
      <c r="CI187" t="s">
        <v>417</v>
      </c>
      <c r="CJ187" t="s">
        <v>417</v>
      </c>
      <c r="CK187" t="s">
        <v>417</v>
      </c>
      <c r="CL187" t="s">
        <v>417</v>
      </c>
      <c r="CM187">
        <f>$B$11*DK187+$C$11*DL187+$F$11*DW187*(1-DZ187)</f>
        <v>0</v>
      </c>
      <c r="CN187">
        <f>CM187*CO187</f>
        <v>0</v>
      </c>
      <c r="CO187">
        <f>($B$11*$D$9+$C$11*$D$9+$F$11*((EJ187+EB187)/MAX(EJ187+EB187+EK187, 0.1)*$I$9+EK187/MAX(EJ187+EB187+EK187, 0.1)*$J$9))/($B$11+$C$11+$F$11)</f>
        <v>0</v>
      </c>
      <c r="CP187">
        <f>($B$11*$K$9+$C$11*$K$9+$F$11*((EJ187+EB187)/MAX(EJ187+EB187+EK187, 0.1)*$P$9+EK187/MAX(EJ187+EB187+EK187, 0.1)*$Q$9))/($B$11+$C$11+$F$11)</f>
        <v>0</v>
      </c>
      <c r="CQ187">
        <v>6</v>
      </c>
      <c r="CR187">
        <v>0.5</v>
      </c>
      <c r="CS187" t="s">
        <v>418</v>
      </c>
      <c r="CT187">
        <v>2</v>
      </c>
      <c r="CU187">
        <v>1690413469.599999</v>
      </c>
      <c r="CV187">
        <v>410.0065161290322</v>
      </c>
      <c r="CW187">
        <v>410.7814516129033</v>
      </c>
      <c r="CX187">
        <v>34.85726451612904</v>
      </c>
      <c r="CY187">
        <v>34.91737419354839</v>
      </c>
      <c r="CZ187">
        <v>408.8155161290322</v>
      </c>
      <c r="DA187">
        <v>34.33126451612903</v>
      </c>
      <c r="DB187">
        <v>600.1619354838708</v>
      </c>
      <c r="DC187">
        <v>101.0584193548387</v>
      </c>
      <c r="DD187">
        <v>0.09991965806451611</v>
      </c>
      <c r="DE187">
        <v>35.00180322580646</v>
      </c>
      <c r="DF187">
        <v>35.65451290322581</v>
      </c>
      <c r="DG187">
        <v>999.9000000000003</v>
      </c>
      <c r="DH187">
        <v>0</v>
      </c>
      <c r="DI187">
        <v>0</v>
      </c>
      <c r="DJ187">
        <v>10004.05967741936</v>
      </c>
      <c r="DK187">
        <v>0</v>
      </c>
      <c r="DL187">
        <v>1465.031935483871</v>
      </c>
      <c r="DM187">
        <v>-0.7952653870967741</v>
      </c>
      <c r="DN187">
        <v>424.7936129032258</v>
      </c>
      <c r="DO187">
        <v>425.6437419354839</v>
      </c>
      <c r="DP187">
        <v>-0.05967985483870968</v>
      </c>
      <c r="DQ187">
        <v>410.7814516129033</v>
      </c>
      <c r="DR187">
        <v>34.91737419354839</v>
      </c>
      <c r="DS187">
        <v>3.522665483870967</v>
      </c>
      <c r="DT187">
        <v>3.528696774193548</v>
      </c>
      <c r="DU187">
        <v>26.72937096774194</v>
      </c>
      <c r="DV187">
        <v>26.75844838709677</v>
      </c>
      <c r="DW187">
        <v>1499.967741935484</v>
      </c>
      <c r="DX187">
        <v>0.9729939032258063</v>
      </c>
      <c r="DY187">
        <v>0.02700573870967742</v>
      </c>
      <c r="DZ187">
        <v>0</v>
      </c>
      <c r="EA187">
        <v>461.8152903225806</v>
      </c>
      <c r="EB187">
        <v>4.999310000000001</v>
      </c>
      <c r="EC187">
        <v>8900.373870967744</v>
      </c>
      <c r="ED187">
        <v>13258.91935483871</v>
      </c>
      <c r="EE187">
        <v>42.32419354838708</v>
      </c>
      <c r="EF187">
        <v>43.60467741935484</v>
      </c>
      <c r="EG187">
        <v>42.625</v>
      </c>
      <c r="EH187">
        <v>43.28399999999998</v>
      </c>
      <c r="EI187">
        <v>43.68909677419353</v>
      </c>
      <c r="EJ187">
        <v>1454.597741935484</v>
      </c>
      <c r="EK187">
        <v>40.36999999999998</v>
      </c>
      <c r="EL187">
        <v>0</v>
      </c>
      <c r="EM187">
        <v>135.0999999046326</v>
      </c>
      <c r="EN187">
        <v>0</v>
      </c>
      <c r="EO187">
        <v>461.77</v>
      </c>
      <c r="EP187">
        <v>-2.235692290603177</v>
      </c>
      <c r="EQ187">
        <v>875.1408556693211</v>
      </c>
      <c r="ER187">
        <v>8906.373461538462</v>
      </c>
      <c r="ES187">
        <v>15</v>
      </c>
      <c r="ET187">
        <v>1690413497.1</v>
      </c>
      <c r="EU187" t="s">
        <v>1233</v>
      </c>
      <c r="EV187">
        <v>1690413497.1</v>
      </c>
      <c r="EW187">
        <v>1690413490.6</v>
      </c>
      <c r="EX187">
        <v>128</v>
      </c>
      <c r="EY187">
        <v>0.021</v>
      </c>
      <c r="EZ187">
        <v>-0.001</v>
      </c>
      <c r="FA187">
        <v>1.191</v>
      </c>
      <c r="FB187">
        <v>0.526</v>
      </c>
      <c r="FC187">
        <v>411</v>
      </c>
      <c r="FD187">
        <v>35</v>
      </c>
      <c r="FE187">
        <v>0.65</v>
      </c>
      <c r="FF187">
        <v>0.15</v>
      </c>
      <c r="FG187">
        <v>0.8190666143265839</v>
      </c>
      <c r="FH187">
        <v>-0.1909154382421693</v>
      </c>
      <c r="FI187">
        <v>0.02651204060117436</v>
      </c>
      <c r="FJ187">
        <v>1</v>
      </c>
      <c r="FK187">
        <v>-0.7778769999999999</v>
      </c>
      <c r="FL187">
        <v>-0.1852590619136957</v>
      </c>
      <c r="FM187">
        <v>0.04063195921931406</v>
      </c>
      <c r="FN187">
        <v>1</v>
      </c>
      <c r="FO187">
        <v>409.9869</v>
      </c>
      <c r="FP187">
        <v>0.02939265850967535</v>
      </c>
      <c r="FQ187">
        <v>0.02087957534689384</v>
      </c>
      <c r="FR187">
        <v>1</v>
      </c>
      <c r="FS187">
        <v>-0.07771223749999999</v>
      </c>
      <c r="FT187">
        <v>0.356074001876173</v>
      </c>
      <c r="FU187">
        <v>0.03817707005570024</v>
      </c>
      <c r="FV187">
        <v>1</v>
      </c>
      <c r="FW187">
        <v>34.85908</v>
      </c>
      <c r="FX187">
        <v>0.3518416017798692</v>
      </c>
      <c r="FY187">
        <v>0.02590824064527262</v>
      </c>
      <c r="FZ187">
        <v>1</v>
      </c>
      <c r="GA187">
        <v>5</v>
      </c>
      <c r="GB187">
        <v>5</v>
      </c>
      <c r="GC187" t="s">
        <v>420</v>
      </c>
      <c r="GD187">
        <v>3.16881</v>
      </c>
      <c r="GE187">
        <v>2.79678</v>
      </c>
      <c r="GF187">
        <v>0.100985</v>
      </c>
      <c r="GG187">
        <v>0.101896</v>
      </c>
      <c r="GH187">
        <v>0.15233</v>
      </c>
      <c r="GI187">
        <v>0.153453</v>
      </c>
      <c r="GJ187">
        <v>27625.8</v>
      </c>
      <c r="GK187">
        <v>22067.4</v>
      </c>
      <c r="GL187">
        <v>28759.8</v>
      </c>
      <c r="GM187">
        <v>24102.5</v>
      </c>
      <c r="GN187">
        <v>31018</v>
      </c>
      <c r="GO187">
        <v>29784.3</v>
      </c>
      <c r="GP187">
        <v>39675.5</v>
      </c>
      <c r="GQ187">
        <v>39328.6</v>
      </c>
      <c r="GR187">
        <v>2.07208</v>
      </c>
      <c r="GS187">
        <v>1.7746</v>
      </c>
      <c r="GT187">
        <v>0.132132</v>
      </c>
      <c r="GU187">
        <v>0</v>
      </c>
      <c r="GV187">
        <v>33.5006</v>
      </c>
      <c r="GW187">
        <v>999.9</v>
      </c>
      <c r="GX187">
        <v>65.5</v>
      </c>
      <c r="GY187">
        <v>36.9</v>
      </c>
      <c r="GZ187">
        <v>40.6397</v>
      </c>
      <c r="HA187">
        <v>61.84</v>
      </c>
      <c r="HB187">
        <v>27.7604</v>
      </c>
      <c r="HC187">
        <v>1</v>
      </c>
      <c r="HD187">
        <v>0.631723</v>
      </c>
      <c r="HE187">
        <v>0</v>
      </c>
      <c r="HF187">
        <v>20.2765</v>
      </c>
      <c r="HG187">
        <v>5.22163</v>
      </c>
      <c r="HH187">
        <v>11.9141</v>
      </c>
      <c r="HI187">
        <v>4.9632</v>
      </c>
      <c r="HJ187">
        <v>3.292</v>
      </c>
      <c r="HK187">
        <v>9999</v>
      </c>
      <c r="HL187">
        <v>9999</v>
      </c>
      <c r="HM187">
        <v>9999</v>
      </c>
      <c r="HN187">
        <v>999.9</v>
      </c>
      <c r="HO187">
        <v>4.97029</v>
      </c>
      <c r="HP187">
        <v>1.87531</v>
      </c>
      <c r="HQ187">
        <v>1.87408</v>
      </c>
      <c r="HR187">
        <v>1.87332</v>
      </c>
      <c r="HS187">
        <v>1.87469</v>
      </c>
      <c r="HT187">
        <v>1.86966</v>
      </c>
      <c r="HU187">
        <v>1.87378</v>
      </c>
      <c r="HV187">
        <v>1.87891</v>
      </c>
      <c r="HW187">
        <v>0</v>
      </c>
      <c r="HX187">
        <v>0</v>
      </c>
      <c r="HY187">
        <v>0</v>
      </c>
      <c r="HZ187">
        <v>0</v>
      </c>
      <c r="IA187" t="s">
        <v>421</v>
      </c>
      <c r="IB187" t="s">
        <v>422</v>
      </c>
      <c r="IC187" t="s">
        <v>423</v>
      </c>
      <c r="ID187" t="s">
        <v>423</v>
      </c>
      <c r="IE187" t="s">
        <v>423</v>
      </c>
      <c r="IF187" t="s">
        <v>423</v>
      </c>
      <c r="IG187">
        <v>0</v>
      </c>
      <c r="IH187">
        <v>100</v>
      </c>
      <c r="II187">
        <v>100</v>
      </c>
      <c r="IJ187">
        <v>1.191</v>
      </c>
      <c r="IK187">
        <v>0.526</v>
      </c>
      <c r="IL187">
        <v>1.149477219008067</v>
      </c>
      <c r="IM187">
        <v>0.0007502269904989051</v>
      </c>
      <c r="IN187">
        <v>-1.907541437940456E-06</v>
      </c>
      <c r="IO187">
        <v>4.87577687351772E-10</v>
      </c>
      <c r="IP187">
        <v>0.5264400000000009</v>
      </c>
      <c r="IQ187">
        <v>0</v>
      </c>
      <c r="IR187">
        <v>0</v>
      </c>
      <c r="IS187">
        <v>0</v>
      </c>
      <c r="IT187">
        <v>1</v>
      </c>
      <c r="IU187">
        <v>1943</v>
      </c>
      <c r="IV187">
        <v>1</v>
      </c>
      <c r="IW187">
        <v>21</v>
      </c>
      <c r="IX187">
        <v>1.9</v>
      </c>
      <c r="IY187">
        <v>1.9</v>
      </c>
      <c r="IZ187">
        <v>1.09253</v>
      </c>
      <c r="JA187">
        <v>2.42188</v>
      </c>
      <c r="JB187">
        <v>1.42578</v>
      </c>
      <c r="JC187">
        <v>2.26562</v>
      </c>
      <c r="JD187">
        <v>1.54785</v>
      </c>
      <c r="JE187">
        <v>2.49756</v>
      </c>
      <c r="JF187">
        <v>39.8932</v>
      </c>
      <c r="JG187">
        <v>14.3072</v>
      </c>
      <c r="JH187">
        <v>18</v>
      </c>
      <c r="JI187">
        <v>632.957</v>
      </c>
      <c r="JJ187">
        <v>419.553</v>
      </c>
      <c r="JK187">
        <v>34.2857</v>
      </c>
      <c r="JL187">
        <v>35.0638</v>
      </c>
      <c r="JM187">
        <v>30.0002</v>
      </c>
      <c r="JN187">
        <v>34.8878</v>
      </c>
      <c r="JO187">
        <v>34.8122</v>
      </c>
      <c r="JP187">
        <v>21.9049</v>
      </c>
      <c r="JQ187">
        <v>15.5313</v>
      </c>
      <c r="JR187">
        <v>100</v>
      </c>
      <c r="JS187">
        <v>-999.9</v>
      </c>
      <c r="JT187">
        <v>410.83</v>
      </c>
      <c r="JU187">
        <v>35</v>
      </c>
      <c r="JV187">
        <v>93.7128</v>
      </c>
      <c r="JW187">
        <v>100.055</v>
      </c>
    </row>
    <row r="188" spans="1:283">
      <c r="A188">
        <v>172</v>
      </c>
      <c r="B188">
        <v>1690413649.1</v>
      </c>
      <c r="C188">
        <v>35279</v>
      </c>
      <c r="D188" t="s">
        <v>1234</v>
      </c>
      <c r="E188" t="s">
        <v>1235</v>
      </c>
      <c r="F188">
        <v>15</v>
      </c>
      <c r="P188">
        <v>1690413641.099999</v>
      </c>
      <c r="Q188">
        <f>(R188)/1000</f>
        <v>0</v>
      </c>
      <c r="R188">
        <f>1000*DB188*AP188*(CX188-CY188)/(100*CQ188*(1000-AP188*CX188))</f>
        <v>0</v>
      </c>
      <c r="S188">
        <f>DB188*AP188*(CW188-CV188*(1000-AP188*CY188)/(1000-AP188*CX188))/(100*CQ188)</f>
        <v>0</v>
      </c>
      <c r="T188">
        <f>CV188 - IF(AP188&gt;1, S188*CQ188*100.0/(AR188*DJ188), 0)</f>
        <v>0</v>
      </c>
      <c r="U188">
        <f>((AA188-Q188/2)*T188-S188)/(AA188+Q188/2)</f>
        <v>0</v>
      </c>
      <c r="V188">
        <f>U188*(DC188+DD188)/1000.0</f>
        <v>0</v>
      </c>
      <c r="W188">
        <f>(CV188 - IF(AP188&gt;1, S188*CQ188*100.0/(AR188*DJ188), 0))*(DC188+DD188)/1000.0</f>
        <v>0</v>
      </c>
      <c r="X188">
        <f>2.0/((1/Z188-1/Y188)+SIGN(Z188)*SQRT((1/Z188-1/Y188)*(1/Z188-1/Y188) + 4*CR188/((CR188+1)*(CR188+1))*(2*1/Z188*1/Y188-1/Y188*1/Y188)))</f>
        <v>0</v>
      </c>
      <c r="Y188">
        <f>IF(LEFT(CS188,1)&lt;&gt;"0",IF(LEFT(CS188,1)="1",3.0,CT188),$D$5+$E$5*(DJ188*DC188/($K$5*1000))+$F$5*(DJ188*DC188/($K$5*1000))*MAX(MIN(CQ188,$J$5),$I$5)*MAX(MIN(CQ188,$J$5),$I$5)+$G$5*MAX(MIN(CQ188,$J$5),$I$5)*(DJ188*DC188/($K$5*1000))+$H$5*(DJ188*DC188/($K$5*1000))*(DJ188*DC188/($K$5*1000)))</f>
        <v>0</v>
      </c>
      <c r="Z188">
        <f>Q188*(1000-(1000*0.61365*exp(17.502*AD188/(240.97+AD188))/(DC188+DD188)+CX188)/2)/(1000*0.61365*exp(17.502*AD188/(240.97+AD188))/(DC188+DD188)-CX188)</f>
        <v>0</v>
      </c>
      <c r="AA188">
        <f>1/((CR188+1)/(X188/1.6)+1/(Y188/1.37)) + CR188/((CR188+1)/(X188/1.6) + CR188/(Y188/1.37))</f>
        <v>0</v>
      </c>
      <c r="AB188">
        <f>(CM188*CP188)</f>
        <v>0</v>
      </c>
      <c r="AC188">
        <f>(DE188+(AB188+2*0.95*5.67E-8*(((DE188+$B$7)+273)^4-(DE188+273)^4)-44100*Q188)/(1.84*29.3*Y188+8*0.95*5.67E-8*(DE188+273)^3))</f>
        <v>0</v>
      </c>
      <c r="AD188">
        <f>($C$7*DF188+$D$7*DG188+$E$7*AC188)</f>
        <v>0</v>
      </c>
      <c r="AE188">
        <f>0.61365*exp(17.502*AD188/(240.97+AD188))</f>
        <v>0</v>
      </c>
      <c r="AF188">
        <f>(AG188/AH188*100)</f>
        <v>0</v>
      </c>
      <c r="AG188">
        <f>CX188*(DC188+DD188)/1000</f>
        <v>0</v>
      </c>
      <c r="AH188">
        <f>0.61365*exp(17.502*DE188/(240.97+DE188))</f>
        <v>0</v>
      </c>
      <c r="AI188">
        <f>(AE188-CX188*(DC188+DD188)/1000)</f>
        <v>0</v>
      </c>
      <c r="AJ188">
        <f>(-Q188*44100)</f>
        <v>0</v>
      </c>
      <c r="AK188">
        <f>2*29.3*Y188*0.92*(DE188-AD188)</f>
        <v>0</v>
      </c>
      <c r="AL188">
        <f>2*0.95*5.67E-8*(((DE188+$B$7)+273)^4-(AD188+273)^4)</f>
        <v>0</v>
      </c>
      <c r="AM188">
        <f>AB188+AL188+AJ188+AK188</f>
        <v>0</v>
      </c>
      <c r="AN188">
        <v>0</v>
      </c>
      <c r="AO188">
        <v>0</v>
      </c>
      <c r="AP188">
        <f>IF(AN188*$H$13&gt;=AR188,1.0,(AR188/(AR188-AN188*$H$13)))</f>
        <v>0</v>
      </c>
      <c r="AQ188">
        <f>(AP188-1)*100</f>
        <v>0</v>
      </c>
      <c r="AR188">
        <f>MAX(0,($B$13+$C$13*DJ188)/(1+$D$13*DJ188)*DC188/(DE188+273)*$E$13)</f>
        <v>0</v>
      </c>
      <c r="AS188" t="s">
        <v>414</v>
      </c>
      <c r="AT188">
        <v>12558.6</v>
      </c>
      <c r="AU188">
        <v>607.068</v>
      </c>
      <c r="AV188">
        <v>2188.17</v>
      </c>
      <c r="AW188">
        <f>1-AU188/AV188</f>
        <v>0</v>
      </c>
      <c r="AX188">
        <v>-1.734461745173538</v>
      </c>
      <c r="AY188" t="s">
        <v>1236</v>
      </c>
      <c r="AZ188">
        <v>12592.4</v>
      </c>
      <c r="BA188">
        <v>422.5054230769231</v>
      </c>
      <c r="BB188">
        <v>482.361</v>
      </c>
      <c r="BC188">
        <f>1-BA188/BB188</f>
        <v>0</v>
      </c>
      <c r="BD188">
        <v>0.5</v>
      </c>
      <c r="BE188">
        <f>CN188</f>
        <v>0</v>
      </c>
      <c r="BF188">
        <f>S188</f>
        <v>0</v>
      </c>
      <c r="BG188">
        <f>BC188*BD188*BE188</f>
        <v>0</v>
      </c>
      <c r="BH188">
        <f>(BF188-AX188)/BE188</f>
        <v>0</v>
      </c>
      <c r="BI188">
        <f>(AV188-BB188)/BB188</f>
        <v>0</v>
      </c>
      <c r="BJ188">
        <f>AU188/(AW188+AU188/BB188)</f>
        <v>0</v>
      </c>
      <c r="BK188" t="s">
        <v>1237</v>
      </c>
      <c r="BL188">
        <v>-558.05</v>
      </c>
      <c r="BM188">
        <f>IF(BL188&lt;&gt;0, BL188, BJ188)</f>
        <v>0</v>
      </c>
      <c r="BN188">
        <f>1-BM188/BB188</f>
        <v>0</v>
      </c>
      <c r="BO188">
        <f>(BB188-BA188)/(BB188-BM188)</f>
        <v>0</v>
      </c>
      <c r="BP188">
        <f>(AV188-BB188)/(AV188-BM188)</f>
        <v>0</v>
      </c>
      <c r="BQ188">
        <f>(BB188-BA188)/(BB188-AU188)</f>
        <v>0</v>
      </c>
      <c r="BR188">
        <f>(AV188-BB188)/(AV188-AU188)</f>
        <v>0</v>
      </c>
      <c r="BS188">
        <f>(BO188*BM188/BA188)</f>
        <v>0</v>
      </c>
      <c r="BT188">
        <f>(1-BS188)</f>
        <v>0</v>
      </c>
      <c r="BU188">
        <v>3462</v>
      </c>
      <c r="BV188">
        <v>300</v>
      </c>
      <c r="BW188">
        <v>300</v>
      </c>
      <c r="BX188">
        <v>300</v>
      </c>
      <c r="BY188">
        <v>12592.4</v>
      </c>
      <c r="BZ188">
        <v>475.54</v>
      </c>
      <c r="CA188">
        <v>-0.00955017</v>
      </c>
      <c r="CB188">
        <v>-0.93</v>
      </c>
      <c r="CC188" t="s">
        <v>417</v>
      </c>
      <c r="CD188" t="s">
        <v>417</v>
      </c>
      <c r="CE188" t="s">
        <v>417</v>
      </c>
      <c r="CF188" t="s">
        <v>417</v>
      </c>
      <c r="CG188" t="s">
        <v>417</v>
      </c>
      <c r="CH188" t="s">
        <v>417</v>
      </c>
      <c r="CI188" t="s">
        <v>417</v>
      </c>
      <c r="CJ188" t="s">
        <v>417</v>
      </c>
      <c r="CK188" t="s">
        <v>417</v>
      </c>
      <c r="CL188" t="s">
        <v>417</v>
      </c>
      <c r="CM188">
        <f>$B$11*DK188+$C$11*DL188+$F$11*DW188*(1-DZ188)</f>
        <v>0</v>
      </c>
      <c r="CN188">
        <f>CM188*CO188</f>
        <v>0</v>
      </c>
      <c r="CO188">
        <f>($B$11*$D$9+$C$11*$D$9+$F$11*((EJ188+EB188)/MAX(EJ188+EB188+EK188, 0.1)*$I$9+EK188/MAX(EJ188+EB188+EK188, 0.1)*$J$9))/($B$11+$C$11+$F$11)</f>
        <v>0</v>
      </c>
      <c r="CP188">
        <f>($B$11*$K$9+$C$11*$K$9+$F$11*((EJ188+EB188)/MAX(EJ188+EB188+EK188, 0.1)*$P$9+EK188/MAX(EJ188+EB188+EK188, 0.1)*$Q$9))/($B$11+$C$11+$F$11)</f>
        <v>0</v>
      </c>
      <c r="CQ188">
        <v>6</v>
      </c>
      <c r="CR188">
        <v>0.5</v>
      </c>
      <c r="CS188" t="s">
        <v>418</v>
      </c>
      <c r="CT188">
        <v>2</v>
      </c>
      <c r="CU188">
        <v>1690413641.099999</v>
      </c>
      <c r="CV188">
        <v>409.9283225806452</v>
      </c>
      <c r="CW188">
        <v>410.8346129032258</v>
      </c>
      <c r="CX188">
        <v>34.8032193548387</v>
      </c>
      <c r="CY188">
        <v>34.91434838709678</v>
      </c>
      <c r="CZ188">
        <v>408.7773225806451</v>
      </c>
      <c r="DA188">
        <v>34.27121935483871</v>
      </c>
      <c r="DB188">
        <v>600.1787419354838</v>
      </c>
      <c r="DC188">
        <v>101.0573870967742</v>
      </c>
      <c r="DD188">
        <v>0.09989007096774195</v>
      </c>
      <c r="DE188">
        <v>34.42947419354839</v>
      </c>
      <c r="DF188">
        <v>34.81871935483871</v>
      </c>
      <c r="DG188">
        <v>999.9000000000003</v>
      </c>
      <c r="DH188">
        <v>0</v>
      </c>
      <c r="DI188">
        <v>0</v>
      </c>
      <c r="DJ188">
        <v>10000.3235483871</v>
      </c>
      <c r="DK188">
        <v>0</v>
      </c>
      <c r="DL188">
        <v>96.84407096774193</v>
      </c>
      <c r="DM188">
        <v>-0.8653309032258066</v>
      </c>
      <c r="DN188">
        <v>424.7494193548387</v>
      </c>
      <c r="DO188">
        <v>425.6975806451613</v>
      </c>
      <c r="DP188">
        <v>-0.1172498967741936</v>
      </c>
      <c r="DQ188">
        <v>410.8346129032258</v>
      </c>
      <c r="DR188">
        <v>34.91434838709678</v>
      </c>
      <c r="DS188">
        <v>3.516506129032258</v>
      </c>
      <c r="DT188">
        <v>3.528355483870968</v>
      </c>
      <c r="DU188">
        <v>26.69963870967742</v>
      </c>
      <c r="DV188">
        <v>26.7568</v>
      </c>
      <c r="DW188">
        <v>1000.002161290323</v>
      </c>
      <c r="DX188">
        <v>0.9599980322580645</v>
      </c>
      <c r="DY188">
        <v>0.04000201935483871</v>
      </c>
      <c r="DZ188">
        <v>0</v>
      </c>
      <c r="EA188">
        <v>422.5035161290323</v>
      </c>
      <c r="EB188">
        <v>4.999310000000001</v>
      </c>
      <c r="EC188">
        <v>7783.880322580644</v>
      </c>
      <c r="ED188">
        <v>8784.872258064517</v>
      </c>
      <c r="EE188">
        <v>42.23170967741933</v>
      </c>
      <c r="EF188">
        <v>43.55799999999998</v>
      </c>
      <c r="EG188">
        <v>42.75</v>
      </c>
      <c r="EH188">
        <v>43.2378064516129</v>
      </c>
      <c r="EI188">
        <v>43.70732258064513</v>
      </c>
      <c r="EJ188">
        <v>955.201612903226</v>
      </c>
      <c r="EK188">
        <v>39.80064516129031</v>
      </c>
      <c r="EL188">
        <v>0</v>
      </c>
      <c r="EM188">
        <v>170.8000001907349</v>
      </c>
      <c r="EN188">
        <v>0</v>
      </c>
      <c r="EO188">
        <v>422.5054230769231</v>
      </c>
      <c r="EP188">
        <v>-3.326256413085779</v>
      </c>
      <c r="EQ188">
        <v>3176.293669651691</v>
      </c>
      <c r="ER188">
        <v>7795.921923076923</v>
      </c>
      <c r="ES188">
        <v>15</v>
      </c>
      <c r="ET188">
        <v>1690413670.6</v>
      </c>
      <c r="EU188" t="s">
        <v>1238</v>
      </c>
      <c r="EV188">
        <v>1690413668.1</v>
      </c>
      <c r="EW188">
        <v>1690413670.6</v>
      </c>
      <c r="EX188">
        <v>129</v>
      </c>
      <c r="EY188">
        <v>-0.04</v>
      </c>
      <c r="EZ188">
        <v>0.006</v>
      </c>
      <c r="FA188">
        <v>1.151</v>
      </c>
      <c r="FB188">
        <v>0.532</v>
      </c>
      <c r="FC188">
        <v>411</v>
      </c>
      <c r="FD188">
        <v>35</v>
      </c>
      <c r="FE188">
        <v>0.29</v>
      </c>
      <c r="FF188">
        <v>0.49</v>
      </c>
      <c r="FG188">
        <v>0.9153695531655301</v>
      </c>
      <c r="FH188">
        <v>0.171877157668197</v>
      </c>
      <c r="FI188">
        <v>0.0374568416465051</v>
      </c>
      <c r="FJ188">
        <v>1</v>
      </c>
      <c r="FK188">
        <v>-0.8591435609756097</v>
      </c>
      <c r="FL188">
        <v>-0.229774202090596</v>
      </c>
      <c r="FM188">
        <v>0.03851150524640452</v>
      </c>
      <c r="FN188">
        <v>1</v>
      </c>
      <c r="FO188">
        <v>409.9692903225806</v>
      </c>
      <c r="FP188">
        <v>0.01393548387060062</v>
      </c>
      <c r="FQ188">
        <v>0.03236305495008731</v>
      </c>
      <c r="FR188">
        <v>1</v>
      </c>
      <c r="FS188">
        <v>-0.1347951414634146</v>
      </c>
      <c r="FT188">
        <v>0.4329633156794427</v>
      </c>
      <c r="FU188">
        <v>0.04333271239290624</v>
      </c>
      <c r="FV188">
        <v>1</v>
      </c>
      <c r="FW188">
        <v>34.79709032258064</v>
      </c>
      <c r="FX188">
        <v>0.4313322580644157</v>
      </c>
      <c r="FY188">
        <v>0.03235051333130829</v>
      </c>
      <c r="FZ188">
        <v>1</v>
      </c>
      <c r="GA188">
        <v>5</v>
      </c>
      <c r="GB188">
        <v>5</v>
      </c>
      <c r="GC188" t="s">
        <v>420</v>
      </c>
      <c r="GD188">
        <v>3.16919</v>
      </c>
      <c r="GE188">
        <v>2.79708</v>
      </c>
      <c r="GF188">
        <v>0.10098</v>
      </c>
      <c r="GG188">
        <v>0.101903</v>
      </c>
      <c r="GH188">
        <v>0.152134</v>
      </c>
      <c r="GI188">
        <v>0.153342</v>
      </c>
      <c r="GJ188">
        <v>27632.3</v>
      </c>
      <c r="GK188">
        <v>22072.6</v>
      </c>
      <c r="GL188">
        <v>28765.9</v>
      </c>
      <c r="GM188">
        <v>24108</v>
      </c>
      <c r="GN188">
        <v>31031.2</v>
      </c>
      <c r="GO188">
        <v>29793.9</v>
      </c>
      <c r="GP188">
        <v>39684.1</v>
      </c>
      <c r="GQ188">
        <v>39336.8</v>
      </c>
      <c r="GR188">
        <v>2.07223</v>
      </c>
      <c r="GS188">
        <v>1.76887</v>
      </c>
      <c r="GT188">
        <v>0.131182</v>
      </c>
      <c r="GU188">
        <v>0</v>
      </c>
      <c r="GV188">
        <v>32.676</v>
      </c>
      <c r="GW188">
        <v>999.9</v>
      </c>
      <c r="GX188">
        <v>64.90000000000001</v>
      </c>
      <c r="GY188">
        <v>36.9</v>
      </c>
      <c r="GZ188">
        <v>40.271</v>
      </c>
      <c r="HA188">
        <v>62.31</v>
      </c>
      <c r="HB188">
        <v>28.6458</v>
      </c>
      <c r="HC188">
        <v>1</v>
      </c>
      <c r="HD188">
        <v>0.6224189999999999</v>
      </c>
      <c r="HE188">
        <v>0</v>
      </c>
      <c r="HF188">
        <v>20.2811</v>
      </c>
      <c r="HG188">
        <v>5.21999</v>
      </c>
      <c r="HH188">
        <v>11.9141</v>
      </c>
      <c r="HI188">
        <v>4.96295</v>
      </c>
      <c r="HJ188">
        <v>3.292</v>
      </c>
      <c r="HK188">
        <v>9999</v>
      </c>
      <c r="HL188">
        <v>9999</v>
      </c>
      <c r="HM188">
        <v>9999</v>
      </c>
      <c r="HN188">
        <v>999.9</v>
      </c>
      <c r="HO188">
        <v>4.9703</v>
      </c>
      <c r="HP188">
        <v>1.87531</v>
      </c>
      <c r="HQ188">
        <v>1.87408</v>
      </c>
      <c r="HR188">
        <v>1.8733</v>
      </c>
      <c r="HS188">
        <v>1.87469</v>
      </c>
      <c r="HT188">
        <v>1.86966</v>
      </c>
      <c r="HU188">
        <v>1.87378</v>
      </c>
      <c r="HV188">
        <v>1.87888</v>
      </c>
      <c r="HW188">
        <v>0</v>
      </c>
      <c r="HX188">
        <v>0</v>
      </c>
      <c r="HY188">
        <v>0</v>
      </c>
      <c r="HZ188">
        <v>0</v>
      </c>
      <c r="IA188" t="s">
        <v>421</v>
      </c>
      <c r="IB188" t="s">
        <v>422</v>
      </c>
      <c r="IC188" t="s">
        <v>423</v>
      </c>
      <c r="ID188" t="s">
        <v>423</v>
      </c>
      <c r="IE188" t="s">
        <v>423</v>
      </c>
      <c r="IF188" t="s">
        <v>423</v>
      </c>
      <c r="IG188">
        <v>0</v>
      </c>
      <c r="IH188">
        <v>100</v>
      </c>
      <c r="II188">
        <v>100</v>
      </c>
      <c r="IJ188">
        <v>1.151</v>
      </c>
      <c r="IK188">
        <v>0.532</v>
      </c>
      <c r="IL188">
        <v>1.170685261273971</v>
      </c>
      <c r="IM188">
        <v>0.0007502269904989051</v>
      </c>
      <c r="IN188">
        <v>-1.907541437940456E-06</v>
      </c>
      <c r="IO188">
        <v>4.87577687351772E-10</v>
      </c>
      <c r="IP188">
        <v>0.5258800000000008</v>
      </c>
      <c r="IQ188">
        <v>0</v>
      </c>
      <c r="IR188">
        <v>0</v>
      </c>
      <c r="IS188">
        <v>0</v>
      </c>
      <c r="IT188">
        <v>1</v>
      </c>
      <c r="IU188">
        <v>1943</v>
      </c>
      <c r="IV188">
        <v>1</v>
      </c>
      <c r="IW188">
        <v>21</v>
      </c>
      <c r="IX188">
        <v>2.5</v>
      </c>
      <c r="IY188">
        <v>2.6</v>
      </c>
      <c r="IZ188">
        <v>1.09375</v>
      </c>
      <c r="JA188">
        <v>2.42676</v>
      </c>
      <c r="JB188">
        <v>1.42578</v>
      </c>
      <c r="JC188">
        <v>2.26562</v>
      </c>
      <c r="JD188">
        <v>1.54785</v>
      </c>
      <c r="JE188">
        <v>2.50244</v>
      </c>
      <c r="JF188">
        <v>39.7171</v>
      </c>
      <c r="JG188">
        <v>14.2984</v>
      </c>
      <c r="JH188">
        <v>18</v>
      </c>
      <c r="JI188">
        <v>632.672</v>
      </c>
      <c r="JJ188">
        <v>415.918</v>
      </c>
      <c r="JK188">
        <v>34.0651</v>
      </c>
      <c r="JL188">
        <v>34.9584</v>
      </c>
      <c r="JM188">
        <v>29.9998</v>
      </c>
      <c r="JN188">
        <v>34.8452</v>
      </c>
      <c r="JO188">
        <v>34.766</v>
      </c>
      <c r="JP188">
        <v>21.9226</v>
      </c>
      <c r="JQ188">
        <v>13.8805</v>
      </c>
      <c r="JR188">
        <v>100</v>
      </c>
      <c r="JS188">
        <v>-999.9</v>
      </c>
      <c r="JT188">
        <v>410.947</v>
      </c>
      <c r="JU188">
        <v>35</v>
      </c>
      <c r="JV188">
        <v>93.7329</v>
      </c>
      <c r="JW188">
        <v>100.076</v>
      </c>
    </row>
    <row r="189" spans="1:283">
      <c r="A189">
        <v>173</v>
      </c>
      <c r="B189">
        <v>1690413797.1</v>
      </c>
      <c r="C189">
        <v>35427</v>
      </c>
      <c r="D189" t="s">
        <v>1239</v>
      </c>
      <c r="E189" t="s">
        <v>1240</v>
      </c>
      <c r="F189">
        <v>15</v>
      </c>
      <c r="P189">
        <v>1690413789.349999</v>
      </c>
      <c r="Q189">
        <f>(R189)/1000</f>
        <v>0</v>
      </c>
      <c r="R189">
        <f>1000*DB189*AP189*(CX189-CY189)/(100*CQ189*(1000-AP189*CX189))</f>
        <v>0</v>
      </c>
      <c r="S189">
        <f>DB189*AP189*(CW189-CV189*(1000-AP189*CY189)/(1000-AP189*CX189))/(100*CQ189)</f>
        <v>0</v>
      </c>
      <c r="T189">
        <f>CV189 - IF(AP189&gt;1, S189*CQ189*100.0/(AR189*DJ189), 0)</f>
        <v>0</v>
      </c>
      <c r="U189">
        <f>((AA189-Q189/2)*T189-S189)/(AA189+Q189/2)</f>
        <v>0</v>
      </c>
      <c r="V189">
        <f>U189*(DC189+DD189)/1000.0</f>
        <v>0</v>
      </c>
      <c r="W189">
        <f>(CV189 - IF(AP189&gt;1, S189*CQ189*100.0/(AR189*DJ189), 0))*(DC189+DD189)/1000.0</f>
        <v>0</v>
      </c>
      <c r="X189">
        <f>2.0/((1/Z189-1/Y189)+SIGN(Z189)*SQRT((1/Z189-1/Y189)*(1/Z189-1/Y189) + 4*CR189/((CR189+1)*(CR189+1))*(2*1/Z189*1/Y189-1/Y189*1/Y189)))</f>
        <v>0</v>
      </c>
      <c r="Y189">
        <f>IF(LEFT(CS189,1)&lt;&gt;"0",IF(LEFT(CS189,1)="1",3.0,CT189),$D$5+$E$5*(DJ189*DC189/($K$5*1000))+$F$5*(DJ189*DC189/($K$5*1000))*MAX(MIN(CQ189,$J$5),$I$5)*MAX(MIN(CQ189,$J$5),$I$5)+$G$5*MAX(MIN(CQ189,$J$5),$I$5)*(DJ189*DC189/($K$5*1000))+$H$5*(DJ189*DC189/($K$5*1000))*(DJ189*DC189/($K$5*1000)))</f>
        <v>0</v>
      </c>
      <c r="Z189">
        <f>Q189*(1000-(1000*0.61365*exp(17.502*AD189/(240.97+AD189))/(DC189+DD189)+CX189)/2)/(1000*0.61365*exp(17.502*AD189/(240.97+AD189))/(DC189+DD189)-CX189)</f>
        <v>0</v>
      </c>
      <c r="AA189">
        <f>1/((CR189+1)/(X189/1.6)+1/(Y189/1.37)) + CR189/((CR189+1)/(X189/1.6) + CR189/(Y189/1.37))</f>
        <v>0</v>
      </c>
      <c r="AB189">
        <f>(CM189*CP189)</f>
        <v>0</v>
      </c>
      <c r="AC189">
        <f>(DE189+(AB189+2*0.95*5.67E-8*(((DE189+$B$7)+273)^4-(DE189+273)^4)-44100*Q189)/(1.84*29.3*Y189+8*0.95*5.67E-8*(DE189+273)^3))</f>
        <v>0</v>
      </c>
      <c r="AD189">
        <f>($C$7*DF189+$D$7*DG189+$E$7*AC189)</f>
        <v>0</v>
      </c>
      <c r="AE189">
        <f>0.61365*exp(17.502*AD189/(240.97+AD189))</f>
        <v>0</v>
      </c>
      <c r="AF189">
        <f>(AG189/AH189*100)</f>
        <v>0</v>
      </c>
      <c r="AG189">
        <f>CX189*(DC189+DD189)/1000</f>
        <v>0</v>
      </c>
      <c r="AH189">
        <f>0.61365*exp(17.502*DE189/(240.97+DE189))</f>
        <v>0</v>
      </c>
      <c r="AI189">
        <f>(AE189-CX189*(DC189+DD189)/1000)</f>
        <v>0</v>
      </c>
      <c r="AJ189">
        <f>(-Q189*44100)</f>
        <v>0</v>
      </c>
      <c r="AK189">
        <f>2*29.3*Y189*0.92*(DE189-AD189)</f>
        <v>0</v>
      </c>
      <c r="AL189">
        <f>2*0.95*5.67E-8*(((DE189+$B$7)+273)^4-(AD189+273)^4)</f>
        <v>0</v>
      </c>
      <c r="AM189">
        <f>AB189+AL189+AJ189+AK189</f>
        <v>0</v>
      </c>
      <c r="AN189">
        <v>0</v>
      </c>
      <c r="AO189">
        <v>0</v>
      </c>
      <c r="AP189">
        <f>IF(AN189*$H$13&gt;=AR189,1.0,(AR189/(AR189-AN189*$H$13)))</f>
        <v>0</v>
      </c>
      <c r="AQ189">
        <f>(AP189-1)*100</f>
        <v>0</v>
      </c>
      <c r="AR189">
        <f>MAX(0,($B$13+$C$13*DJ189)/(1+$D$13*DJ189)*DC189/(DE189+273)*$E$13)</f>
        <v>0</v>
      </c>
      <c r="AS189" t="s">
        <v>414</v>
      </c>
      <c r="AT189">
        <v>12558.6</v>
      </c>
      <c r="AU189">
        <v>607.068</v>
      </c>
      <c r="AV189">
        <v>2188.17</v>
      </c>
      <c r="AW189">
        <f>1-AU189/AV189</f>
        <v>0</v>
      </c>
      <c r="AX189">
        <v>-1.734461745173538</v>
      </c>
      <c r="AY189" t="s">
        <v>1241</v>
      </c>
      <c r="AZ189">
        <v>12539.9</v>
      </c>
      <c r="BA189">
        <v>613.39412</v>
      </c>
      <c r="BB189">
        <v>1074.88</v>
      </c>
      <c r="BC189">
        <f>1-BA189/BB189</f>
        <v>0</v>
      </c>
      <c r="BD189">
        <v>0.5</v>
      </c>
      <c r="BE189">
        <f>CN189</f>
        <v>0</v>
      </c>
      <c r="BF189">
        <f>S189</f>
        <v>0</v>
      </c>
      <c r="BG189">
        <f>BC189*BD189*BE189</f>
        <v>0</v>
      </c>
      <c r="BH189">
        <f>(BF189-AX189)/BE189</f>
        <v>0</v>
      </c>
      <c r="BI189">
        <f>(AV189-BB189)/BB189</f>
        <v>0</v>
      </c>
      <c r="BJ189">
        <f>AU189/(AW189+AU189/BB189)</f>
        <v>0</v>
      </c>
      <c r="BK189" t="s">
        <v>1242</v>
      </c>
      <c r="BL189">
        <v>-457.73</v>
      </c>
      <c r="BM189">
        <f>IF(BL189&lt;&gt;0, BL189, BJ189)</f>
        <v>0</v>
      </c>
      <c r="BN189">
        <f>1-BM189/BB189</f>
        <v>0</v>
      </c>
      <c r="BO189">
        <f>(BB189-BA189)/(BB189-BM189)</f>
        <v>0</v>
      </c>
      <c r="BP189">
        <f>(AV189-BB189)/(AV189-BM189)</f>
        <v>0</v>
      </c>
      <c r="BQ189">
        <f>(BB189-BA189)/(BB189-AU189)</f>
        <v>0</v>
      </c>
      <c r="BR189">
        <f>(AV189-BB189)/(AV189-AU189)</f>
        <v>0</v>
      </c>
      <c r="BS189">
        <f>(BO189*BM189/BA189)</f>
        <v>0</v>
      </c>
      <c r="BT189">
        <f>(1-BS189)</f>
        <v>0</v>
      </c>
      <c r="BU189">
        <v>3464</v>
      </c>
      <c r="BV189">
        <v>300</v>
      </c>
      <c r="BW189">
        <v>300</v>
      </c>
      <c r="BX189">
        <v>300</v>
      </c>
      <c r="BY189">
        <v>12539.9</v>
      </c>
      <c r="BZ189">
        <v>986.05</v>
      </c>
      <c r="CA189">
        <v>-0.009857329999999999</v>
      </c>
      <c r="CB189">
        <v>-23.13</v>
      </c>
      <c r="CC189" t="s">
        <v>417</v>
      </c>
      <c r="CD189" t="s">
        <v>417</v>
      </c>
      <c r="CE189" t="s">
        <v>417</v>
      </c>
      <c r="CF189" t="s">
        <v>417</v>
      </c>
      <c r="CG189" t="s">
        <v>417</v>
      </c>
      <c r="CH189" t="s">
        <v>417</v>
      </c>
      <c r="CI189" t="s">
        <v>417</v>
      </c>
      <c r="CJ189" t="s">
        <v>417</v>
      </c>
      <c r="CK189" t="s">
        <v>417</v>
      </c>
      <c r="CL189" t="s">
        <v>417</v>
      </c>
      <c r="CM189">
        <f>$B$11*DK189+$C$11*DL189+$F$11*DW189*(1-DZ189)</f>
        <v>0</v>
      </c>
      <c r="CN189">
        <f>CM189*CO189</f>
        <v>0</v>
      </c>
      <c r="CO189">
        <f>($B$11*$D$9+$C$11*$D$9+$F$11*((EJ189+EB189)/MAX(EJ189+EB189+EK189, 0.1)*$I$9+EK189/MAX(EJ189+EB189+EK189, 0.1)*$J$9))/($B$11+$C$11+$F$11)</f>
        <v>0</v>
      </c>
      <c r="CP189">
        <f>($B$11*$K$9+$C$11*$K$9+$F$11*((EJ189+EB189)/MAX(EJ189+EB189+EK189, 0.1)*$P$9+EK189/MAX(EJ189+EB189+EK189, 0.1)*$Q$9))/($B$11+$C$11+$F$11)</f>
        <v>0</v>
      </c>
      <c r="CQ189">
        <v>6</v>
      </c>
      <c r="CR189">
        <v>0.5</v>
      </c>
      <c r="CS189" t="s">
        <v>418</v>
      </c>
      <c r="CT189">
        <v>2</v>
      </c>
      <c r="CU189">
        <v>1690413789.349999</v>
      </c>
      <c r="CV189">
        <v>409.9089666666666</v>
      </c>
      <c r="CW189">
        <v>415.9535333333333</v>
      </c>
      <c r="CX189">
        <v>35.66529</v>
      </c>
      <c r="CY189">
        <v>34.92197</v>
      </c>
      <c r="CZ189">
        <v>408.7249666666666</v>
      </c>
      <c r="DA189">
        <v>35.12929</v>
      </c>
      <c r="DB189">
        <v>600.2078666666667</v>
      </c>
      <c r="DC189">
        <v>101.0516</v>
      </c>
      <c r="DD189">
        <v>0.1001355566666667</v>
      </c>
      <c r="DE189">
        <v>34.18184666666667</v>
      </c>
      <c r="DF189">
        <v>34.32391666666667</v>
      </c>
      <c r="DG189">
        <v>999.9000000000002</v>
      </c>
      <c r="DH189">
        <v>0</v>
      </c>
      <c r="DI189">
        <v>0</v>
      </c>
      <c r="DJ189">
        <v>9998.026000000002</v>
      </c>
      <c r="DK189">
        <v>0</v>
      </c>
      <c r="DL189">
        <v>100.8347666666667</v>
      </c>
      <c r="DM189">
        <v>-6.077192666666667</v>
      </c>
      <c r="DN189">
        <v>425.0336333333334</v>
      </c>
      <c r="DO189">
        <v>431.0051333333334</v>
      </c>
      <c r="DP189">
        <v>0.7391499666666667</v>
      </c>
      <c r="DQ189">
        <v>415.9535333333333</v>
      </c>
      <c r="DR189">
        <v>34.92197</v>
      </c>
      <c r="DS189">
        <v>3.603619000000001</v>
      </c>
      <c r="DT189">
        <v>3.528924666666666</v>
      </c>
      <c r="DU189">
        <v>27.11601</v>
      </c>
      <c r="DV189">
        <v>26.75955</v>
      </c>
      <c r="DW189">
        <v>600.0204</v>
      </c>
      <c r="DX189">
        <v>0.933004066666667</v>
      </c>
      <c r="DY189">
        <v>0.06699593999999999</v>
      </c>
      <c r="DZ189">
        <v>0</v>
      </c>
      <c r="EA189">
        <v>613.7574999999999</v>
      </c>
      <c r="EB189">
        <v>4.99931</v>
      </c>
      <c r="EC189">
        <v>5181.009</v>
      </c>
      <c r="ED189">
        <v>5203.954666666667</v>
      </c>
      <c r="EE189">
        <v>41.38733333333333</v>
      </c>
      <c r="EF189">
        <v>43.08306666666666</v>
      </c>
      <c r="EG189">
        <v>42.26653333333334</v>
      </c>
      <c r="EH189">
        <v>42.79546666666666</v>
      </c>
      <c r="EI189">
        <v>43.07459999999998</v>
      </c>
      <c r="EJ189">
        <v>555.1563333333332</v>
      </c>
      <c r="EK189">
        <v>39.86466666666665</v>
      </c>
      <c r="EL189">
        <v>0</v>
      </c>
      <c r="EM189">
        <v>147.4000000953674</v>
      </c>
      <c r="EN189">
        <v>0</v>
      </c>
      <c r="EO189">
        <v>613.39412</v>
      </c>
      <c r="EP189">
        <v>-42.14276917107344</v>
      </c>
      <c r="EQ189">
        <v>1374.11153145318</v>
      </c>
      <c r="ER189">
        <v>5181.476000000001</v>
      </c>
      <c r="ES189">
        <v>15</v>
      </c>
      <c r="ET189">
        <v>1690413820.1</v>
      </c>
      <c r="EU189" t="s">
        <v>1243</v>
      </c>
      <c r="EV189">
        <v>1690413817.1</v>
      </c>
      <c r="EW189">
        <v>1690413820.1</v>
      </c>
      <c r="EX189">
        <v>130</v>
      </c>
      <c r="EY189">
        <v>0.036</v>
      </c>
      <c r="EZ189">
        <v>0.005</v>
      </c>
      <c r="FA189">
        <v>1.184</v>
      </c>
      <c r="FB189">
        <v>0.536</v>
      </c>
      <c r="FC189">
        <v>416</v>
      </c>
      <c r="FD189">
        <v>35</v>
      </c>
      <c r="FE189">
        <v>0.33</v>
      </c>
      <c r="FF189">
        <v>0.15</v>
      </c>
      <c r="FG189">
        <v>5.769163509658252</v>
      </c>
      <c r="FH189">
        <v>0.1132723182717976</v>
      </c>
      <c r="FI189">
        <v>0.02083449158305074</v>
      </c>
      <c r="FJ189">
        <v>1</v>
      </c>
      <c r="FK189">
        <v>-6.067610243902439</v>
      </c>
      <c r="FL189">
        <v>-0.2080461324041757</v>
      </c>
      <c r="FM189">
        <v>0.03248186799925459</v>
      </c>
      <c r="FN189">
        <v>1</v>
      </c>
      <c r="FO189">
        <v>409.8722580645161</v>
      </c>
      <c r="FP189">
        <v>0.06203225806381729</v>
      </c>
      <c r="FQ189">
        <v>0.02496832540786979</v>
      </c>
      <c r="FR189">
        <v>1</v>
      </c>
      <c r="FS189">
        <v>0.7075543170731707</v>
      </c>
      <c r="FT189">
        <v>0.4938616933797906</v>
      </c>
      <c r="FU189">
        <v>0.04900599974191266</v>
      </c>
      <c r="FV189">
        <v>1</v>
      </c>
      <c r="FW189">
        <v>35.65369677419355</v>
      </c>
      <c r="FX189">
        <v>0.3434612903225094</v>
      </c>
      <c r="FY189">
        <v>0.02565298805296919</v>
      </c>
      <c r="FZ189">
        <v>1</v>
      </c>
      <c r="GA189">
        <v>5</v>
      </c>
      <c r="GB189">
        <v>5</v>
      </c>
      <c r="GC189" t="s">
        <v>420</v>
      </c>
      <c r="GD189">
        <v>3.16923</v>
      </c>
      <c r="GE189">
        <v>2.7968</v>
      </c>
      <c r="GF189">
        <v>0.101017</v>
      </c>
      <c r="GG189">
        <v>0.102907</v>
      </c>
      <c r="GH189">
        <v>0.154692</v>
      </c>
      <c r="GI189">
        <v>0.153428</v>
      </c>
      <c r="GJ189">
        <v>27636.5</v>
      </c>
      <c r="GK189">
        <v>22053.9</v>
      </c>
      <c r="GL189">
        <v>28770.7</v>
      </c>
      <c r="GM189">
        <v>24113.9</v>
      </c>
      <c r="GN189">
        <v>30940.1</v>
      </c>
      <c r="GO189">
        <v>29798</v>
      </c>
      <c r="GP189">
        <v>39689</v>
      </c>
      <c r="GQ189">
        <v>39347.1</v>
      </c>
      <c r="GR189">
        <v>2.07455</v>
      </c>
      <c r="GS189">
        <v>1.78673</v>
      </c>
      <c r="GT189">
        <v>0.0926256</v>
      </c>
      <c r="GU189">
        <v>0</v>
      </c>
      <c r="GV189">
        <v>32.8223</v>
      </c>
      <c r="GW189">
        <v>999.9</v>
      </c>
      <c r="GX189">
        <v>64.59999999999999</v>
      </c>
      <c r="GY189">
        <v>36.7</v>
      </c>
      <c r="GZ189">
        <v>39.6495</v>
      </c>
      <c r="HA189">
        <v>62.24</v>
      </c>
      <c r="HB189">
        <v>28.3454</v>
      </c>
      <c r="HC189">
        <v>1</v>
      </c>
      <c r="HD189">
        <v>0.6086279999999999</v>
      </c>
      <c r="HE189">
        <v>0</v>
      </c>
      <c r="HF189">
        <v>20.2846</v>
      </c>
      <c r="HG189">
        <v>5.22223</v>
      </c>
      <c r="HH189">
        <v>11.9141</v>
      </c>
      <c r="HI189">
        <v>4.9634</v>
      </c>
      <c r="HJ189">
        <v>3.292</v>
      </c>
      <c r="HK189">
        <v>9999</v>
      </c>
      <c r="HL189">
        <v>9999</v>
      </c>
      <c r="HM189">
        <v>9999</v>
      </c>
      <c r="HN189">
        <v>999.9</v>
      </c>
      <c r="HO189">
        <v>4.97031</v>
      </c>
      <c r="HP189">
        <v>1.87531</v>
      </c>
      <c r="HQ189">
        <v>1.87408</v>
      </c>
      <c r="HR189">
        <v>1.8733</v>
      </c>
      <c r="HS189">
        <v>1.87469</v>
      </c>
      <c r="HT189">
        <v>1.86966</v>
      </c>
      <c r="HU189">
        <v>1.87378</v>
      </c>
      <c r="HV189">
        <v>1.87887</v>
      </c>
      <c r="HW189">
        <v>0</v>
      </c>
      <c r="HX189">
        <v>0</v>
      </c>
      <c r="HY189">
        <v>0</v>
      </c>
      <c r="HZ189">
        <v>0</v>
      </c>
      <c r="IA189" t="s">
        <v>421</v>
      </c>
      <c r="IB189" t="s">
        <v>422</v>
      </c>
      <c r="IC189" t="s">
        <v>423</v>
      </c>
      <c r="ID189" t="s">
        <v>423</v>
      </c>
      <c r="IE189" t="s">
        <v>423</v>
      </c>
      <c r="IF189" t="s">
        <v>423</v>
      </c>
      <c r="IG189">
        <v>0</v>
      </c>
      <c r="IH189">
        <v>100</v>
      </c>
      <c r="II189">
        <v>100</v>
      </c>
      <c r="IJ189">
        <v>1.184</v>
      </c>
      <c r="IK189">
        <v>0.536</v>
      </c>
      <c r="IL189">
        <v>1.13026399672548</v>
      </c>
      <c r="IM189">
        <v>0.0007502269904989051</v>
      </c>
      <c r="IN189">
        <v>-1.907541437940456E-06</v>
      </c>
      <c r="IO189">
        <v>4.87577687351772E-10</v>
      </c>
      <c r="IP189">
        <v>0.5318333333333385</v>
      </c>
      <c r="IQ189">
        <v>0</v>
      </c>
      <c r="IR189">
        <v>0</v>
      </c>
      <c r="IS189">
        <v>0</v>
      </c>
      <c r="IT189">
        <v>1</v>
      </c>
      <c r="IU189">
        <v>1943</v>
      </c>
      <c r="IV189">
        <v>1</v>
      </c>
      <c r="IW189">
        <v>21</v>
      </c>
      <c r="IX189">
        <v>2.1</v>
      </c>
      <c r="IY189">
        <v>2.1</v>
      </c>
      <c r="IZ189">
        <v>1.10596</v>
      </c>
      <c r="JA189">
        <v>2.44019</v>
      </c>
      <c r="JB189">
        <v>1.42578</v>
      </c>
      <c r="JC189">
        <v>2.26562</v>
      </c>
      <c r="JD189">
        <v>1.54785</v>
      </c>
      <c r="JE189">
        <v>2.39746</v>
      </c>
      <c r="JF189">
        <v>39.4666</v>
      </c>
      <c r="JG189">
        <v>14.2809</v>
      </c>
      <c r="JH189">
        <v>18</v>
      </c>
      <c r="JI189">
        <v>633.468</v>
      </c>
      <c r="JJ189">
        <v>425.751</v>
      </c>
      <c r="JK189">
        <v>33.8236</v>
      </c>
      <c r="JL189">
        <v>34.8095</v>
      </c>
      <c r="JM189">
        <v>29.9996</v>
      </c>
      <c r="JN189">
        <v>34.7401</v>
      </c>
      <c r="JO189">
        <v>34.6654</v>
      </c>
      <c r="JP189">
        <v>22.1584</v>
      </c>
      <c r="JQ189">
        <v>12.4678</v>
      </c>
      <c r="JR189">
        <v>100</v>
      </c>
      <c r="JS189">
        <v>-999.9</v>
      </c>
      <c r="JT189">
        <v>416.055</v>
      </c>
      <c r="JU189">
        <v>35</v>
      </c>
      <c r="JV189">
        <v>93.7462</v>
      </c>
      <c r="JW189">
        <v>100.102</v>
      </c>
    </row>
    <row r="190" spans="1:283">
      <c r="A190">
        <v>174</v>
      </c>
      <c r="B190">
        <v>1690413966.1</v>
      </c>
      <c r="C190">
        <v>35596</v>
      </c>
      <c r="D190" t="s">
        <v>1244</v>
      </c>
      <c r="E190" t="s">
        <v>1245</v>
      </c>
      <c r="F190">
        <v>15</v>
      </c>
      <c r="P190">
        <v>1690413958.099999</v>
      </c>
      <c r="Q190">
        <f>(R190)/1000</f>
        <v>0</v>
      </c>
      <c r="R190">
        <f>1000*DB190*AP190*(CX190-CY190)/(100*CQ190*(1000-AP190*CX190))</f>
        <v>0</v>
      </c>
      <c r="S190">
        <f>DB190*AP190*(CW190-CV190*(1000-AP190*CY190)/(1000-AP190*CX190))/(100*CQ190)</f>
        <v>0</v>
      </c>
      <c r="T190">
        <f>CV190 - IF(AP190&gt;1, S190*CQ190*100.0/(AR190*DJ190), 0)</f>
        <v>0</v>
      </c>
      <c r="U190">
        <f>((AA190-Q190/2)*T190-S190)/(AA190+Q190/2)</f>
        <v>0</v>
      </c>
      <c r="V190">
        <f>U190*(DC190+DD190)/1000.0</f>
        <v>0</v>
      </c>
      <c r="W190">
        <f>(CV190 - IF(AP190&gt;1, S190*CQ190*100.0/(AR190*DJ190), 0))*(DC190+DD190)/1000.0</f>
        <v>0</v>
      </c>
      <c r="X190">
        <f>2.0/((1/Z190-1/Y190)+SIGN(Z190)*SQRT((1/Z190-1/Y190)*(1/Z190-1/Y190) + 4*CR190/((CR190+1)*(CR190+1))*(2*1/Z190*1/Y190-1/Y190*1/Y190)))</f>
        <v>0</v>
      </c>
      <c r="Y190">
        <f>IF(LEFT(CS190,1)&lt;&gt;"0",IF(LEFT(CS190,1)="1",3.0,CT190),$D$5+$E$5*(DJ190*DC190/($K$5*1000))+$F$5*(DJ190*DC190/($K$5*1000))*MAX(MIN(CQ190,$J$5),$I$5)*MAX(MIN(CQ190,$J$5),$I$5)+$G$5*MAX(MIN(CQ190,$J$5),$I$5)*(DJ190*DC190/($K$5*1000))+$H$5*(DJ190*DC190/($K$5*1000))*(DJ190*DC190/($K$5*1000)))</f>
        <v>0</v>
      </c>
      <c r="Z190">
        <f>Q190*(1000-(1000*0.61365*exp(17.502*AD190/(240.97+AD190))/(DC190+DD190)+CX190)/2)/(1000*0.61365*exp(17.502*AD190/(240.97+AD190))/(DC190+DD190)-CX190)</f>
        <v>0</v>
      </c>
      <c r="AA190">
        <f>1/((CR190+1)/(X190/1.6)+1/(Y190/1.37)) + CR190/((CR190+1)/(X190/1.6) + CR190/(Y190/1.37))</f>
        <v>0</v>
      </c>
      <c r="AB190">
        <f>(CM190*CP190)</f>
        <v>0</v>
      </c>
      <c r="AC190">
        <f>(DE190+(AB190+2*0.95*5.67E-8*(((DE190+$B$7)+273)^4-(DE190+273)^4)-44100*Q190)/(1.84*29.3*Y190+8*0.95*5.67E-8*(DE190+273)^3))</f>
        <v>0</v>
      </c>
      <c r="AD190">
        <f>($C$7*DF190+$D$7*DG190+$E$7*AC190)</f>
        <v>0</v>
      </c>
      <c r="AE190">
        <f>0.61365*exp(17.502*AD190/(240.97+AD190))</f>
        <v>0</v>
      </c>
      <c r="AF190">
        <f>(AG190/AH190*100)</f>
        <v>0</v>
      </c>
      <c r="AG190">
        <f>CX190*(DC190+DD190)/1000</f>
        <v>0</v>
      </c>
      <c r="AH190">
        <f>0.61365*exp(17.502*DE190/(240.97+DE190))</f>
        <v>0</v>
      </c>
      <c r="AI190">
        <f>(AE190-CX190*(DC190+DD190)/1000)</f>
        <v>0</v>
      </c>
      <c r="AJ190">
        <f>(-Q190*44100)</f>
        <v>0</v>
      </c>
      <c r="AK190">
        <f>2*29.3*Y190*0.92*(DE190-AD190)</f>
        <v>0</v>
      </c>
      <c r="AL190">
        <f>2*0.95*5.67E-8*(((DE190+$B$7)+273)^4-(AD190+273)^4)</f>
        <v>0</v>
      </c>
      <c r="AM190">
        <f>AB190+AL190+AJ190+AK190</f>
        <v>0</v>
      </c>
      <c r="AN190">
        <v>0</v>
      </c>
      <c r="AO190">
        <v>0</v>
      </c>
      <c r="AP190">
        <f>IF(AN190*$H$13&gt;=AR190,1.0,(AR190/(AR190-AN190*$H$13)))</f>
        <v>0</v>
      </c>
      <c r="AQ190">
        <f>(AP190-1)*100</f>
        <v>0</v>
      </c>
      <c r="AR190">
        <f>MAX(0,($B$13+$C$13*DJ190)/(1+$D$13*DJ190)*DC190/(DE190+273)*$E$13)</f>
        <v>0</v>
      </c>
      <c r="AS190" t="s">
        <v>414</v>
      </c>
      <c r="AT190">
        <v>12558.6</v>
      </c>
      <c r="AU190">
        <v>607.068</v>
      </c>
      <c r="AV190">
        <v>2188.17</v>
      </c>
      <c r="AW190">
        <f>1-AU190/AV190</f>
        <v>0</v>
      </c>
      <c r="AX190">
        <v>-1.734461745173538</v>
      </c>
      <c r="AY190" t="s">
        <v>1246</v>
      </c>
      <c r="AZ190">
        <v>12576.1</v>
      </c>
      <c r="BA190">
        <v>703.6371153846155</v>
      </c>
      <c r="BB190">
        <v>1299.22</v>
      </c>
      <c r="BC190">
        <f>1-BA190/BB190</f>
        <v>0</v>
      </c>
      <c r="BD190">
        <v>0.5</v>
      </c>
      <c r="BE190">
        <f>CN190</f>
        <v>0</v>
      </c>
      <c r="BF190">
        <f>S190</f>
        <v>0</v>
      </c>
      <c r="BG190">
        <f>BC190*BD190*BE190</f>
        <v>0</v>
      </c>
      <c r="BH190">
        <f>(BF190-AX190)/BE190</f>
        <v>0</v>
      </c>
      <c r="BI190">
        <f>(AV190-BB190)/BB190</f>
        <v>0</v>
      </c>
      <c r="BJ190">
        <f>AU190/(AW190+AU190/BB190)</f>
        <v>0</v>
      </c>
      <c r="BK190" t="s">
        <v>1247</v>
      </c>
      <c r="BL190">
        <v>-1469.7</v>
      </c>
      <c r="BM190">
        <f>IF(BL190&lt;&gt;0, BL190, BJ190)</f>
        <v>0</v>
      </c>
      <c r="BN190">
        <f>1-BM190/BB190</f>
        <v>0</v>
      </c>
      <c r="BO190">
        <f>(BB190-BA190)/(BB190-BM190)</f>
        <v>0</v>
      </c>
      <c r="BP190">
        <f>(AV190-BB190)/(AV190-BM190)</f>
        <v>0</v>
      </c>
      <c r="BQ190">
        <f>(BB190-BA190)/(BB190-AU190)</f>
        <v>0</v>
      </c>
      <c r="BR190">
        <f>(AV190-BB190)/(AV190-AU190)</f>
        <v>0</v>
      </c>
      <c r="BS190">
        <f>(BO190*BM190/BA190)</f>
        <v>0</v>
      </c>
      <c r="BT190">
        <f>(1-BS190)</f>
        <v>0</v>
      </c>
      <c r="BU190">
        <v>3466</v>
      </c>
      <c r="BV190">
        <v>300</v>
      </c>
      <c r="BW190">
        <v>300</v>
      </c>
      <c r="BX190">
        <v>300</v>
      </c>
      <c r="BY190">
        <v>12576.1</v>
      </c>
      <c r="BZ190">
        <v>1176.32</v>
      </c>
      <c r="CA190">
        <v>-0.00988721</v>
      </c>
      <c r="CB190">
        <v>-33.05</v>
      </c>
      <c r="CC190" t="s">
        <v>417</v>
      </c>
      <c r="CD190" t="s">
        <v>417</v>
      </c>
      <c r="CE190" t="s">
        <v>417</v>
      </c>
      <c r="CF190" t="s">
        <v>417</v>
      </c>
      <c r="CG190" t="s">
        <v>417</v>
      </c>
      <c r="CH190" t="s">
        <v>417</v>
      </c>
      <c r="CI190" t="s">
        <v>417</v>
      </c>
      <c r="CJ190" t="s">
        <v>417</v>
      </c>
      <c r="CK190" t="s">
        <v>417</v>
      </c>
      <c r="CL190" t="s">
        <v>417</v>
      </c>
      <c r="CM190">
        <f>$B$11*DK190+$C$11*DL190+$F$11*DW190*(1-DZ190)</f>
        <v>0</v>
      </c>
      <c r="CN190">
        <f>CM190*CO190</f>
        <v>0</v>
      </c>
      <c r="CO190">
        <f>($B$11*$D$9+$C$11*$D$9+$F$11*((EJ190+EB190)/MAX(EJ190+EB190+EK190, 0.1)*$I$9+EK190/MAX(EJ190+EB190+EK190, 0.1)*$J$9))/($B$11+$C$11+$F$11)</f>
        <v>0</v>
      </c>
      <c r="CP190">
        <f>($B$11*$K$9+$C$11*$K$9+$F$11*((EJ190+EB190)/MAX(EJ190+EB190+EK190, 0.1)*$P$9+EK190/MAX(EJ190+EB190+EK190, 0.1)*$Q$9))/($B$11+$C$11+$F$11)</f>
        <v>0</v>
      </c>
      <c r="CQ190">
        <v>6</v>
      </c>
      <c r="CR190">
        <v>0.5</v>
      </c>
      <c r="CS190" t="s">
        <v>418</v>
      </c>
      <c r="CT190">
        <v>2</v>
      </c>
      <c r="CU190">
        <v>1690413958.099999</v>
      </c>
      <c r="CV190">
        <v>409.9956129032258</v>
      </c>
      <c r="CW190">
        <v>416.7990322580645</v>
      </c>
      <c r="CX190">
        <v>35.71375161290322</v>
      </c>
      <c r="CY190">
        <v>34.93129032258064</v>
      </c>
      <c r="CZ190">
        <v>408.7956129032258</v>
      </c>
      <c r="DA190">
        <v>35.17575161290323</v>
      </c>
      <c r="DB190">
        <v>600.1962903225805</v>
      </c>
      <c r="DC190">
        <v>101.050064516129</v>
      </c>
      <c r="DD190">
        <v>0.1001368129032258</v>
      </c>
      <c r="DE190">
        <v>34.2235870967742</v>
      </c>
      <c r="DF190">
        <v>34.2521064516129</v>
      </c>
      <c r="DG190">
        <v>999.9000000000003</v>
      </c>
      <c r="DH190">
        <v>0</v>
      </c>
      <c r="DI190">
        <v>0</v>
      </c>
      <c r="DJ190">
        <v>10004.5570967742</v>
      </c>
      <c r="DK190">
        <v>0</v>
      </c>
      <c r="DL190">
        <v>96.38159032258064</v>
      </c>
      <c r="DM190">
        <v>-6.815623225806452</v>
      </c>
      <c r="DN190">
        <v>425.1671290322579</v>
      </c>
      <c r="DO190">
        <v>431.8853225806452</v>
      </c>
      <c r="DP190">
        <v>0.7808728064516128</v>
      </c>
      <c r="DQ190">
        <v>416.7990322580645</v>
      </c>
      <c r="DR190">
        <v>34.93129032258064</v>
      </c>
      <c r="DS190">
        <v>3.608718387096774</v>
      </c>
      <c r="DT190">
        <v>3.529810967741935</v>
      </c>
      <c r="DU190">
        <v>27.1400935483871</v>
      </c>
      <c r="DV190">
        <v>26.76381290322581</v>
      </c>
      <c r="DW190">
        <v>599.9920322580646</v>
      </c>
      <c r="DX190">
        <v>0.9330065806451615</v>
      </c>
      <c r="DY190">
        <v>0.06699340322580645</v>
      </c>
      <c r="DZ190">
        <v>0</v>
      </c>
      <c r="EA190">
        <v>705.3107741935482</v>
      </c>
      <c r="EB190">
        <v>4.999310000000001</v>
      </c>
      <c r="EC190">
        <v>6713.524516129032</v>
      </c>
      <c r="ED190">
        <v>5203.710645161291</v>
      </c>
      <c r="EE190">
        <v>40.93699999999998</v>
      </c>
      <c r="EF190">
        <v>42.81199999999997</v>
      </c>
      <c r="EG190">
        <v>41.81606451612901</v>
      </c>
      <c r="EH190">
        <v>42.67899999999997</v>
      </c>
      <c r="EI190">
        <v>42.68699999999997</v>
      </c>
      <c r="EJ190">
        <v>555.1325806451613</v>
      </c>
      <c r="EK190">
        <v>39.86096774193547</v>
      </c>
      <c r="EL190">
        <v>0</v>
      </c>
      <c r="EM190">
        <v>168.8000001907349</v>
      </c>
      <c r="EN190">
        <v>0</v>
      </c>
      <c r="EO190">
        <v>703.6371153846155</v>
      </c>
      <c r="EP190">
        <v>-137.5993504073161</v>
      </c>
      <c r="EQ190">
        <v>-1510.412304252324</v>
      </c>
      <c r="ER190">
        <v>6682.617692307692</v>
      </c>
      <c r="ES190">
        <v>15</v>
      </c>
      <c r="ET190">
        <v>1690413991.1</v>
      </c>
      <c r="EU190" t="s">
        <v>1248</v>
      </c>
      <c r="EV190">
        <v>1690413983.6</v>
      </c>
      <c r="EW190">
        <v>1690413991.1</v>
      </c>
      <c r="EX190">
        <v>131</v>
      </c>
      <c r="EY190">
        <v>0.016</v>
      </c>
      <c r="EZ190">
        <v>0.002</v>
      </c>
      <c r="FA190">
        <v>1.2</v>
      </c>
      <c r="FB190">
        <v>0.538</v>
      </c>
      <c r="FC190">
        <v>417</v>
      </c>
      <c r="FD190">
        <v>35</v>
      </c>
      <c r="FE190">
        <v>0.28</v>
      </c>
      <c r="FF190">
        <v>0.18</v>
      </c>
      <c r="FG190">
        <v>6.48332153113884</v>
      </c>
      <c r="FH190">
        <v>0.5012932904154896</v>
      </c>
      <c r="FI190">
        <v>0.06435701357753226</v>
      </c>
      <c r="FJ190">
        <v>1</v>
      </c>
      <c r="FK190">
        <v>-6.79274024390244</v>
      </c>
      <c r="FL190">
        <v>-0.4520239024390187</v>
      </c>
      <c r="FM190">
        <v>0.06820720198321824</v>
      </c>
      <c r="FN190">
        <v>1</v>
      </c>
      <c r="FO190">
        <v>409.9872580645161</v>
      </c>
      <c r="FP190">
        <v>-0.1463709677436447</v>
      </c>
      <c r="FQ190">
        <v>0.04907661406277935</v>
      </c>
      <c r="FR190">
        <v>1</v>
      </c>
      <c r="FS190">
        <v>0.7518574390243903</v>
      </c>
      <c r="FT190">
        <v>0.4825854355400709</v>
      </c>
      <c r="FU190">
        <v>0.04885854953671514</v>
      </c>
      <c r="FV190">
        <v>1</v>
      </c>
      <c r="FW190">
        <v>35.70390967741935</v>
      </c>
      <c r="FX190">
        <v>0.543745161290386</v>
      </c>
      <c r="FY190">
        <v>0.04070742466033184</v>
      </c>
      <c r="FZ190">
        <v>1</v>
      </c>
      <c r="GA190">
        <v>5</v>
      </c>
      <c r="GB190">
        <v>5</v>
      </c>
      <c r="GC190" t="s">
        <v>420</v>
      </c>
      <c r="GD190">
        <v>3.1695</v>
      </c>
      <c r="GE190">
        <v>2.79675</v>
      </c>
      <c r="GF190">
        <v>0.101039</v>
      </c>
      <c r="GG190">
        <v>0.103071</v>
      </c>
      <c r="GH190">
        <v>0.154882</v>
      </c>
      <c r="GI190">
        <v>0.153462</v>
      </c>
      <c r="GJ190">
        <v>27635.2</v>
      </c>
      <c r="GK190">
        <v>22051.3</v>
      </c>
      <c r="GL190">
        <v>28769.6</v>
      </c>
      <c r="GM190">
        <v>24115.1</v>
      </c>
      <c r="GN190">
        <v>30931.2</v>
      </c>
      <c r="GO190">
        <v>29798.3</v>
      </c>
      <c r="GP190">
        <v>39687.2</v>
      </c>
      <c r="GQ190">
        <v>39349.6</v>
      </c>
      <c r="GR190">
        <v>2.07495</v>
      </c>
      <c r="GS190">
        <v>1.7925</v>
      </c>
      <c r="GT190">
        <v>0.08905680000000001</v>
      </c>
      <c r="GU190">
        <v>0</v>
      </c>
      <c r="GV190">
        <v>32.8012</v>
      </c>
      <c r="GW190">
        <v>999.9</v>
      </c>
      <c r="GX190">
        <v>64.3</v>
      </c>
      <c r="GY190">
        <v>36.6</v>
      </c>
      <c r="GZ190">
        <v>39.2534</v>
      </c>
      <c r="HA190">
        <v>62.44</v>
      </c>
      <c r="HB190">
        <v>28.9183</v>
      </c>
      <c r="HC190">
        <v>1</v>
      </c>
      <c r="HD190">
        <v>0.603316</v>
      </c>
      <c r="HE190">
        <v>0</v>
      </c>
      <c r="HF190">
        <v>20.2865</v>
      </c>
      <c r="HG190">
        <v>5.22313</v>
      </c>
      <c r="HH190">
        <v>11.9141</v>
      </c>
      <c r="HI190">
        <v>4.9636</v>
      </c>
      <c r="HJ190">
        <v>3.292</v>
      </c>
      <c r="HK190">
        <v>9999</v>
      </c>
      <c r="HL190">
        <v>9999</v>
      </c>
      <c r="HM190">
        <v>9999</v>
      </c>
      <c r="HN190">
        <v>999.9</v>
      </c>
      <c r="HO190">
        <v>4.97031</v>
      </c>
      <c r="HP190">
        <v>1.87531</v>
      </c>
      <c r="HQ190">
        <v>1.87408</v>
      </c>
      <c r="HR190">
        <v>1.87325</v>
      </c>
      <c r="HS190">
        <v>1.87469</v>
      </c>
      <c r="HT190">
        <v>1.86966</v>
      </c>
      <c r="HU190">
        <v>1.87378</v>
      </c>
      <c r="HV190">
        <v>1.87881</v>
      </c>
      <c r="HW190">
        <v>0</v>
      </c>
      <c r="HX190">
        <v>0</v>
      </c>
      <c r="HY190">
        <v>0</v>
      </c>
      <c r="HZ190">
        <v>0</v>
      </c>
      <c r="IA190" t="s">
        <v>421</v>
      </c>
      <c r="IB190" t="s">
        <v>422</v>
      </c>
      <c r="IC190" t="s">
        <v>423</v>
      </c>
      <c r="ID190" t="s">
        <v>423</v>
      </c>
      <c r="IE190" t="s">
        <v>423</v>
      </c>
      <c r="IF190" t="s">
        <v>423</v>
      </c>
      <c r="IG190">
        <v>0</v>
      </c>
      <c r="IH190">
        <v>100</v>
      </c>
      <c r="II190">
        <v>100</v>
      </c>
      <c r="IJ190">
        <v>1.2</v>
      </c>
      <c r="IK190">
        <v>0.538</v>
      </c>
      <c r="IL190">
        <v>1.166618688164548</v>
      </c>
      <c r="IM190">
        <v>0.0007502269904989051</v>
      </c>
      <c r="IN190">
        <v>-1.907541437940456E-06</v>
      </c>
      <c r="IO190">
        <v>4.87577687351772E-10</v>
      </c>
      <c r="IP190">
        <v>0.536405000000002</v>
      </c>
      <c r="IQ190">
        <v>0</v>
      </c>
      <c r="IR190">
        <v>0</v>
      </c>
      <c r="IS190">
        <v>0</v>
      </c>
      <c r="IT190">
        <v>1</v>
      </c>
      <c r="IU190">
        <v>1943</v>
      </c>
      <c r="IV190">
        <v>1</v>
      </c>
      <c r="IW190">
        <v>21</v>
      </c>
      <c r="IX190">
        <v>2.5</v>
      </c>
      <c r="IY190">
        <v>2.4</v>
      </c>
      <c r="IZ190">
        <v>1.1084</v>
      </c>
      <c r="JA190">
        <v>2.44629</v>
      </c>
      <c r="JB190">
        <v>1.42578</v>
      </c>
      <c r="JC190">
        <v>2.26562</v>
      </c>
      <c r="JD190">
        <v>1.54785</v>
      </c>
      <c r="JE190">
        <v>2.40845</v>
      </c>
      <c r="JF190">
        <v>39.3418</v>
      </c>
      <c r="JG190">
        <v>14.2546</v>
      </c>
      <c r="JH190">
        <v>18</v>
      </c>
      <c r="JI190">
        <v>633.112</v>
      </c>
      <c r="JJ190">
        <v>428.745</v>
      </c>
      <c r="JK190">
        <v>33.7694</v>
      </c>
      <c r="JL190">
        <v>34.7256</v>
      </c>
      <c r="JM190">
        <v>30.0001</v>
      </c>
      <c r="JN190">
        <v>34.6698</v>
      </c>
      <c r="JO190">
        <v>34.5989</v>
      </c>
      <c r="JP190">
        <v>22.2085</v>
      </c>
      <c r="JQ190">
        <v>11.3631</v>
      </c>
      <c r="JR190">
        <v>100</v>
      </c>
      <c r="JS190">
        <v>-999.9</v>
      </c>
      <c r="JT190">
        <v>416.718</v>
      </c>
      <c r="JU190">
        <v>35</v>
      </c>
      <c r="JV190">
        <v>93.7423</v>
      </c>
      <c r="JW190">
        <v>100.108</v>
      </c>
    </row>
    <row r="191" spans="1:283">
      <c r="A191">
        <v>175</v>
      </c>
      <c r="B191">
        <v>1690414105.6</v>
      </c>
      <c r="C191">
        <v>35735.5</v>
      </c>
      <c r="D191" t="s">
        <v>1249</v>
      </c>
      <c r="E191" t="s">
        <v>1250</v>
      </c>
      <c r="F191">
        <v>15</v>
      </c>
      <c r="P191">
        <v>1690414097.849999</v>
      </c>
      <c r="Q191">
        <f>(R191)/1000</f>
        <v>0</v>
      </c>
      <c r="R191">
        <f>1000*DB191*AP191*(CX191-CY191)/(100*CQ191*(1000-AP191*CX191))</f>
        <v>0</v>
      </c>
      <c r="S191">
        <f>DB191*AP191*(CW191-CV191*(1000-AP191*CY191)/(1000-AP191*CX191))/(100*CQ191)</f>
        <v>0</v>
      </c>
      <c r="T191">
        <f>CV191 - IF(AP191&gt;1, S191*CQ191*100.0/(AR191*DJ191), 0)</f>
        <v>0</v>
      </c>
      <c r="U191">
        <f>((AA191-Q191/2)*T191-S191)/(AA191+Q191/2)</f>
        <v>0</v>
      </c>
      <c r="V191">
        <f>U191*(DC191+DD191)/1000.0</f>
        <v>0</v>
      </c>
      <c r="W191">
        <f>(CV191 - IF(AP191&gt;1, S191*CQ191*100.0/(AR191*DJ191), 0))*(DC191+DD191)/1000.0</f>
        <v>0</v>
      </c>
      <c r="X191">
        <f>2.0/((1/Z191-1/Y191)+SIGN(Z191)*SQRT((1/Z191-1/Y191)*(1/Z191-1/Y191) + 4*CR191/((CR191+1)*(CR191+1))*(2*1/Z191*1/Y191-1/Y191*1/Y191)))</f>
        <v>0</v>
      </c>
      <c r="Y191">
        <f>IF(LEFT(CS191,1)&lt;&gt;"0",IF(LEFT(CS191,1)="1",3.0,CT191),$D$5+$E$5*(DJ191*DC191/($K$5*1000))+$F$5*(DJ191*DC191/($K$5*1000))*MAX(MIN(CQ191,$J$5),$I$5)*MAX(MIN(CQ191,$J$5),$I$5)+$G$5*MAX(MIN(CQ191,$J$5),$I$5)*(DJ191*DC191/($K$5*1000))+$H$5*(DJ191*DC191/($K$5*1000))*(DJ191*DC191/($K$5*1000)))</f>
        <v>0</v>
      </c>
      <c r="Z191">
        <f>Q191*(1000-(1000*0.61365*exp(17.502*AD191/(240.97+AD191))/(DC191+DD191)+CX191)/2)/(1000*0.61365*exp(17.502*AD191/(240.97+AD191))/(DC191+DD191)-CX191)</f>
        <v>0</v>
      </c>
      <c r="AA191">
        <f>1/((CR191+1)/(X191/1.6)+1/(Y191/1.37)) + CR191/((CR191+1)/(X191/1.6) + CR191/(Y191/1.37))</f>
        <v>0</v>
      </c>
      <c r="AB191">
        <f>(CM191*CP191)</f>
        <v>0</v>
      </c>
      <c r="AC191">
        <f>(DE191+(AB191+2*0.95*5.67E-8*(((DE191+$B$7)+273)^4-(DE191+273)^4)-44100*Q191)/(1.84*29.3*Y191+8*0.95*5.67E-8*(DE191+273)^3))</f>
        <v>0</v>
      </c>
      <c r="AD191">
        <f>($C$7*DF191+$D$7*DG191+$E$7*AC191)</f>
        <v>0</v>
      </c>
      <c r="AE191">
        <f>0.61365*exp(17.502*AD191/(240.97+AD191))</f>
        <v>0</v>
      </c>
      <c r="AF191">
        <f>(AG191/AH191*100)</f>
        <v>0</v>
      </c>
      <c r="AG191">
        <f>CX191*(DC191+DD191)/1000</f>
        <v>0</v>
      </c>
      <c r="AH191">
        <f>0.61365*exp(17.502*DE191/(240.97+DE191))</f>
        <v>0</v>
      </c>
      <c r="AI191">
        <f>(AE191-CX191*(DC191+DD191)/1000)</f>
        <v>0</v>
      </c>
      <c r="AJ191">
        <f>(-Q191*44100)</f>
        <v>0</v>
      </c>
      <c r="AK191">
        <f>2*29.3*Y191*0.92*(DE191-AD191)</f>
        <v>0</v>
      </c>
      <c r="AL191">
        <f>2*0.95*5.67E-8*(((DE191+$B$7)+273)^4-(AD191+273)^4)</f>
        <v>0</v>
      </c>
      <c r="AM191">
        <f>AB191+AL191+AJ191+AK191</f>
        <v>0</v>
      </c>
      <c r="AN191">
        <v>0</v>
      </c>
      <c r="AO191">
        <v>0</v>
      </c>
      <c r="AP191">
        <f>IF(AN191*$H$13&gt;=AR191,1.0,(AR191/(AR191-AN191*$H$13)))</f>
        <v>0</v>
      </c>
      <c r="AQ191">
        <f>(AP191-1)*100</f>
        <v>0</v>
      </c>
      <c r="AR191">
        <f>MAX(0,($B$13+$C$13*DJ191)/(1+$D$13*DJ191)*DC191/(DE191+273)*$E$13)</f>
        <v>0</v>
      </c>
      <c r="AS191" t="s">
        <v>414</v>
      </c>
      <c r="AT191">
        <v>12558.6</v>
      </c>
      <c r="AU191">
        <v>607.068</v>
      </c>
      <c r="AV191">
        <v>2188.17</v>
      </c>
      <c r="AW191">
        <f>1-AU191/AV191</f>
        <v>0</v>
      </c>
      <c r="AX191">
        <v>-1.734461745173538</v>
      </c>
      <c r="AY191" t="s">
        <v>1251</v>
      </c>
      <c r="AZ191">
        <v>12570</v>
      </c>
      <c r="BA191">
        <v>654.9539599999999</v>
      </c>
      <c r="BB191">
        <v>1391.22</v>
      </c>
      <c r="BC191">
        <f>1-BA191/BB191</f>
        <v>0</v>
      </c>
      <c r="BD191">
        <v>0.5</v>
      </c>
      <c r="BE191">
        <f>CN191</f>
        <v>0</v>
      </c>
      <c r="BF191">
        <f>S191</f>
        <v>0</v>
      </c>
      <c r="BG191">
        <f>BC191*BD191*BE191</f>
        <v>0</v>
      </c>
      <c r="BH191">
        <f>(BF191-AX191)/BE191</f>
        <v>0</v>
      </c>
      <c r="BI191">
        <f>(AV191-BB191)/BB191</f>
        <v>0</v>
      </c>
      <c r="BJ191">
        <f>AU191/(AW191+AU191/BB191)</f>
        <v>0</v>
      </c>
      <c r="BK191" t="s">
        <v>1252</v>
      </c>
      <c r="BL191">
        <v>-1093.49</v>
      </c>
      <c r="BM191">
        <f>IF(BL191&lt;&gt;0, BL191, BJ191)</f>
        <v>0</v>
      </c>
      <c r="BN191">
        <f>1-BM191/BB191</f>
        <v>0</v>
      </c>
      <c r="BO191">
        <f>(BB191-BA191)/(BB191-BM191)</f>
        <v>0</v>
      </c>
      <c r="BP191">
        <f>(AV191-BB191)/(AV191-BM191)</f>
        <v>0</v>
      </c>
      <c r="BQ191">
        <f>(BB191-BA191)/(BB191-AU191)</f>
        <v>0</v>
      </c>
      <c r="BR191">
        <f>(AV191-BB191)/(AV191-AU191)</f>
        <v>0</v>
      </c>
      <c r="BS191">
        <f>(BO191*BM191/BA191)</f>
        <v>0</v>
      </c>
      <c r="BT191">
        <f>(1-BS191)</f>
        <v>0</v>
      </c>
      <c r="BU191">
        <v>3468</v>
      </c>
      <c r="BV191">
        <v>300</v>
      </c>
      <c r="BW191">
        <v>300</v>
      </c>
      <c r="BX191">
        <v>300</v>
      </c>
      <c r="BY191">
        <v>12570</v>
      </c>
      <c r="BZ191">
        <v>1172.49</v>
      </c>
      <c r="CA191">
        <v>-0.00988402</v>
      </c>
      <c r="CB191">
        <v>-66.09</v>
      </c>
      <c r="CC191" t="s">
        <v>417</v>
      </c>
      <c r="CD191" t="s">
        <v>417</v>
      </c>
      <c r="CE191" t="s">
        <v>417</v>
      </c>
      <c r="CF191" t="s">
        <v>417</v>
      </c>
      <c r="CG191" t="s">
        <v>417</v>
      </c>
      <c r="CH191" t="s">
        <v>417</v>
      </c>
      <c r="CI191" t="s">
        <v>417</v>
      </c>
      <c r="CJ191" t="s">
        <v>417</v>
      </c>
      <c r="CK191" t="s">
        <v>417</v>
      </c>
      <c r="CL191" t="s">
        <v>417</v>
      </c>
      <c r="CM191">
        <f>$B$11*DK191+$C$11*DL191+$F$11*DW191*(1-DZ191)</f>
        <v>0</v>
      </c>
      <c r="CN191">
        <f>CM191*CO191</f>
        <v>0</v>
      </c>
      <c r="CO191">
        <f>($B$11*$D$9+$C$11*$D$9+$F$11*((EJ191+EB191)/MAX(EJ191+EB191+EK191, 0.1)*$I$9+EK191/MAX(EJ191+EB191+EK191, 0.1)*$J$9))/($B$11+$C$11+$F$11)</f>
        <v>0</v>
      </c>
      <c r="CP191">
        <f>($B$11*$K$9+$C$11*$K$9+$F$11*((EJ191+EB191)/MAX(EJ191+EB191+EK191, 0.1)*$P$9+EK191/MAX(EJ191+EB191+EK191, 0.1)*$Q$9))/($B$11+$C$11+$F$11)</f>
        <v>0</v>
      </c>
      <c r="CQ191">
        <v>6</v>
      </c>
      <c r="CR191">
        <v>0.5</v>
      </c>
      <c r="CS191" t="s">
        <v>418</v>
      </c>
      <c r="CT191">
        <v>2</v>
      </c>
      <c r="CU191">
        <v>1690414097.849999</v>
      </c>
      <c r="CV191">
        <v>409.9554666666667</v>
      </c>
      <c r="CW191">
        <v>418.2196333333333</v>
      </c>
      <c r="CX191">
        <v>36.05368999999999</v>
      </c>
      <c r="CY191">
        <v>34.92034666666667</v>
      </c>
      <c r="CZ191">
        <v>408.7984666666667</v>
      </c>
      <c r="DA191">
        <v>35.51574</v>
      </c>
      <c r="DB191">
        <v>600.1758333333333</v>
      </c>
      <c r="DC191">
        <v>101.0465333333333</v>
      </c>
      <c r="DD191">
        <v>0.1002304533333333</v>
      </c>
      <c r="DE191">
        <v>34.22649999999999</v>
      </c>
      <c r="DF191">
        <v>34.4524</v>
      </c>
      <c r="DG191">
        <v>999.9000000000002</v>
      </c>
      <c r="DH191">
        <v>0</v>
      </c>
      <c r="DI191">
        <v>0</v>
      </c>
      <c r="DJ191">
        <v>9995.063</v>
      </c>
      <c r="DK191">
        <v>0</v>
      </c>
      <c r="DL191">
        <v>90.10836</v>
      </c>
      <c r="DM191">
        <v>-8.217018666666666</v>
      </c>
      <c r="DN191">
        <v>425.3376666666666</v>
      </c>
      <c r="DO191">
        <v>433.3524666666668</v>
      </c>
      <c r="DP191">
        <v>1.133340333333334</v>
      </c>
      <c r="DQ191">
        <v>418.2196333333333</v>
      </c>
      <c r="DR191">
        <v>34.92034666666667</v>
      </c>
      <c r="DS191">
        <v>3.643096666666666</v>
      </c>
      <c r="DT191">
        <v>3.528574999999999</v>
      </c>
      <c r="DU191">
        <v>27.30179666666666</v>
      </c>
      <c r="DV191">
        <v>26.75786</v>
      </c>
      <c r="DW191">
        <v>600.0035999999999</v>
      </c>
      <c r="DX191">
        <v>0.9330013000000001</v>
      </c>
      <c r="DY191">
        <v>0.06699900666666665</v>
      </c>
      <c r="DZ191">
        <v>0</v>
      </c>
      <c r="EA191">
        <v>655.0713</v>
      </c>
      <c r="EB191">
        <v>4.99931</v>
      </c>
      <c r="EC191">
        <v>6331.476000000001</v>
      </c>
      <c r="ED191">
        <v>5203.803666666666</v>
      </c>
      <c r="EE191">
        <v>40.68699999999998</v>
      </c>
      <c r="EF191">
        <v>42.6208</v>
      </c>
      <c r="EG191">
        <v>41.54959999999999</v>
      </c>
      <c r="EH191">
        <v>42.4122</v>
      </c>
      <c r="EI191">
        <v>42.47059999999999</v>
      </c>
      <c r="EJ191">
        <v>555.14</v>
      </c>
      <c r="EK191">
        <v>39.86633333333332</v>
      </c>
      <c r="EL191">
        <v>0</v>
      </c>
      <c r="EM191">
        <v>139</v>
      </c>
      <c r="EN191">
        <v>0</v>
      </c>
      <c r="EO191">
        <v>654.9539599999999</v>
      </c>
      <c r="EP191">
        <v>-13.6085384808211</v>
      </c>
      <c r="EQ191">
        <v>754.2376906670052</v>
      </c>
      <c r="ER191">
        <v>6335.2716</v>
      </c>
      <c r="ES191">
        <v>15</v>
      </c>
      <c r="ET191">
        <v>1690414125.1</v>
      </c>
      <c r="EU191" t="s">
        <v>1253</v>
      </c>
      <c r="EV191">
        <v>1690414125.1</v>
      </c>
      <c r="EW191">
        <v>1690413991.1</v>
      </c>
      <c r="EX191">
        <v>132</v>
      </c>
      <c r="EY191">
        <v>-0.043</v>
      </c>
      <c r="EZ191">
        <v>0.002</v>
      </c>
      <c r="FA191">
        <v>1.157</v>
      </c>
      <c r="FB191">
        <v>0.538</v>
      </c>
      <c r="FC191">
        <v>418</v>
      </c>
      <c r="FD191">
        <v>35</v>
      </c>
      <c r="FE191">
        <v>0.25</v>
      </c>
      <c r="FF191">
        <v>0.18</v>
      </c>
      <c r="FG191">
        <v>7.750136625379945</v>
      </c>
      <c r="FH191">
        <v>-0.854819434729312</v>
      </c>
      <c r="FI191">
        <v>0.07372507903464971</v>
      </c>
      <c r="FJ191">
        <v>1</v>
      </c>
      <c r="FK191">
        <v>-8.219685250000001</v>
      </c>
      <c r="FL191">
        <v>0.2493069793621055</v>
      </c>
      <c r="FM191">
        <v>0.05835551036481047</v>
      </c>
      <c r="FN191">
        <v>1</v>
      </c>
      <c r="FO191">
        <v>410.0044</v>
      </c>
      <c r="FP191">
        <v>0.08537486095501443</v>
      </c>
      <c r="FQ191">
        <v>0.03663568387970301</v>
      </c>
      <c r="FR191">
        <v>1</v>
      </c>
      <c r="FS191">
        <v>1.107171</v>
      </c>
      <c r="FT191">
        <v>0.4319484427767313</v>
      </c>
      <c r="FU191">
        <v>0.04377016305658458</v>
      </c>
      <c r="FV191">
        <v>1</v>
      </c>
      <c r="FW191">
        <v>36.04793666666667</v>
      </c>
      <c r="FX191">
        <v>0.3182549499444716</v>
      </c>
      <c r="FY191">
        <v>0.0233880665202485</v>
      </c>
      <c r="FZ191">
        <v>1</v>
      </c>
      <c r="GA191">
        <v>5</v>
      </c>
      <c r="GB191">
        <v>5</v>
      </c>
      <c r="GC191" t="s">
        <v>420</v>
      </c>
      <c r="GD191">
        <v>3.16934</v>
      </c>
      <c r="GE191">
        <v>2.79707</v>
      </c>
      <c r="GF191">
        <v>0.101049</v>
      </c>
      <c r="GG191">
        <v>0.10335</v>
      </c>
      <c r="GH191">
        <v>0.155875</v>
      </c>
      <c r="GI191">
        <v>0.153519</v>
      </c>
      <c r="GJ191">
        <v>27639.1</v>
      </c>
      <c r="GK191">
        <v>22046.3</v>
      </c>
      <c r="GL191">
        <v>28773.7</v>
      </c>
      <c r="GM191">
        <v>24116.9</v>
      </c>
      <c r="GN191">
        <v>30898.6</v>
      </c>
      <c r="GO191">
        <v>29797.9</v>
      </c>
      <c r="GP191">
        <v>39692.8</v>
      </c>
      <c r="GQ191">
        <v>39352.1</v>
      </c>
      <c r="GR191">
        <v>2.0759</v>
      </c>
      <c r="GS191">
        <v>1.79825</v>
      </c>
      <c r="GT191">
        <v>0.0760183</v>
      </c>
      <c r="GU191">
        <v>0</v>
      </c>
      <c r="GV191">
        <v>33.2325</v>
      </c>
      <c r="GW191">
        <v>999.9</v>
      </c>
      <c r="GX191">
        <v>64.09999999999999</v>
      </c>
      <c r="GY191">
        <v>36.5</v>
      </c>
      <c r="GZ191">
        <v>38.919</v>
      </c>
      <c r="HA191">
        <v>62.76</v>
      </c>
      <c r="HB191">
        <v>27.6122</v>
      </c>
      <c r="HC191">
        <v>1</v>
      </c>
      <c r="HD191">
        <v>0.5971109999999999</v>
      </c>
      <c r="HE191">
        <v>0</v>
      </c>
      <c r="HF191">
        <v>20.2845</v>
      </c>
      <c r="HG191">
        <v>5.22433</v>
      </c>
      <c r="HH191">
        <v>11.9141</v>
      </c>
      <c r="HI191">
        <v>4.96355</v>
      </c>
      <c r="HJ191">
        <v>3.292</v>
      </c>
      <c r="HK191">
        <v>9999</v>
      </c>
      <c r="HL191">
        <v>9999</v>
      </c>
      <c r="HM191">
        <v>9999</v>
      </c>
      <c r="HN191">
        <v>999.9</v>
      </c>
      <c r="HO191">
        <v>4.97027</v>
      </c>
      <c r="HP191">
        <v>1.87529</v>
      </c>
      <c r="HQ191">
        <v>1.87402</v>
      </c>
      <c r="HR191">
        <v>1.87319</v>
      </c>
      <c r="HS191">
        <v>1.87467</v>
      </c>
      <c r="HT191">
        <v>1.86966</v>
      </c>
      <c r="HU191">
        <v>1.87378</v>
      </c>
      <c r="HV191">
        <v>1.87881</v>
      </c>
      <c r="HW191">
        <v>0</v>
      </c>
      <c r="HX191">
        <v>0</v>
      </c>
      <c r="HY191">
        <v>0</v>
      </c>
      <c r="HZ191">
        <v>0</v>
      </c>
      <c r="IA191" t="s">
        <v>421</v>
      </c>
      <c r="IB191" t="s">
        <v>422</v>
      </c>
      <c r="IC191" t="s">
        <v>423</v>
      </c>
      <c r="ID191" t="s">
        <v>423</v>
      </c>
      <c r="IE191" t="s">
        <v>423</v>
      </c>
      <c r="IF191" t="s">
        <v>423</v>
      </c>
      <c r="IG191">
        <v>0</v>
      </c>
      <c r="IH191">
        <v>100</v>
      </c>
      <c r="II191">
        <v>100</v>
      </c>
      <c r="IJ191">
        <v>1.157</v>
      </c>
      <c r="IK191">
        <v>0.5379</v>
      </c>
      <c r="IL191">
        <v>1.182934801399062</v>
      </c>
      <c r="IM191">
        <v>0.0007502269904989051</v>
      </c>
      <c r="IN191">
        <v>-1.907541437940456E-06</v>
      </c>
      <c r="IO191">
        <v>4.87577687351772E-10</v>
      </c>
      <c r="IP191">
        <v>0.5379349999999903</v>
      </c>
      <c r="IQ191">
        <v>0</v>
      </c>
      <c r="IR191">
        <v>0</v>
      </c>
      <c r="IS191">
        <v>0</v>
      </c>
      <c r="IT191">
        <v>1</v>
      </c>
      <c r="IU191">
        <v>1943</v>
      </c>
      <c r="IV191">
        <v>1</v>
      </c>
      <c r="IW191">
        <v>21</v>
      </c>
      <c r="IX191">
        <v>2</v>
      </c>
      <c r="IY191">
        <v>1.9</v>
      </c>
      <c r="IZ191">
        <v>1.11206</v>
      </c>
      <c r="JA191">
        <v>2.43042</v>
      </c>
      <c r="JB191">
        <v>1.42578</v>
      </c>
      <c r="JC191">
        <v>2.26562</v>
      </c>
      <c r="JD191">
        <v>1.54785</v>
      </c>
      <c r="JE191">
        <v>2.47314</v>
      </c>
      <c r="JF191">
        <v>39.2671</v>
      </c>
      <c r="JG191">
        <v>14.2546</v>
      </c>
      <c r="JH191">
        <v>18</v>
      </c>
      <c r="JI191">
        <v>633.101</v>
      </c>
      <c r="JJ191">
        <v>431.643</v>
      </c>
      <c r="JK191">
        <v>33.7276</v>
      </c>
      <c r="JL191">
        <v>34.6599</v>
      </c>
      <c r="JM191">
        <v>30</v>
      </c>
      <c r="JN191">
        <v>34.5913</v>
      </c>
      <c r="JO191">
        <v>34.5181</v>
      </c>
      <c r="JP191">
        <v>22.2748</v>
      </c>
      <c r="JQ191">
        <v>10.2605</v>
      </c>
      <c r="JR191">
        <v>100</v>
      </c>
      <c r="JS191">
        <v>-999.9</v>
      </c>
      <c r="JT191">
        <v>418.33</v>
      </c>
      <c r="JU191">
        <v>35</v>
      </c>
      <c r="JV191">
        <v>93.7556</v>
      </c>
      <c r="JW191">
        <v>100.115</v>
      </c>
    </row>
    <row r="192" spans="1:283">
      <c r="A192">
        <v>176</v>
      </c>
      <c r="B192">
        <v>1690414253</v>
      </c>
      <c r="C192">
        <v>35882.90000009537</v>
      </c>
      <c r="D192" t="s">
        <v>1254</v>
      </c>
      <c r="E192" t="s">
        <v>1255</v>
      </c>
      <c r="F192">
        <v>15</v>
      </c>
      <c r="P192">
        <v>1690414245.25</v>
      </c>
      <c r="Q192">
        <f>(R192)/1000</f>
        <v>0</v>
      </c>
      <c r="R192">
        <f>1000*DB192*AP192*(CX192-CY192)/(100*CQ192*(1000-AP192*CX192))</f>
        <v>0</v>
      </c>
      <c r="S192">
        <f>DB192*AP192*(CW192-CV192*(1000-AP192*CY192)/(1000-AP192*CX192))/(100*CQ192)</f>
        <v>0</v>
      </c>
      <c r="T192">
        <f>CV192 - IF(AP192&gt;1, S192*CQ192*100.0/(AR192*DJ192), 0)</f>
        <v>0</v>
      </c>
      <c r="U192">
        <f>((AA192-Q192/2)*T192-S192)/(AA192+Q192/2)</f>
        <v>0</v>
      </c>
      <c r="V192">
        <f>U192*(DC192+DD192)/1000.0</f>
        <v>0</v>
      </c>
      <c r="W192">
        <f>(CV192 - IF(AP192&gt;1, S192*CQ192*100.0/(AR192*DJ192), 0))*(DC192+DD192)/1000.0</f>
        <v>0</v>
      </c>
      <c r="X192">
        <f>2.0/((1/Z192-1/Y192)+SIGN(Z192)*SQRT((1/Z192-1/Y192)*(1/Z192-1/Y192) + 4*CR192/((CR192+1)*(CR192+1))*(2*1/Z192*1/Y192-1/Y192*1/Y192)))</f>
        <v>0</v>
      </c>
      <c r="Y192">
        <f>IF(LEFT(CS192,1)&lt;&gt;"0",IF(LEFT(CS192,1)="1",3.0,CT192),$D$5+$E$5*(DJ192*DC192/($K$5*1000))+$F$5*(DJ192*DC192/($K$5*1000))*MAX(MIN(CQ192,$J$5),$I$5)*MAX(MIN(CQ192,$J$5),$I$5)+$G$5*MAX(MIN(CQ192,$J$5),$I$5)*(DJ192*DC192/($K$5*1000))+$H$5*(DJ192*DC192/($K$5*1000))*(DJ192*DC192/($K$5*1000)))</f>
        <v>0</v>
      </c>
      <c r="Z192">
        <f>Q192*(1000-(1000*0.61365*exp(17.502*AD192/(240.97+AD192))/(DC192+DD192)+CX192)/2)/(1000*0.61365*exp(17.502*AD192/(240.97+AD192))/(DC192+DD192)-CX192)</f>
        <v>0</v>
      </c>
      <c r="AA192">
        <f>1/((CR192+1)/(X192/1.6)+1/(Y192/1.37)) + CR192/((CR192+1)/(X192/1.6) + CR192/(Y192/1.37))</f>
        <v>0</v>
      </c>
      <c r="AB192">
        <f>(CM192*CP192)</f>
        <v>0</v>
      </c>
      <c r="AC192">
        <f>(DE192+(AB192+2*0.95*5.67E-8*(((DE192+$B$7)+273)^4-(DE192+273)^4)-44100*Q192)/(1.84*29.3*Y192+8*0.95*5.67E-8*(DE192+273)^3))</f>
        <v>0</v>
      </c>
      <c r="AD192">
        <f>($C$7*DF192+$D$7*DG192+$E$7*AC192)</f>
        <v>0</v>
      </c>
      <c r="AE192">
        <f>0.61365*exp(17.502*AD192/(240.97+AD192))</f>
        <v>0</v>
      </c>
      <c r="AF192">
        <f>(AG192/AH192*100)</f>
        <v>0</v>
      </c>
      <c r="AG192">
        <f>CX192*(DC192+DD192)/1000</f>
        <v>0</v>
      </c>
      <c r="AH192">
        <f>0.61365*exp(17.502*DE192/(240.97+DE192))</f>
        <v>0</v>
      </c>
      <c r="AI192">
        <f>(AE192-CX192*(DC192+DD192)/1000)</f>
        <v>0</v>
      </c>
      <c r="AJ192">
        <f>(-Q192*44100)</f>
        <v>0</v>
      </c>
      <c r="AK192">
        <f>2*29.3*Y192*0.92*(DE192-AD192)</f>
        <v>0</v>
      </c>
      <c r="AL192">
        <f>2*0.95*5.67E-8*(((DE192+$B$7)+273)^4-(AD192+273)^4)</f>
        <v>0</v>
      </c>
      <c r="AM192">
        <f>AB192+AL192+AJ192+AK192</f>
        <v>0</v>
      </c>
      <c r="AN192">
        <v>0</v>
      </c>
      <c r="AO192">
        <v>0</v>
      </c>
      <c r="AP192">
        <f>IF(AN192*$H$13&gt;=AR192,1.0,(AR192/(AR192-AN192*$H$13)))</f>
        <v>0</v>
      </c>
      <c r="AQ192">
        <f>(AP192-1)*100</f>
        <v>0</v>
      </c>
      <c r="AR192">
        <f>MAX(0,($B$13+$C$13*DJ192)/(1+$D$13*DJ192)*DC192/(DE192+273)*$E$13)</f>
        <v>0</v>
      </c>
      <c r="AS192" t="s">
        <v>414</v>
      </c>
      <c r="AT192">
        <v>12558.6</v>
      </c>
      <c r="AU192">
        <v>607.068</v>
      </c>
      <c r="AV192">
        <v>2188.17</v>
      </c>
      <c r="AW192">
        <f>1-AU192/AV192</f>
        <v>0</v>
      </c>
      <c r="AX192">
        <v>-1.734461745173538</v>
      </c>
      <c r="AY192" t="s">
        <v>1256</v>
      </c>
      <c r="AZ192">
        <v>12540.7</v>
      </c>
      <c r="BA192">
        <v>742.0686153846153</v>
      </c>
      <c r="BB192">
        <v>963.2329999999999</v>
      </c>
      <c r="BC192">
        <f>1-BA192/BB192</f>
        <v>0</v>
      </c>
      <c r="BD192">
        <v>0.5</v>
      </c>
      <c r="BE192">
        <f>CN192</f>
        <v>0</v>
      </c>
      <c r="BF192">
        <f>S192</f>
        <v>0</v>
      </c>
      <c r="BG192">
        <f>BC192*BD192*BE192</f>
        <v>0</v>
      </c>
      <c r="BH192">
        <f>(BF192-AX192)/BE192</f>
        <v>0</v>
      </c>
      <c r="BI192">
        <f>(AV192-BB192)/BB192</f>
        <v>0</v>
      </c>
      <c r="BJ192">
        <f>AU192/(AW192+AU192/BB192)</f>
        <v>0</v>
      </c>
      <c r="BK192" t="s">
        <v>1257</v>
      </c>
      <c r="BL192">
        <v>-8.02</v>
      </c>
      <c r="BM192">
        <f>IF(BL192&lt;&gt;0, BL192, BJ192)</f>
        <v>0</v>
      </c>
      <c r="BN192">
        <f>1-BM192/BB192</f>
        <v>0</v>
      </c>
      <c r="BO192">
        <f>(BB192-BA192)/(BB192-BM192)</f>
        <v>0</v>
      </c>
      <c r="BP192">
        <f>(AV192-BB192)/(AV192-BM192)</f>
        <v>0</v>
      </c>
      <c r="BQ192">
        <f>(BB192-BA192)/(BB192-AU192)</f>
        <v>0</v>
      </c>
      <c r="BR192">
        <f>(AV192-BB192)/(AV192-AU192)</f>
        <v>0</v>
      </c>
      <c r="BS192">
        <f>(BO192*BM192/BA192)</f>
        <v>0</v>
      </c>
      <c r="BT192">
        <f>(1-BS192)</f>
        <v>0</v>
      </c>
      <c r="BU192">
        <v>3470</v>
      </c>
      <c r="BV192">
        <v>300</v>
      </c>
      <c r="BW192">
        <v>300</v>
      </c>
      <c r="BX192">
        <v>300</v>
      </c>
      <c r="BY192">
        <v>12540.7</v>
      </c>
      <c r="BZ192">
        <v>930.67</v>
      </c>
      <c r="CA192">
        <v>-0.009343250000000001</v>
      </c>
      <c r="CB192">
        <v>-2.34</v>
      </c>
      <c r="CC192" t="s">
        <v>417</v>
      </c>
      <c r="CD192" t="s">
        <v>417</v>
      </c>
      <c r="CE192" t="s">
        <v>417</v>
      </c>
      <c r="CF192" t="s">
        <v>417</v>
      </c>
      <c r="CG192" t="s">
        <v>417</v>
      </c>
      <c r="CH192" t="s">
        <v>417</v>
      </c>
      <c r="CI192" t="s">
        <v>417</v>
      </c>
      <c r="CJ192" t="s">
        <v>417</v>
      </c>
      <c r="CK192" t="s">
        <v>417</v>
      </c>
      <c r="CL192" t="s">
        <v>417</v>
      </c>
      <c r="CM192">
        <f>$B$11*DK192+$C$11*DL192+$F$11*DW192*(1-DZ192)</f>
        <v>0</v>
      </c>
      <c r="CN192">
        <f>CM192*CO192</f>
        <v>0</v>
      </c>
      <c r="CO192">
        <f>($B$11*$D$9+$C$11*$D$9+$F$11*((EJ192+EB192)/MAX(EJ192+EB192+EK192, 0.1)*$I$9+EK192/MAX(EJ192+EB192+EK192, 0.1)*$J$9))/($B$11+$C$11+$F$11)</f>
        <v>0</v>
      </c>
      <c r="CP192">
        <f>($B$11*$K$9+$C$11*$K$9+$F$11*((EJ192+EB192)/MAX(EJ192+EB192+EK192, 0.1)*$P$9+EK192/MAX(EJ192+EB192+EK192, 0.1)*$Q$9))/($B$11+$C$11+$F$11)</f>
        <v>0</v>
      </c>
      <c r="CQ192">
        <v>6</v>
      </c>
      <c r="CR192">
        <v>0.5</v>
      </c>
      <c r="CS192" t="s">
        <v>418</v>
      </c>
      <c r="CT192">
        <v>2</v>
      </c>
      <c r="CU192">
        <v>1690414245.25</v>
      </c>
      <c r="CV192">
        <v>410.1019333333334</v>
      </c>
      <c r="CW192">
        <v>412.9794666666666</v>
      </c>
      <c r="CX192">
        <v>35.51819</v>
      </c>
      <c r="CY192">
        <v>34.96183</v>
      </c>
      <c r="CZ192">
        <v>408.8849333333334</v>
      </c>
      <c r="DA192">
        <v>34.97719</v>
      </c>
      <c r="DB192">
        <v>600.1347333333332</v>
      </c>
      <c r="DC192">
        <v>101.0484</v>
      </c>
      <c r="DD192">
        <v>0.09992627333333333</v>
      </c>
      <c r="DE192">
        <v>34.97260666666666</v>
      </c>
      <c r="DF192">
        <v>35.33504000000001</v>
      </c>
      <c r="DG192">
        <v>999.9000000000002</v>
      </c>
      <c r="DH192">
        <v>0</v>
      </c>
      <c r="DI192">
        <v>0</v>
      </c>
      <c r="DJ192">
        <v>9999.939333333336</v>
      </c>
      <c r="DK192">
        <v>0</v>
      </c>
      <c r="DL192">
        <v>100.2038066666667</v>
      </c>
      <c r="DM192">
        <v>-2.933123333333333</v>
      </c>
      <c r="DN192">
        <v>425.1454000000001</v>
      </c>
      <c r="DO192">
        <v>427.9410333333333</v>
      </c>
      <c r="DP192">
        <v>0.5532915</v>
      </c>
      <c r="DQ192">
        <v>412.9794666666666</v>
      </c>
      <c r="DR192">
        <v>34.96183</v>
      </c>
      <c r="DS192">
        <v>3.588748</v>
      </c>
      <c r="DT192">
        <v>3.532838333333332</v>
      </c>
      <c r="DU192">
        <v>27.04554666666666</v>
      </c>
      <c r="DV192">
        <v>26.77839</v>
      </c>
      <c r="DW192">
        <v>1199.959</v>
      </c>
      <c r="DX192">
        <v>0.9670058333333331</v>
      </c>
      <c r="DY192">
        <v>0.03299414000000001</v>
      </c>
      <c r="DZ192">
        <v>0</v>
      </c>
      <c r="EA192">
        <v>742.6736333333332</v>
      </c>
      <c r="EB192">
        <v>4.99931</v>
      </c>
      <c r="EC192">
        <v>12206.62333333333</v>
      </c>
      <c r="ED192">
        <v>10576.11</v>
      </c>
      <c r="EE192">
        <v>40.9372</v>
      </c>
      <c r="EF192">
        <v>42.63739999999999</v>
      </c>
      <c r="EG192">
        <v>41.56619999999999</v>
      </c>
      <c r="EH192">
        <v>42.604</v>
      </c>
      <c r="EI192">
        <v>42.62479999999998</v>
      </c>
      <c r="EJ192">
        <v>1155.534</v>
      </c>
      <c r="EK192">
        <v>39.42533333333334</v>
      </c>
      <c r="EL192">
        <v>0</v>
      </c>
      <c r="EM192">
        <v>147.2000000476837</v>
      </c>
      <c r="EN192">
        <v>0</v>
      </c>
      <c r="EO192">
        <v>742.0686153846153</v>
      </c>
      <c r="EP192">
        <v>-94.03623939180004</v>
      </c>
      <c r="EQ192">
        <v>-5007.511126751371</v>
      </c>
      <c r="ER192">
        <v>12199.38076923077</v>
      </c>
      <c r="ES192">
        <v>15</v>
      </c>
      <c r="ET192">
        <v>1690414274</v>
      </c>
      <c r="EU192" t="s">
        <v>1258</v>
      </c>
      <c r="EV192">
        <v>1690414270</v>
      </c>
      <c r="EW192">
        <v>1690414274</v>
      </c>
      <c r="EX192">
        <v>133</v>
      </c>
      <c r="EY192">
        <v>0.057</v>
      </c>
      <c r="EZ192">
        <v>0.003</v>
      </c>
      <c r="FA192">
        <v>1.217</v>
      </c>
      <c r="FB192">
        <v>0.541</v>
      </c>
      <c r="FC192">
        <v>413</v>
      </c>
      <c r="FD192">
        <v>35</v>
      </c>
      <c r="FE192">
        <v>0.43</v>
      </c>
      <c r="FF192">
        <v>0.07000000000000001</v>
      </c>
      <c r="FG192">
        <v>2.69415489187249</v>
      </c>
      <c r="FH192">
        <v>-0.1249363398059745</v>
      </c>
      <c r="FI192">
        <v>0.06184903680983782</v>
      </c>
      <c r="FJ192">
        <v>1</v>
      </c>
      <c r="FK192">
        <v>-2.92282325</v>
      </c>
      <c r="FL192">
        <v>-0.04143410881800308</v>
      </c>
      <c r="FM192">
        <v>0.05499720967410525</v>
      </c>
      <c r="FN192">
        <v>1</v>
      </c>
      <c r="FO192">
        <v>410.0488666666667</v>
      </c>
      <c r="FP192">
        <v>0.147363737485667</v>
      </c>
      <c r="FQ192">
        <v>0.03540878735882454</v>
      </c>
      <c r="FR192">
        <v>1</v>
      </c>
      <c r="FS192">
        <v>0.5300316</v>
      </c>
      <c r="FT192">
        <v>0.3906404577861157</v>
      </c>
      <c r="FU192">
        <v>0.03791835662301309</v>
      </c>
      <c r="FV192">
        <v>1</v>
      </c>
      <c r="FW192">
        <v>35.50942666666666</v>
      </c>
      <c r="FX192">
        <v>0.3238905450501617</v>
      </c>
      <c r="FY192">
        <v>0.0235382799333811</v>
      </c>
      <c r="FZ192">
        <v>1</v>
      </c>
      <c r="GA192">
        <v>5</v>
      </c>
      <c r="GB192">
        <v>5</v>
      </c>
      <c r="GC192" t="s">
        <v>420</v>
      </c>
      <c r="GD192">
        <v>3.16901</v>
      </c>
      <c r="GE192">
        <v>2.79715</v>
      </c>
      <c r="GF192">
        <v>0.101071</v>
      </c>
      <c r="GG192">
        <v>0.102371</v>
      </c>
      <c r="GH192">
        <v>0.154274</v>
      </c>
      <c r="GI192">
        <v>0.153549</v>
      </c>
      <c r="GJ192">
        <v>27640.8</v>
      </c>
      <c r="GK192">
        <v>22070</v>
      </c>
      <c r="GL192">
        <v>28776.3</v>
      </c>
      <c r="GM192">
        <v>24116.7</v>
      </c>
      <c r="GN192">
        <v>30960.7</v>
      </c>
      <c r="GO192">
        <v>29796.6</v>
      </c>
      <c r="GP192">
        <v>39696.6</v>
      </c>
      <c r="GQ192">
        <v>39351.6</v>
      </c>
      <c r="GR192">
        <v>2.07535</v>
      </c>
      <c r="GS192">
        <v>1.79123</v>
      </c>
      <c r="GT192">
        <v>0.0880957</v>
      </c>
      <c r="GU192">
        <v>0</v>
      </c>
      <c r="GV192">
        <v>33.9628</v>
      </c>
      <c r="GW192">
        <v>999.9</v>
      </c>
      <c r="GX192">
        <v>63.8</v>
      </c>
      <c r="GY192">
        <v>36.4</v>
      </c>
      <c r="GZ192">
        <v>38.5229</v>
      </c>
      <c r="HA192">
        <v>62.48</v>
      </c>
      <c r="HB192">
        <v>28.8101</v>
      </c>
      <c r="HC192">
        <v>1</v>
      </c>
      <c r="HD192">
        <v>0.598298</v>
      </c>
      <c r="HE192">
        <v>0</v>
      </c>
      <c r="HF192">
        <v>20.2795</v>
      </c>
      <c r="HG192">
        <v>5.22268</v>
      </c>
      <c r="HH192">
        <v>11.9141</v>
      </c>
      <c r="HI192">
        <v>4.96365</v>
      </c>
      <c r="HJ192">
        <v>3.292</v>
      </c>
      <c r="HK192">
        <v>9999</v>
      </c>
      <c r="HL192">
        <v>9999</v>
      </c>
      <c r="HM192">
        <v>9999</v>
      </c>
      <c r="HN192">
        <v>999.9</v>
      </c>
      <c r="HO192">
        <v>4.97027</v>
      </c>
      <c r="HP192">
        <v>1.87526</v>
      </c>
      <c r="HQ192">
        <v>1.87399</v>
      </c>
      <c r="HR192">
        <v>1.8732</v>
      </c>
      <c r="HS192">
        <v>1.87469</v>
      </c>
      <c r="HT192">
        <v>1.86966</v>
      </c>
      <c r="HU192">
        <v>1.87378</v>
      </c>
      <c r="HV192">
        <v>1.87883</v>
      </c>
      <c r="HW192">
        <v>0</v>
      </c>
      <c r="HX192">
        <v>0</v>
      </c>
      <c r="HY192">
        <v>0</v>
      </c>
      <c r="HZ192">
        <v>0</v>
      </c>
      <c r="IA192" t="s">
        <v>421</v>
      </c>
      <c r="IB192" t="s">
        <v>422</v>
      </c>
      <c r="IC192" t="s">
        <v>423</v>
      </c>
      <c r="ID192" t="s">
        <v>423</v>
      </c>
      <c r="IE192" t="s">
        <v>423</v>
      </c>
      <c r="IF192" t="s">
        <v>423</v>
      </c>
      <c r="IG192">
        <v>0</v>
      </c>
      <c r="IH192">
        <v>100</v>
      </c>
      <c r="II192">
        <v>100</v>
      </c>
      <c r="IJ192">
        <v>1.217</v>
      </c>
      <c r="IK192">
        <v>0.541</v>
      </c>
      <c r="IL192">
        <v>1.140182857504627</v>
      </c>
      <c r="IM192">
        <v>0.0007502269904989051</v>
      </c>
      <c r="IN192">
        <v>-1.907541437940456E-06</v>
      </c>
      <c r="IO192">
        <v>4.87577687351772E-10</v>
      </c>
      <c r="IP192">
        <v>0.5379349999999903</v>
      </c>
      <c r="IQ192">
        <v>0</v>
      </c>
      <c r="IR192">
        <v>0</v>
      </c>
      <c r="IS192">
        <v>0</v>
      </c>
      <c r="IT192">
        <v>1</v>
      </c>
      <c r="IU192">
        <v>1943</v>
      </c>
      <c r="IV192">
        <v>1</v>
      </c>
      <c r="IW192">
        <v>21</v>
      </c>
      <c r="IX192">
        <v>2.1</v>
      </c>
      <c r="IY192">
        <v>4.4</v>
      </c>
      <c r="IZ192">
        <v>1.10107</v>
      </c>
      <c r="JA192">
        <v>2.43774</v>
      </c>
      <c r="JB192">
        <v>1.42578</v>
      </c>
      <c r="JC192">
        <v>2.26562</v>
      </c>
      <c r="JD192">
        <v>1.54785</v>
      </c>
      <c r="JE192">
        <v>2.39868</v>
      </c>
      <c r="JF192">
        <v>39.292</v>
      </c>
      <c r="JG192">
        <v>14.2196</v>
      </c>
      <c r="JH192">
        <v>18</v>
      </c>
      <c r="JI192">
        <v>632.691</v>
      </c>
      <c r="JJ192">
        <v>427.51</v>
      </c>
      <c r="JK192">
        <v>33.9982</v>
      </c>
      <c r="JL192">
        <v>34.7085</v>
      </c>
      <c r="JM192">
        <v>30.0005</v>
      </c>
      <c r="JN192">
        <v>34.5927</v>
      </c>
      <c r="JO192">
        <v>34.5257</v>
      </c>
      <c r="JP192">
        <v>22.0543</v>
      </c>
      <c r="JQ192">
        <v>9.15957</v>
      </c>
      <c r="JR192">
        <v>100</v>
      </c>
      <c r="JS192">
        <v>-999.9</v>
      </c>
      <c r="JT192">
        <v>412.861</v>
      </c>
      <c r="JU192">
        <v>35</v>
      </c>
      <c r="JV192">
        <v>93.76439999999999</v>
      </c>
      <c r="JW192">
        <v>100.113</v>
      </c>
    </row>
    <row r="193" spans="1:283">
      <c r="A193">
        <v>177</v>
      </c>
      <c r="B193">
        <v>1690414399.5</v>
      </c>
      <c r="C193">
        <v>36029.40000009537</v>
      </c>
      <c r="D193" t="s">
        <v>1259</v>
      </c>
      <c r="E193" t="s">
        <v>1260</v>
      </c>
      <c r="F193">
        <v>15</v>
      </c>
      <c r="P193">
        <v>1690414391.75</v>
      </c>
      <c r="Q193">
        <f>(R193)/1000</f>
        <v>0</v>
      </c>
      <c r="R193">
        <f>1000*DB193*AP193*(CX193-CY193)/(100*CQ193*(1000-AP193*CX193))</f>
        <v>0</v>
      </c>
      <c r="S193">
        <f>DB193*AP193*(CW193-CV193*(1000-AP193*CY193)/(1000-AP193*CX193))/(100*CQ193)</f>
        <v>0</v>
      </c>
      <c r="T193">
        <f>CV193 - IF(AP193&gt;1, S193*CQ193*100.0/(AR193*DJ193), 0)</f>
        <v>0</v>
      </c>
      <c r="U193">
        <f>((AA193-Q193/2)*T193-S193)/(AA193+Q193/2)</f>
        <v>0</v>
      </c>
      <c r="V193">
        <f>U193*(DC193+DD193)/1000.0</f>
        <v>0</v>
      </c>
      <c r="W193">
        <f>(CV193 - IF(AP193&gt;1, S193*CQ193*100.0/(AR193*DJ193), 0))*(DC193+DD193)/1000.0</f>
        <v>0</v>
      </c>
      <c r="X193">
        <f>2.0/((1/Z193-1/Y193)+SIGN(Z193)*SQRT((1/Z193-1/Y193)*(1/Z193-1/Y193) + 4*CR193/((CR193+1)*(CR193+1))*(2*1/Z193*1/Y193-1/Y193*1/Y193)))</f>
        <v>0</v>
      </c>
      <c r="Y193">
        <f>IF(LEFT(CS193,1)&lt;&gt;"0",IF(LEFT(CS193,1)="1",3.0,CT193),$D$5+$E$5*(DJ193*DC193/($K$5*1000))+$F$5*(DJ193*DC193/($K$5*1000))*MAX(MIN(CQ193,$J$5),$I$5)*MAX(MIN(CQ193,$J$5),$I$5)+$G$5*MAX(MIN(CQ193,$J$5),$I$5)*(DJ193*DC193/($K$5*1000))+$H$5*(DJ193*DC193/($K$5*1000))*(DJ193*DC193/($K$5*1000)))</f>
        <v>0</v>
      </c>
      <c r="Z193">
        <f>Q193*(1000-(1000*0.61365*exp(17.502*AD193/(240.97+AD193))/(DC193+DD193)+CX193)/2)/(1000*0.61365*exp(17.502*AD193/(240.97+AD193))/(DC193+DD193)-CX193)</f>
        <v>0</v>
      </c>
      <c r="AA193">
        <f>1/((CR193+1)/(X193/1.6)+1/(Y193/1.37)) + CR193/((CR193+1)/(X193/1.6) + CR193/(Y193/1.37))</f>
        <v>0</v>
      </c>
      <c r="AB193">
        <f>(CM193*CP193)</f>
        <v>0</v>
      </c>
      <c r="AC193">
        <f>(DE193+(AB193+2*0.95*5.67E-8*(((DE193+$B$7)+273)^4-(DE193+273)^4)-44100*Q193)/(1.84*29.3*Y193+8*0.95*5.67E-8*(DE193+273)^3))</f>
        <v>0</v>
      </c>
      <c r="AD193">
        <f>($C$7*DF193+$D$7*DG193+$E$7*AC193)</f>
        <v>0</v>
      </c>
      <c r="AE193">
        <f>0.61365*exp(17.502*AD193/(240.97+AD193))</f>
        <v>0</v>
      </c>
      <c r="AF193">
        <f>(AG193/AH193*100)</f>
        <v>0</v>
      </c>
      <c r="AG193">
        <f>CX193*(DC193+DD193)/1000</f>
        <v>0</v>
      </c>
      <c r="AH193">
        <f>0.61365*exp(17.502*DE193/(240.97+DE193))</f>
        <v>0</v>
      </c>
      <c r="AI193">
        <f>(AE193-CX193*(DC193+DD193)/1000)</f>
        <v>0</v>
      </c>
      <c r="AJ193">
        <f>(-Q193*44100)</f>
        <v>0</v>
      </c>
      <c r="AK193">
        <f>2*29.3*Y193*0.92*(DE193-AD193)</f>
        <v>0</v>
      </c>
      <c r="AL193">
        <f>2*0.95*5.67E-8*(((DE193+$B$7)+273)^4-(AD193+273)^4)</f>
        <v>0</v>
      </c>
      <c r="AM193">
        <f>AB193+AL193+AJ193+AK193</f>
        <v>0</v>
      </c>
      <c r="AN193">
        <v>0</v>
      </c>
      <c r="AO193">
        <v>0</v>
      </c>
      <c r="AP193">
        <f>IF(AN193*$H$13&gt;=AR193,1.0,(AR193/(AR193-AN193*$H$13)))</f>
        <v>0</v>
      </c>
      <c r="AQ193">
        <f>(AP193-1)*100</f>
        <v>0</v>
      </c>
      <c r="AR193">
        <f>MAX(0,($B$13+$C$13*DJ193)/(1+$D$13*DJ193)*DC193/(DE193+273)*$E$13)</f>
        <v>0</v>
      </c>
      <c r="AS193" t="s">
        <v>414</v>
      </c>
      <c r="AT193">
        <v>12558.6</v>
      </c>
      <c r="AU193">
        <v>607.068</v>
      </c>
      <c r="AV193">
        <v>2188.17</v>
      </c>
      <c r="AW193">
        <f>1-AU193/AV193</f>
        <v>0</v>
      </c>
      <c r="AX193">
        <v>-1.734461745173538</v>
      </c>
      <c r="AY193" t="s">
        <v>1261</v>
      </c>
      <c r="AZ193">
        <v>12542.3</v>
      </c>
      <c r="BA193">
        <v>655.4690384615385</v>
      </c>
      <c r="BB193">
        <v>1361.5</v>
      </c>
      <c r="BC193">
        <f>1-BA193/BB193</f>
        <v>0</v>
      </c>
      <c r="BD193">
        <v>0.5</v>
      </c>
      <c r="BE193">
        <f>CN193</f>
        <v>0</v>
      </c>
      <c r="BF193">
        <f>S193</f>
        <v>0</v>
      </c>
      <c r="BG193">
        <f>BC193*BD193*BE193</f>
        <v>0</v>
      </c>
      <c r="BH193">
        <f>(BF193-AX193)/BE193</f>
        <v>0</v>
      </c>
      <c r="BI193">
        <f>(AV193-BB193)/BB193</f>
        <v>0</v>
      </c>
      <c r="BJ193">
        <f>AU193/(AW193+AU193/BB193)</f>
        <v>0</v>
      </c>
      <c r="BK193" t="s">
        <v>1262</v>
      </c>
      <c r="BL193">
        <v>-4.41</v>
      </c>
      <c r="BM193">
        <f>IF(BL193&lt;&gt;0, BL193, BJ193)</f>
        <v>0</v>
      </c>
      <c r="BN193">
        <f>1-BM193/BB193</f>
        <v>0</v>
      </c>
      <c r="BO193">
        <f>(BB193-BA193)/(BB193-BM193)</f>
        <v>0</v>
      </c>
      <c r="BP193">
        <f>(AV193-BB193)/(AV193-BM193)</f>
        <v>0</v>
      </c>
      <c r="BQ193">
        <f>(BB193-BA193)/(BB193-AU193)</f>
        <v>0</v>
      </c>
      <c r="BR193">
        <f>(AV193-BB193)/(AV193-AU193)</f>
        <v>0</v>
      </c>
      <c r="BS193">
        <f>(BO193*BM193/BA193)</f>
        <v>0</v>
      </c>
      <c r="BT193">
        <f>(1-BS193)</f>
        <v>0</v>
      </c>
      <c r="BU193">
        <v>3472</v>
      </c>
      <c r="BV193">
        <v>300</v>
      </c>
      <c r="BW193">
        <v>300</v>
      </c>
      <c r="BX193">
        <v>300</v>
      </c>
      <c r="BY193">
        <v>12542.3</v>
      </c>
      <c r="BZ193">
        <v>1178.15</v>
      </c>
      <c r="CA193">
        <v>-0.00986074</v>
      </c>
      <c r="CB193">
        <v>-49.7</v>
      </c>
      <c r="CC193" t="s">
        <v>417</v>
      </c>
      <c r="CD193" t="s">
        <v>417</v>
      </c>
      <c r="CE193" t="s">
        <v>417</v>
      </c>
      <c r="CF193" t="s">
        <v>417</v>
      </c>
      <c r="CG193" t="s">
        <v>417</v>
      </c>
      <c r="CH193" t="s">
        <v>417</v>
      </c>
      <c r="CI193" t="s">
        <v>417</v>
      </c>
      <c r="CJ193" t="s">
        <v>417</v>
      </c>
      <c r="CK193" t="s">
        <v>417</v>
      </c>
      <c r="CL193" t="s">
        <v>417</v>
      </c>
      <c r="CM193">
        <f>$B$11*DK193+$C$11*DL193+$F$11*DW193*(1-DZ193)</f>
        <v>0</v>
      </c>
      <c r="CN193">
        <f>CM193*CO193</f>
        <v>0</v>
      </c>
      <c r="CO193">
        <f>($B$11*$D$9+$C$11*$D$9+$F$11*((EJ193+EB193)/MAX(EJ193+EB193+EK193, 0.1)*$I$9+EK193/MAX(EJ193+EB193+EK193, 0.1)*$J$9))/($B$11+$C$11+$F$11)</f>
        <v>0</v>
      </c>
      <c r="CP193">
        <f>($B$11*$K$9+$C$11*$K$9+$F$11*((EJ193+EB193)/MAX(EJ193+EB193+EK193, 0.1)*$P$9+EK193/MAX(EJ193+EB193+EK193, 0.1)*$Q$9))/($B$11+$C$11+$F$11)</f>
        <v>0</v>
      </c>
      <c r="CQ193">
        <v>6</v>
      </c>
      <c r="CR193">
        <v>0.5</v>
      </c>
      <c r="CS193" t="s">
        <v>418</v>
      </c>
      <c r="CT193">
        <v>2</v>
      </c>
      <c r="CU193">
        <v>1690414391.75</v>
      </c>
      <c r="CV193">
        <v>409.8473666666666</v>
      </c>
      <c r="CW193">
        <v>414.4988</v>
      </c>
      <c r="CX193">
        <v>35.41068333333334</v>
      </c>
      <c r="CY193">
        <v>34.93446333333333</v>
      </c>
      <c r="CZ193">
        <v>408.6763666666666</v>
      </c>
      <c r="DA193">
        <v>34.88368333333334</v>
      </c>
      <c r="DB193">
        <v>600.1987666666666</v>
      </c>
      <c r="DC193">
        <v>101.0529333333333</v>
      </c>
      <c r="DD193">
        <v>0.09984926333333335</v>
      </c>
      <c r="DE193">
        <v>34.77719333333334</v>
      </c>
      <c r="DF193">
        <v>34.94108333333334</v>
      </c>
      <c r="DG193">
        <v>999.9000000000002</v>
      </c>
      <c r="DH193">
        <v>0</v>
      </c>
      <c r="DI193">
        <v>0</v>
      </c>
      <c r="DJ193">
        <v>9993.267666666668</v>
      </c>
      <c r="DK193">
        <v>0</v>
      </c>
      <c r="DL193">
        <v>98.67812000000001</v>
      </c>
      <c r="DM193">
        <v>-4.603683333333334</v>
      </c>
      <c r="DN193">
        <v>424.9487333333333</v>
      </c>
      <c r="DO193">
        <v>429.5032333333333</v>
      </c>
      <c r="DP193">
        <v>0.4901641666666666</v>
      </c>
      <c r="DQ193">
        <v>414.4988</v>
      </c>
      <c r="DR193">
        <v>34.93446333333333</v>
      </c>
      <c r="DS193">
        <v>3.579758333333333</v>
      </c>
      <c r="DT193">
        <v>3.530225666666666</v>
      </c>
      <c r="DU193">
        <v>27.00284666666666</v>
      </c>
      <c r="DV193">
        <v>26.76580666666666</v>
      </c>
      <c r="DW193">
        <v>599.9977666666667</v>
      </c>
      <c r="DX193">
        <v>0.9329976666666669</v>
      </c>
      <c r="DY193">
        <v>0.06700229999999999</v>
      </c>
      <c r="DZ193">
        <v>0</v>
      </c>
      <c r="EA193">
        <v>655.6736666666667</v>
      </c>
      <c r="EB193">
        <v>4.99931</v>
      </c>
      <c r="EC193">
        <v>5536.875666666668</v>
      </c>
      <c r="ED193">
        <v>5203.746333333333</v>
      </c>
      <c r="EE193">
        <v>41.06199999999998</v>
      </c>
      <c r="EF193">
        <v>42.81619999999997</v>
      </c>
      <c r="EG193">
        <v>41.875</v>
      </c>
      <c r="EH193">
        <v>42.68699999999998</v>
      </c>
      <c r="EI193">
        <v>42.88326666666667</v>
      </c>
      <c r="EJ193">
        <v>555.1323333333333</v>
      </c>
      <c r="EK193">
        <v>39.86333333333332</v>
      </c>
      <c r="EL193">
        <v>0</v>
      </c>
      <c r="EM193">
        <v>146</v>
      </c>
      <c r="EN193">
        <v>0</v>
      </c>
      <c r="EO193">
        <v>655.4690384615385</v>
      </c>
      <c r="EP193">
        <v>-72.75941882498653</v>
      </c>
      <c r="EQ193">
        <v>-383.9230739966673</v>
      </c>
      <c r="ER193">
        <v>5540.677307692308</v>
      </c>
      <c r="ES193">
        <v>15</v>
      </c>
      <c r="ET193">
        <v>1690414419.5</v>
      </c>
      <c r="EU193" t="s">
        <v>1263</v>
      </c>
      <c r="EV193">
        <v>1690414416.5</v>
      </c>
      <c r="EW193">
        <v>1690414419.5</v>
      </c>
      <c r="EX193">
        <v>134</v>
      </c>
      <c r="EY193">
        <v>-0.045</v>
      </c>
      <c r="EZ193">
        <v>-0.014</v>
      </c>
      <c r="FA193">
        <v>1.171</v>
      </c>
      <c r="FB193">
        <v>0.527</v>
      </c>
      <c r="FC193">
        <v>415</v>
      </c>
      <c r="FD193">
        <v>35</v>
      </c>
      <c r="FE193">
        <v>0.39</v>
      </c>
      <c r="FF193">
        <v>0.2</v>
      </c>
      <c r="FG193">
        <v>4.403647510791956</v>
      </c>
      <c r="FH193">
        <v>-0.06491672680016446</v>
      </c>
      <c r="FI193">
        <v>0.03826272950202537</v>
      </c>
      <c r="FJ193">
        <v>1</v>
      </c>
      <c r="FK193">
        <v>-4.639134878048781</v>
      </c>
      <c r="FL193">
        <v>0.4382805574912914</v>
      </c>
      <c r="FM193">
        <v>0.07698965756078276</v>
      </c>
      <c r="FN193">
        <v>1</v>
      </c>
      <c r="FO193">
        <v>409.8898387096775</v>
      </c>
      <c r="FP193">
        <v>0.05003225806282394</v>
      </c>
      <c r="FQ193">
        <v>0.02498528182775575</v>
      </c>
      <c r="FR193">
        <v>1</v>
      </c>
      <c r="FS193">
        <v>0.4619491219512195</v>
      </c>
      <c r="FT193">
        <v>0.4805456236933801</v>
      </c>
      <c r="FU193">
        <v>0.04774148394967248</v>
      </c>
      <c r="FV193">
        <v>1</v>
      </c>
      <c r="FW193">
        <v>35.41434516129032</v>
      </c>
      <c r="FX193">
        <v>0.4945983870967842</v>
      </c>
      <c r="FY193">
        <v>0.03701125233179126</v>
      </c>
      <c r="FZ193">
        <v>1</v>
      </c>
      <c r="GA193">
        <v>5</v>
      </c>
      <c r="GB193">
        <v>5</v>
      </c>
      <c r="GC193" t="s">
        <v>420</v>
      </c>
      <c r="GD193">
        <v>3.16894</v>
      </c>
      <c r="GE193">
        <v>2.79699</v>
      </c>
      <c r="GF193">
        <v>0.101005</v>
      </c>
      <c r="GG193">
        <v>0.102638</v>
      </c>
      <c r="GH193">
        <v>0.153987</v>
      </c>
      <c r="GI193">
        <v>0.153434</v>
      </c>
      <c r="GJ193">
        <v>27628.7</v>
      </c>
      <c r="GK193">
        <v>22054.3</v>
      </c>
      <c r="GL193">
        <v>28762.5</v>
      </c>
      <c r="GM193">
        <v>24107.3</v>
      </c>
      <c r="GN193">
        <v>30958.4</v>
      </c>
      <c r="GO193">
        <v>29790</v>
      </c>
      <c r="GP193">
        <v>39678.8</v>
      </c>
      <c r="GQ193">
        <v>39336.5</v>
      </c>
      <c r="GR193">
        <v>2.07328</v>
      </c>
      <c r="GS193">
        <v>1.7937</v>
      </c>
      <c r="GT193">
        <v>0.0711195</v>
      </c>
      <c r="GU193">
        <v>0</v>
      </c>
      <c r="GV193">
        <v>33.7687</v>
      </c>
      <c r="GW193">
        <v>999.9</v>
      </c>
      <c r="GX193">
        <v>63.6</v>
      </c>
      <c r="GY193">
        <v>36.4</v>
      </c>
      <c r="GZ193">
        <v>38.4005</v>
      </c>
      <c r="HA193">
        <v>62.19</v>
      </c>
      <c r="HB193">
        <v>28.1731</v>
      </c>
      <c r="HC193">
        <v>1</v>
      </c>
      <c r="HD193">
        <v>0.61702</v>
      </c>
      <c r="HE193">
        <v>0</v>
      </c>
      <c r="HF193">
        <v>20.2842</v>
      </c>
      <c r="HG193">
        <v>5.22313</v>
      </c>
      <c r="HH193">
        <v>11.9141</v>
      </c>
      <c r="HI193">
        <v>4.96355</v>
      </c>
      <c r="HJ193">
        <v>3.292</v>
      </c>
      <c r="HK193">
        <v>9999</v>
      </c>
      <c r="HL193">
        <v>9999</v>
      </c>
      <c r="HM193">
        <v>9999</v>
      </c>
      <c r="HN193">
        <v>999.9</v>
      </c>
      <c r="HO193">
        <v>4.97031</v>
      </c>
      <c r="HP193">
        <v>1.87531</v>
      </c>
      <c r="HQ193">
        <v>1.87407</v>
      </c>
      <c r="HR193">
        <v>1.87326</v>
      </c>
      <c r="HS193">
        <v>1.87469</v>
      </c>
      <c r="HT193">
        <v>1.86966</v>
      </c>
      <c r="HU193">
        <v>1.87378</v>
      </c>
      <c r="HV193">
        <v>1.87885</v>
      </c>
      <c r="HW193">
        <v>0</v>
      </c>
      <c r="HX193">
        <v>0</v>
      </c>
      <c r="HY193">
        <v>0</v>
      </c>
      <c r="HZ193">
        <v>0</v>
      </c>
      <c r="IA193" t="s">
        <v>421</v>
      </c>
      <c r="IB193" t="s">
        <v>422</v>
      </c>
      <c r="IC193" t="s">
        <v>423</v>
      </c>
      <c r="ID193" t="s">
        <v>423</v>
      </c>
      <c r="IE193" t="s">
        <v>423</v>
      </c>
      <c r="IF193" t="s">
        <v>423</v>
      </c>
      <c r="IG193">
        <v>0</v>
      </c>
      <c r="IH193">
        <v>100</v>
      </c>
      <c r="II193">
        <v>100</v>
      </c>
      <c r="IJ193">
        <v>1.171</v>
      </c>
      <c r="IK193">
        <v>0.527</v>
      </c>
      <c r="IL193">
        <v>1.197477774275637</v>
      </c>
      <c r="IM193">
        <v>0.0007502269904989051</v>
      </c>
      <c r="IN193">
        <v>-1.907541437940456E-06</v>
      </c>
      <c r="IO193">
        <v>4.87577687351772E-10</v>
      </c>
      <c r="IP193">
        <v>0.5409500000000023</v>
      </c>
      <c r="IQ193">
        <v>0</v>
      </c>
      <c r="IR193">
        <v>0</v>
      </c>
      <c r="IS193">
        <v>0</v>
      </c>
      <c r="IT193">
        <v>1</v>
      </c>
      <c r="IU193">
        <v>1943</v>
      </c>
      <c r="IV193">
        <v>1</v>
      </c>
      <c r="IW193">
        <v>21</v>
      </c>
      <c r="IX193">
        <v>2.2</v>
      </c>
      <c r="IY193">
        <v>2.1</v>
      </c>
      <c r="IZ193">
        <v>1.10352</v>
      </c>
      <c r="JA193">
        <v>2.43652</v>
      </c>
      <c r="JB193">
        <v>1.42578</v>
      </c>
      <c r="JC193">
        <v>2.26562</v>
      </c>
      <c r="JD193">
        <v>1.54785</v>
      </c>
      <c r="JE193">
        <v>2.48535</v>
      </c>
      <c r="JF193">
        <v>39.3667</v>
      </c>
      <c r="JG193">
        <v>14.2196</v>
      </c>
      <c r="JH193">
        <v>18</v>
      </c>
      <c r="JI193">
        <v>632.391</v>
      </c>
      <c r="JJ193">
        <v>429.846</v>
      </c>
      <c r="JK193">
        <v>34.2432</v>
      </c>
      <c r="JL193">
        <v>34.8668</v>
      </c>
      <c r="JM193">
        <v>30.0006</v>
      </c>
      <c r="JN193">
        <v>34.7299</v>
      </c>
      <c r="JO193">
        <v>34.6582</v>
      </c>
      <c r="JP193">
        <v>22.1167</v>
      </c>
      <c r="JQ193">
        <v>8.322950000000001</v>
      </c>
      <c r="JR193">
        <v>100</v>
      </c>
      <c r="JS193">
        <v>-999.9</v>
      </c>
      <c r="JT193">
        <v>414.584</v>
      </c>
      <c r="JU193">
        <v>35</v>
      </c>
      <c r="JV193">
        <v>93.721</v>
      </c>
      <c r="JW193">
        <v>100.075</v>
      </c>
    </row>
    <row r="194" spans="1:283">
      <c r="A194">
        <v>178</v>
      </c>
      <c r="B194">
        <v>1690414552</v>
      </c>
      <c r="C194">
        <v>36181.90000009537</v>
      </c>
      <c r="D194" t="s">
        <v>1264</v>
      </c>
      <c r="E194" t="s">
        <v>1265</v>
      </c>
      <c r="F194">
        <v>15</v>
      </c>
      <c r="P194">
        <v>1690414544.25</v>
      </c>
      <c r="Q194">
        <f>(R194)/1000</f>
        <v>0</v>
      </c>
      <c r="R194">
        <f>1000*DB194*AP194*(CX194-CY194)/(100*CQ194*(1000-AP194*CX194))</f>
        <v>0</v>
      </c>
      <c r="S194">
        <f>DB194*AP194*(CW194-CV194*(1000-AP194*CY194)/(1000-AP194*CX194))/(100*CQ194)</f>
        <v>0</v>
      </c>
      <c r="T194">
        <f>CV194 - IF(AP194&gt;1, S194*CQ194*100.0/(AR194*DJ194), 0)</f>
        <v>0</v>
      </c>
      <c r="U194">
        <f>((AA194-Q194/2)*T194-S194)/(AA194+Q194/2)</f>
        <v>0</v>
      </c>
      <c r="V194">
        <f>U194*(DC194+DD194)/1000.0</f>
        <v>0</v>
      </c>
      <c r="W194">
        <f>(CV194 - IF(AP194&gt;1, S194*CQ194*100.0/(AR194*DJ194), 0))*(DC194+DD194)/1000.0</f>
        <v>0</v>
      </c>
      <c r="X194">
        <f>2.0/((1/Z194-1/Y194)+SIGN(Z194)*SQRT((1/Z194-1/Y194)*(1/Z194-1/Y194) + 4*CR194/((CR194+1)*(CR194+1))*(2*1/Z194*1/Y194-1/Y194*1/Y194)))</f>
        <v>0</v>
      </c>
      <c r="Y194">
        <f>IF(LEFT(CS194,1)&lt;&gt;"0",IF(LEFT(CS194,1)="1",3.0,CT194),$D$5+$E$5*(DJ194*DC194/($K$5*1000))+$F$5*(DJ194*DC194/($K$5*1000))*MAX(MIN(CQ194,$J$5),$I$5)*MAX(MIN(CQ194,$J$5),$I$5)+$G$5*MAX(MIN(CQ194,$J$5),$I$5)*(DJ194*DC194/($K$5*1000))+$H$5*(DJ194*DC194/($K$5*1000))*(DJ194*DC194/($K$5*1000)))</f>
        <v>0</v>
      </c>
      <c r="Z194">
        <f>Q194*(1000-(1000*0.61365*exp(17.502*AD194/(240.97+AD194))/(DC194+DD194)+CX194)/2)/(1000*0.61365*exp(17.502*AD194/(240.97+AD194))/(DC194+DD194)-CX194)</f>
        <v>0</v>
      </c>
      <c r="AA194">
        <f>1/((CR194+1)/(X194/1.6)+1/(Y194/1.37)) + CR194/((CR194+1)/(X194/1.6) + CR194/(Y194/1.37))</f>
        <v>0</v>
      </c>
      <c r="AB194">
        <f>(CM194*CP194)</f>
        <v>0</v>
      </c>
      <c r="AC194">
        <f>(DE194+(AB194+2*0.95*5.67E-8*(((DE194+$B$7)+273)^4-(DE194+273)^4)-44100*Q194)/(1.84*29.3*Y194+8*0.95*5.67E-8*(DE194+273)^3))</f>
        <v>0</v>
      </c>
      <c r="AD194">
        <f>($C$7*DF194+$D$7*DG194+$E$7*AC194)</f>
        <v>0</v>
      </c>
      <c r="AE194">
        <f>0.61365*exp(17.502*AD194/(240.97+AD194))</f>
        <v>0</v>
      </c>
      <c r="AF194">
        <f>(AG194/AH194*100)</f>
        <v>0</v>
      </c>
      <c r="AG194">
        <f>CX194*(DC194+DD194)/1000</f>
        <v>0</v>
      </c>
      <c r="AH194">
        <f>0.61365*exp(17.502*DE194/(240.97+DE194))</f>
        <v>0</v>
      </c>
      <c r="AI194">
        <f>(AE194-CX194*(DC194+DD194)/1000)</f>
        <v>0</v>
      </c>
      <c r="AJ194">
        <f>(-Q194*44100)</f>
        <v>0</v>
      </c>
      <c r="AK194">
        <f>2*29.3*Y194*0.92*(DE194-AD194)</f>
        <v>0</v>
      </c>
      <c r="AL194">
        <f>2*0.95*5.67E-8*(((DE194+$B$7)+273)^4-(AD194+273)^4)</f>
        <v>0</v>
      </c>
      <c r="AM194">
        <f>AB194+AL194+AJ194+AK194</f>
        <v>0</v>
      </c>
      <c r="AN194">
        <v>0</v>
      </c>
      <c r="AO194">
        <v>0</v>
      </c>
      <c r="AP194">
        <f>IF(AN194*$H$13&gt;=AR194,1.0,(AR194/(AR194-AN194*$H$13)))</f>
        <v>0</v>
      </c>
      <c r="AQ194">
        <f>(AP194-1)*100</f>
        <v>0</v>
      </c>
      <c r="AR194">
        <f>MAX(0,($B$13+$C$13*DJ194)/(1+$D$13*DJ194)*DC194/(DE194+273)*$E$13)</f>
        <v>0</v>
      </c>
      <c r="AS194" t="s">
        <v>414</v>
      </c>
      <c r="AT194">
        <v>12558.6</v>
      </c>
      <c r="AU194">
        <v>607.068</v>
      </c>
      <c r="AV194">
        <v>2188.17</v>
      </c>
      <c r="AW194">
        <f>1-AU194/AV194</f>
        <v>0</v>
      </c>
      <c r="AX194">
        <v>-1.734461745173538</v>
      </c>
      <c r="AY194" t="s">
        <v>1266</v>
      </c>
      <c r="AZ194">
        <v>12531.8</v>
      </c>
      <c r="BA194">
        <v>680.1433461538461</v>
      </c>
      <c r="BB194">
        <v>1204.06</v>
      </c>
      <c r="BC194">
        <f>1-BA194/BB194</f>
        <v>0</v>
      </c>
      <c r="BD194">
        <v>0.5</v>
      </c>
      <c r="BE194">
        <f>CN194</f>
        <v>0</v>
      </c>
      <c r="BF194">
        <f>S194</f>
        <v>0</v>
      </c>
      <c r="BG194">
        <f>BC194*BD194*BE194</f>
        <v>0</v>
      </c>
      <c r="BH194">
        <f>(BF194-AX194)/BE194</f>
        <v>0</v>
      </c>
      <c r="BI194">
        <f>(AV194-BB194)/BB194</f>
        <v>0</v>
      </c>
      <c r="BJ194">
        <f>AU194/(AW194+AU194/BB194)</f>
        <v>0</v>
      </c>
      <c r="BK194" t="s">
        <v>1267</v>
      </c>
      <c r="BL194">
        <v>-709.39</v>
      </c>
      <c r="BM194">
        <f>IF(BL194&lt;&gt;0, BL194, BJ194)</f>
        <v>0</v>
      </c>
      <c r="BN194">
        <f>1-BM194/BB194</f>
        <v>0</v>
      </c>
      <c r="BO194">
        <f>(BB194-BA194)/(BB194-BM194)</f>
        <v>0</v>
      </c>
      <c r="BP194">
        <f>(AV194-BB194)/(AV194-BM194)</f>
        <v>0</v>
      </c>
      <c r="BQ194">
        <f>(BB194-BA194)/(BB194-AU194)</f>
        <v>0</v>
      </c>
      <c r="BR194">
        <f>(AV194-BB194)/(AV194-AU194)</f>
        <v>0</v>
      </c>
      <c r="BS194">
        <f>(BO194*BM194/BA194)</f>
        <v>0</v>
      </c>
      <c r="BT194">
        <f>(1-BS194)</f>
        <v>0</v>
      </c>
      <c r="BU194">
        <v>3474</v>
      </c>
      <c r="BV194">
        <v>300</v>
      </c>
      <c r="BW194">
        <v>300</v>
      </c>
      <c r="BX194">
        <v>300</v>
      </c>
      <c r="BY194">
        <v>12531.8</v>
      </c>
      <c r="BZ194">
        <v>1129.24</v>
      </c>
      <c r="CA194">
        <v>-0.0098514</v>
      </c>
      <c r="CB194">
        <v>-12.32</v>
      </c>
      <c r="CC194" t="s">
        <v>417</v>
      </c>
      <c r="CD194" t="s">
        <v>417</v>
      </c>
      <c r="CE194" t="s">
        <v>417</v>
      </c>
      <c r="CF194" t="s">
        <v>417</v>
      </c>
      <c r="CG194" t="s">
        <v>417</v>
      </c>
      <c r="CH194" t="s">
        <v>417</v>
      </c>
      <c r="CI194" t="s">
        <v>417</v>
      </c>
      <c r="CJ194" t="s">
        <v>417</v>
      </c>
      <c r="CK194" t="s">
        <v>417</v>
      </c>
      <c r="CL194" t="s">
        <v>417</v>
      </c>
      <c r="CM194">
        <f>$B$11*DK194+$C$11*DL194+$F$11*DW194*(1-DZ194)</f>
        <v>0</v>
      </c>
      <c r="CN194">
        <f>CM194*CO194</f>
        <v>0</v>
      </c>
      <c r="CO194">
        <f>($B$11*$D$9+$C$11*$D$9+$F$11*((EJ194+EB194)/MAX(EJ194+EB194+EK194, 0.1)*$I$9+EK194/MAX(EJ194+EB194+EK194, 0.1)*$J$9))/($B$11+$C$11+$F$11)</f>
        <v>0</v>
      </c>
      <c r="CP194">
        <f>($B$11*$K$9+$C$11*$K$9+$F$11*((EJ194+EB194)/MAX(EJ194+EB194+EK194, 0.1)*$P$9+EK194/MAX(EJ194+EB194+EK194, 0.1)*$Q$9))/($B$11+$C$11+$F$11)</f>
        <v>0</v>
      </c>
      <c r="CQ194">
        <v>6</v>
      </c>
      <c r="CR194">
        <v>0.5</v>
      </c>
      <c r="CS194" t="s">
        <v>418</v>
      </c>
      <c r="CT194">
        <v>2</v>
      </c>
      <c r="CU194">
        <v>1690414544.25</v>
      </c>
      <c r="CV194">
        <v>410.0300999999999</v>
      </c>
      <c r="CW194">
        <v>416.2601666666666</v>
      </c>
      <c r="CX194">
        <v>35.60454333333332</v>
      </c>
      <c r="CY194">
        <v>34.92955666666668</v>
      </c>
      <c r="CZ194">
        <v>408.8231</v>
      </c>
      <c r="DA194">
        <v>35.07354333333333</v>
      </c>
      <c r="DB194">
        <v>600.1854333333334</v>
      </c>
      <c r="DC194">
        <v>101.0516</v>
      </c>
      <c r="DD194">
        <v>0.09995647666666667</v>
      </c>
      <c r="DE194">
        <v>34.35081333333333</v>
      </c>
      <c r="DF194">
        <v>34.42582666666667</v>
      </c>
      <c r="DG194">
        <v>999.9000000000002</v>
      </c>
      <c r="DH194">
        <v>0</v>
      </c>
      <c r="DI194">
        <v>0</v>
      </c>
      <c r="DJ194">
        <v>10000.93333333333</v>
      </c>
      <c r="DK194">
        <v>0</v>
      </c>
      <c r="DL194">
        <v>116.4636666666667</v>
      </c>
      <c r="DM194">
        <v>-6.263189333333333</v>
      </c>
      <c r="DN194">
        <v>425.1319666666666</v>
      </c>
      <c r="DO194">
        <v>431.3261333333333</v>
      </c>
      <c r="DP194">
        <v>0.6711823333333335</v>
      </c>
      <c r="DQ194">
        <v>416.2601666666666</v>
      </c>
      <c r="DR194">
        <v>34.92955666666668</v>
      </c>
      <c r="DS194">
        <v>3.597510333333334</v>
      </c>
      <c r="DT194">
        <v>3.529686</v>
      </c>
      <c r="DU194">
        <v>27.08709666666666</v>
      </c>
      <c r="DV194">
        <v>26.76321333333333</v>
      </c>
      <c r="DW194">
        <v>599.9467999999998</v>
      </c>
      <c r="DX194">
        <v>0.9329939666666669</v>
      </c>
      <c r="DY194">
        <v>0.06700599666666666</v>
      </c>
      <c r="DZ194">
        <v>0</v>
      </c>
      <c r="EA194">
        <v>680.4013666666667</v>
      </c>
      <c r="EB194">
        <v>4.99931</v>
      </c>
      <c r="EC194">
        <v>7582.107333333333</v>
      </c>
      <c r="ED194">
        <v>5203.292000000001</v>
      </c>
      <c r="EE194">
        <v>40.78099999999999</v>
      </c>
      <c r="EF194">
        <v>42.75413333333334</v>
      </c>
      <c r="EG194">
        <v>41.75413333333334</v>
      </c>
      <c r="EH194">
        <v>42.51033333333333</v>
      </c>
      <c r="EI194">
        <v>42.62076666666665</v>
      </c>
      <c r="EJ194">
        <v>555.0823333333334</v>
      </c>
      <c r="EK194">
        <v>39.86366666666665</v>
      </c>
      <c r="EL194">
        <v>0</v>
      </c>
      <c r="EM194">
        <v>152</v>
      </c>
      <c r="EN194">
        <v>0</v>
      </c>
      <c r="EO194">
        <v>680.1433461538461</v>
      </c>
      <c r="EP194">
        <v>-93.25897436879583</v>
      </c>
      <c r="EQ194">
        <v>-18907.22428325632</v>
      </c>
      <c r="ER194">
        <v>7631.469615384616</v>
      </c>
      <c r="ES194">
        <v>15</v>
      </c>
      <c r="ET194">
        <v>1690414577</v>
      </c>
      <c r="EU194" t="s">
        <v>1268</v>
      </c>
      <c r="EV194">
        <v>1690414577</v>
      </c>
      <c r="EW194">
        <v>1690414574</v>
      </c>
      <c r="EX194">
        <v>135</v>
      </c>
      <c r="EY194">
        <v>0.037</v>
      </c>
      <c r="EZ194">
        <v>0.004</v>
      </c>
      <c r="FA194">
        <v>1.207</v>
      </c>
      <c r="FB194">
        <v>0.531</v>
      </c>
      <c r="FC194">
        <v>416</v>
      </c>
      <c r="FD194">
        <v>35</v>
      </c>
      <c r="FE194">
        <v>0.37</v>
      </c>
      <c r="FF194">
        <v>0.15</v>
      </c>
      <c r="FG194">
        <v>5.98687150902295</v>
      </c>
      <c r="FH194">
        <v>-0.3072863336782844</v>
      </c>
      <c r="FI194">
        <v>0.03659585159756625</v>
      </c>
      <c r="FJ194">
        <v>1</v>
      </c>
      <c r="FK194">
        <v>-6.278498536585365</v>
      </c>
      <c r="FL194">
        <v>0.1758921951219447</v>
      </c>
      <c r="FM194">
        <v>0.03971729337430197</v>
      </c>
      <c r="FN194">
        <v>1</v>
      </c>
      <c r="FO194">
        <v>409.996</v>
      </c>
      <c r="FP194">
        <v>0.06929032258087753</v>
      </c>
      <c r="FQ194">
        <v>0.01589887397108173</v>
      </c>
      <c r="FR194">
        <v>1</v>
      </c>
      <c r="FS194">
        <v>0.6471895853658537</v>
      </c>
      <c r="FT194">
        <v>0.4372326898954711</v>
      </c>
      <c r="FU194">
        <v>0.04405858978455493</v>
      </c>
      <c r="FV194">
        <v>1</v>
      </c>
      <c r="FW194">
        <v>35.59751290322581</v>
      </c>
      <c r="FX194">
        <v>0.2876709677419427</v>
      </c>
      <c r="FY194">
        <v>0.02296024252338307</v>
      </c>
      <c r="FZ194">
        <v>1</v>
      </c>
      <c r="GA194">
        <v>5</v>
      </c>
      <c r="GB194">
        <v>5</v>
      </c>
      <c r="GC194" t="s">
        <v>420</v>
      </c>
      <c r="GD194">
        <v>3.16887</v>
      </c>
      <c r="GE194">
        <v>2.79668</v>
      </c>
      <c r="GF194">
        <v>0.101007</v>
      </c>
      <c r="GG194">
        <v>0.10294</v>
      </c>
      <c r="GH194">
        <v>0.154399</v>
      </c>
      <c r="GI194">
        <v>0.153393</v>
      </c>
      <c r="GJ194">
        <v>27623.2</v>
      </c>
      <c r="GK194">
        <v>22044</v>
      </c>
      <c r="GL194">
        <v>28757.3</v>
      </c>
      <c r="GM194">
        <v>24104.6</v>
      </c>
      <c r="GN194">
        <v>30938.6</v>
      </c>
      <c r="GO194">
        <v>29788.2</v>
      </c>
      <c r="GP194">
        <v>39671.9</v>
      </c>
      <c r="GQ194">
        <v>39331.7</v>
      </c>
      <c r="GR194">
        <v>2.0716</v>
      </c>
      <c r="GS194">
        <v>1.79713</v>
      </c>
      <c r="GT194">
        <v>0.0894964</v>
      </c>
      <c r="GU194">
        <v>0</v>
      </c>
      <c r="GV194">
        <v>32.9437</v>
      </c>
      <c r="GW194">
        <v>999.9</v>
      </c>
      <c r="GX194">
        <v>63.4</v>
      </c>
      <c r="GY194">
        <v>36.3</v>
      </c>
      <c r="GZ194">
        <v>38.072</v>
      </c>
      <c r="HA194">
        <v>61.44</v>
      </c>
      <c r="HB194">
        <v>28.8942</v>
      </c>
      <c r="HC194">
        <v>1</v>
      </c>
      <c r="HD194">
        <v>0.625188</v>
      </c>
      <c r="HE194">
        <v>0</v>
      </c>
      <c r="HF194">
        <v>20.2839</v>
      </c>
      <c r="HG194">
        <v>5.22358</v>
      </c>
      <c r="HH194">
        <v>11.9141</v>
      </c>
      <c r="HI194">
        <v>4.96315</v>
      </c>
      <c r="HJ194">
        <v>3.292</v>
      </c>
      <c r="HK194">
        <v>9999</v>
      </c>
      <c r="HL194">
        <v>9999</v>
      </c>
      <c r="HM194">
        <v>9999</v>
      </c>
      <c r="HN194">
        <v>999.9</v>
      </c>
      <c r="HO194">
        <v>4.97032</v>
      </c>
      <c r="HP194">
        <v>1.87531</v>
      </c>
      <c r="HQ194">
        <v>1.87408</v>
      </c>
      <c r="HR194">
        <v>1.87328</v>
      </c>
      <c r="HS194">
        <v>1.87469</v>
      </c>
      <c r="HT194">
        <v>1.86966</v>
      </c>
      <c r="HU194">
        <v>1.87378</v>
      </c>
      <c r="HV194">
        <v>1.87884</v>
      </c>
      <c r="HW194">
        <v>0</v>
      </c>
      <c r="HX194">
        <v>0</v>
      </c>
      <c r="HY194">
        <v>0</v>
      </c>
      <c r="HZ194">
        <v>0</v>
      </c>
      <c r="IA194" t="s">
        <v>421</v>
      </c>
      <c r="IB194" t="s">
        <v>422</v>
      </c>
      <c r="IC194" t="s">
        <v>423</v>
      </c>
      <c r="ID194" t="s">
        <v>423</v>
      </c>
      <c r="IE194" t="s">
        <v>423</v>
      </c>
      <c r="IF194" t="s">
        <v>423</v>
      </c>
      <c r="IG194">
        <v>0</v>
      </c>
      <c r="IH194">
        <v>100</v>
      </c>
      <c r="II194">
        <v>100</v>
      </c>
      <c r="IJ194">
        <v>1.207</v>
      </c>
      <c r="IK194">
        <v>0.531</v>
      </c>
      <c r="IL194">
        <v>1.152555408014424</v>
      </c>
      <c r="IM194">
        <v>0.0007502269904989051</v>
      </c>
      <c r="IN194">
        <v>-1.907541437940456E-06</v>
      </c>
      <c r="IO194">
        <v>4.87577687351772E-10</v>
      </c>
      <c r="IP194">
        <v>0.5271999999999935</v>
      </c>
      <c r="IQ194">
        <v>0</v>
      </c>
      <c r="IR194">
        <v>0</v>
      </c>
      <c r="IS194">
        <v>0</v>
      </c>
      <c r="IT194">
        <v>1</v>
      </c>
      <c r="IU194">
        <v>1943</v>
      </c>
      <c r="IV194">
        <v>1</v>
      </c>
      <c r="IW194">
        <v>21</v>
      </c>
      <c r="IX194">
        <v>2.3</v>
      </c>
      <c r="IY194">
        <v>2.2</v>
      </c>
      <c r="IZ194">
        <v>1.10718</v>
      </c>
      <c r="JA194">
        <v>2.43408</v>
      </c>
      <c r="JB194">
        <v>1.42578</v>
      </c>
      <c r="JC194">
        <v>2.26562</v>
      </c>
      <c r="JD194">
        <v>1.54785</v>
      </c>
      <c r="JE194">
        <v>2.42065</v>
      </c>
      <c r="JF194">
        <v>39.4166</v>
      </c>
      <c r="JG194">
        <v>14.2021</v>
      </c>
      <c r="JH194">
        <v>18</v>
      </c>
      <c r="JI194">
        <v>631.908</v>
      </c>
      <c r="JJ194">
        <v>432.408</v>
      </c>
      <c r="JK194">
        <v>34.1363</v>
      </c>
      <c r="JL194">
        <v>34.9582</v>
      </c>
      <c r="JM194">
        <v>30.0001</v>
      </c>
      <c r="JN194">
        <v>34.815</v>
      </c>
      <c r="JO194">
        <v>34.7365</v>
      </c>
      <c r="JP194">
        <v>22.1895</v>
      </c>
      <c r="JQ194">
        <v>7.23392</v>
      </c>
      <c r="JR194">
        <v>100</v>
      </c>
      <c r="JS194">
        <v>-999.9</v>
      </c>
      <c r="JT194">
        <v>416.184</v>
      </c>
      <c r="JU194">
        <v>35</v>
      </c>
      <c r="JV194">
        <v>93.7045</v>
      </c>
      <c r="JW194">
        <v>100.063</v>
      </c>
    </row>
    <row r="195" spans="1:283">
      <c r="A195">
        <v>179</v>
      </c>
      <c r="B195">
        <v>1690414751</v>
      </c>
      <c r="C195">
        <v>36380.90000009537</v>
      </c>
      <c r="D195" t="s">
        <v>1269</v>
      </c>
      <c r="E195" t="s">
        <v>1270</v>
      </c>
      <c r="F195">
        <v>15</v>
      </c>
      <c r="P195">
        <v>1690414743</v>
      </c>
      <c r="Q195">
        <f>(R195)/1000</f>
        <v>0</v>
      </c>
      <c r="R195">
        <f>1000*DB195*AP195*(CX195-CY195)/(100*CQ195*(1000-AP195*CX195))</f>
        <v>0</v>
      </c>
      <c r="S195">
        <f>DB195*AP195*(CW195-CV195*(1000-AP195*CY195)/(1000-AP195*CX195))/(100*CQ195)</f>
        <v>0</v>
      </c>
      <c r="T195">
        <f>CV195 - IF(AP195&gt;1, S195*CQ195*100.0/(AR195*DJ195), 0)</f>
        <v>0</v>
      </c>
      <c r="U195">
        <f>((AA195-Q195/2)*T195-S195)/(AA195+Q195/2)</f>
        <v>0</v>
      </c>
      <c r="V195">
        <f>U195*(DC195+DD195)/1000.0</f>
        <v>0</v>
      </c>
      <c r="W195">
        <f>(CV195 - IF(AP195&gt;1, S195*CQ195*100.0/(AR195*DJ195), 0))*(DC195+DD195)/1000.0</f>
        <v>0</v>
      </c>
      <c r="X195">
        <f>2.0/((1/Z195-1/Y195)+SIGN(Z195)*SQRT((1/Z195-1/Y195)*(1/Z195-1/Y195) + 4*CR195/((CR195+1)*(CR195+1))*(2*1/Z195*1/Y195-1/Y195*1/Y195)))</f>
        <v>0</v>
      </c>
      <c r="Y195">
        <f>IF(LEFT(CS195,1)&lt;&gt;"0",IF(LEFT(CS195,1)="1",3.0,CT195),$D$5+$E$5*(DJ195*DC195/($K$5*1000))+$F$5*(DJ195*DC195/($K$5*1000))*MAX(MIN(CQ195,$J$5),$I$5)*MAX(MIN(CQ195,$J$5),$I$5)+$G$5*MAX(MIN(CQ195,$J$5),$I$5)*(DJ195*DC195/($K$5*1000))+$H$5*(DJ195*DC195/($K$5*1000))*(DJ195*DC195/($K$5*1000)))</f>
        <v>0</v>
      </c>
      <c r="Z195">
        <f>Q195*(1000-(1000*0.61365*exp(17.502*AD195/(240.97+AD195))/(DC195+DD195)+CX195)/2)/(1000*0.61365*exp(17.502*AD195/(240.97+AD195))/(DC195+DD195)-CX195)</f>
        <v>0</v>
      </c>
      <c r="AA195">
        <f>1/((CR195+1)/(X195/1.6)+1/(Y195/1.37)) + CR195/((CR195+1)/(X195/1.6) + CR195/(Y195/1.37))</f>
        <v>0</v>
      </c>
      <c r="AB195">
        <f>(CM195*CP195)</f>
        <v>0</v>
      </c>
      <c r="AC195">
        <f>(DE195+(AB195+2*0.95*5.67E-8*(((DE195+$B$7)+273)^4-(DE195+273)^4)-44100*Q195)/(1.84*29.3*Y195+8*0.95*5.67E-8*(DE195+273)^3))</f>
        <v>0</v>
      </c>
      <c r="AD195">
        <f>($C$7*DF195+$D$7*DG195+$E$7*AC195)</f>
        <v>0</v>
      </c>
      <c r="AE195">
        <f>0.61365*exp(17.502*AD195/(240.97+AD195))</f>
        <v>0</v>
      </c>
      <c r="AF195">
        <f>(AG195/AH195*100)</f>
        <v>0</v>
      </c>
      <c r="AG195">
        <f>CX195*(DC195+DD195)/1000</f>
        <v>0</v>
      </c>
      <c r="AH195">
        <f>0.61365*exp(17.502*DE195/(240.97+DE195))</f>
        <v>0</v>
      </c>
      <c r="AI195">
        <f>(AE195-CX195*(DC195+DD195)/1000)</f>
        <v>0</v>
      </c>
      <c r="AJ195">
        <f>(-Q195*44100)</f>
        <v>0</v>
      </c>
      <c r="AK195">
        <f>2*29.3*Y195*0.92*(DE195-AD195)</f>
        <v>0</v>
      </c>
      <c r="AL195">
        <f>2*0.95*5.67E-8*(((DE195+$B$7)+273)^4-(AD195+273)^4)</f>
        <v>0</v>
      </c>
      <c r="AM195">
        <f>AB195+AL195+AJ195+AK195</f>
        <v>0</v>
      </c>
      <c r="AN195">
        <v>0</v>
      </c>
      <c r="AO195">
        <v>0</v>
      </c>
      <c r="AP195">
        <f>IF(AN195*$H$13&gt;=AR195,1.0,(AR195/(AR195-AN195*$H$13)))</f>
        <v>0</v>
      </c>
      <c r="AQ195">
        <f>(AP195-1)*100</f>
        <v>0</v>
      </c>
      <c r="AR195">
        <f>MAX(0,($B$13+$C$13*DJ195)/(1+$D$13*DJ195)*DC195/(DE195+273)*$E$13)</f>
        <v>0</v>
      </c>
      <c r="AS195" t="s">
        <v>414</v>
      </c>
      <c r="AT195">
        <v>12558.6</v>
      </c>
      <c r="AU195">
        <v>607.068</v>
      </c>
      <c r="AV195">
        <v>2188.17</v>
      </c>
      <c r="AW195">
        <f>1-AU195/AV195</f>
        <v>0</v>
      </c>
      <c r="AX195">
        <v>-1.734461745173538</v>
      </c>
      <c r="AY195" t="s">
        <v>1271</v>
      </c>
      <c r="AZ195">
        <v>12588.9</v>
      </c>
      <c r="BA195">
        <v>596.004</v>
      </c>
      <c r="BB195">
        <v>908.998</v>
      </c>
      <c r="BC195">
        <f>1-BA195/BB195</f>
        <v>0</v>
      </c>
      <c r="BD195">
        <v>0.5</v>
      </c>
      <c r="BE195">
        <f>CN195</f>
        <v>0</v>
      </c>
      <c r="BF195">
        <f>S195</f>
        <v>0</v>
      </c>
      <c r="BG195">
        <f>BC195*BD195*BE195</f>
        <v>0</v>
      </c>
      <c r="BH195">
        <f>(BF195-AX195)/BE195</f>
        <v>0</v>
      </c>
      <c r="BI195">
        <f>(AV195-BB195)/BB195</f>
        <v>0</v>
      </c>
      <c r="BJ195">
        <f>AU195/(AW195+AU195/BB195)</f>
        <v>0</v>
      </c>
      <c r="BK195" t="s">
        <v>1272</v>
      </c>
      <c r="BL195">
        <v>408.89</v>
      </c>
      <c r="BM195">
        <f>IF(BL195&lt;&gt;0, BL195, BJ195)</f>
        <v>0</v>
      </c>
      <c r="BN195">
        <f>1-BM195/BB195</f>
        <v>0</v>
      </c>
      <c r="BO195">
        <f>(BB195-BA195)/(BB195-BM195)</f>
        <v>0</v>
      </c>
      <c r="BP195">
        <f>(AV195-BB195)/(AV195-BM195)</f>
        <v>0</v>
      </c>
      <c r="BQ195">
        <f>(BB195-BA195)/(BB195-AU195)</f>
        <v>0</v>
      </c>
      <c r="BR195">
        <f>(AV195-BB195)/(AV195-AU195)</f>
        <v>0</v>
      </c>
      <c r="BS195">
        <f>(BO195*BM195/BA195)</f>
        <v>0</v>
      </c>
      <c r="BT195">
        <f>(1-BS195)</f>
        <v>0</v>
      </c>
      <c r="BU195">
        <v>3476</v>
      </c>
      <c r="BV195">
        <v>300</v>
      </c>
      <c r="BW195">
        <v>300</v>
      </c>
      <c r="BX195">
        <v>300</v>
      </c>
      <c r="BY195">
        <v>12588.9</v>
      </c>
      <c r="BZ195">
        <v>841.4400000000001</v>
      </c>
      <c r="CA195">
        <v>-0.009895589999999999</v>
      </c>
      <c r="CB195">
        <v>-19.42</v>
      </c>
      <c r="CC195" t="s">
        <v>417</v>
      </c>
      <c r="CD195" t="s">
        <v>417</v>
      </c>
      <c r="CE195" t="s">
        <v>417</v>
      </c>
      <c r="CF195" t="s">
        <v>417</v>
      </c>
      <c r="CG195" t="s">
        <v>417</v>
      </c>
      <c r="CH195" t="s">
        <v>417</v>
      </c>
      <c r="CI195" t="s">
        <v>417</v>
      </c>
      <c r="CJ195" t="s">
        <v>417</v>
      </c>
      <c r="CK195" t="s">
        <v>417</v>
      </c>
      <c r="CL195" t="s">
        <v>417</v>
      </c>
      <c r="CM195">
        <f>$B$11*DK195+$C$11*DL195+$F$11*DW195*(1-DZ195)</f>
        <v>0</v>
      </c>
      <c r="CN195">
        <f>CM195*CO195</f>
        <v>0</v>
      </c>
      <c r="CO195">
        <f>($B$11*$D$9+$C$11*$D$9+$F$11*((EJ195+EB195)/MAX(EJ195+EB195+EK195, 0.1)*$I$9+EK195/MAX(EJ195+EB195+EK195, 0.1)*$J$9))/($B$11+$C$11+$F$11)</f>
        <v>0</v>
      </c>
      <c r="CP195">
        <f>($B$11*$K$9+$C$11*$K$9+$F$11*((EJ195+EB195)/MAX(EJ195+EB195+EK195, 0.1)*$P$9+EK195/MAX(EJ195+EB195+EK195, 0.1)*$Q$9))/($B$11+$C$11+$F$11)</f>
        <v>0</v>
      </c>
      <c r="CQ195">
        <v>6</v>
      </c>
      <c r="CR195">
        <v>0.5</v>
      </c>
      <c r="CS195" t="s">
        <v>418</v>
      </c>
      <c r="CT195">
        <v>2</v>
      </c>
      <c r="CU195">
        <v>1690414743</v>
      </c>
      <c r="CV195">
        <v>409.9549677419355</v>
      </c>
      <c r="CW195">
        <v>411.1412903225806</v>
      </c>
      <c r="CX195">
        <v>35.11384193548387</v>
      </c>
      <c r="CY195">
        <v>35.06795806451613</v>
      </c>
      <c r="CZ195">
        <v>408.8339677419356</v>
      </c>
      <c r="DA195">
        <v>34.57384193548387</v>
      </c>
      <c r="DB195">
        <v>600.1718387096776</v>
      </c>
      <c r="DC195">
        <v>101.0474516129032</v>
      </c>
      <c r="DD195">
        <v>0.1002063870967742</v>
      </c>
      <c r="DE195">
        <v>33.88631612903226</v>
      </c>
      <c r="DF195">
        <v>34.25246129032257</v>
      </c>
      <c r="DG195">
        <v>999.9000000000003</v>
      </c>
      <c r="DH195">
        <v>0</v>
      </c>
      <c r="DI195">
        <v>0</v>
      </c>
      <c r="DJ195">
        <v>9996.469032258065</v>
      </c>
      <c r="DK195">
        <v>0</v>
      </c>
      <c r="DL195">
        <v>102.2248709677419</v>
      </c>
      <c r="DM195">
        <v>-1.096605483870968</v>
      </c>
      <c r="DN195">
        <v>424.9628709677419</v>
      </c>
      <c r="DO195">
        <v>426.0831290322581</v>
      </c>
      <c r="DP195">
        <v>0.0367244534516129</v>
      </c>
      <c r="DQ195">
        <v>411.1412903225806</v>
      </c>
      <c r="DR195">
        <v>35.06795806451613</v>
      </c>
      <c r="DS195">
        <v>3.547240967741935</v>
      </c>
      <c r="DT195">
        <v>3.54353</v>
      </c>
      <c r="DU195">
        <v>26.84756451612903</v>
      </c>
      <c r="DV195">
        <v>26.82975483870967</v>
      </c>
      <c r="DW195">
        <v>600.007064516129</v>
      </c>
      <c r="DX195">
        <v>0.9330043870967742</v>
      </c>
      <c r="DY195">
        <v>0.06699581935483868</v>
      </c>
      <c r="DZ195">
        <v>0</v>
      </c>
      <c r="EA195">
        <v>596.2458387096775</v>
      </c>
      <c r="EB195">
        <v>4.999310000000001</v>
      </c>
      <c r="EC195">
        <v>5701.819677419354</v>
      </c>
      <c r="ED195">
        <v>5203.83806451613</v>
      </c>
      <c r="EE195">
        <v>40.23780645161288</v>
      </c>
      <c r="EF195">
        <v>42.135</v>
      </c>
      <c r="EG195">
        <v>41.1850322580645</v>
      </c>
      <c r="EH195">
        <v>41.93699999999998</v>
      </c>
      <c r="EI195">
        <v>42.022</v>
      </c>
      <c r="EJ195">
        <v>555.1438709677418</v>
      </c>
      <c r="EK195">
        <v>39.8632258064516</v>
      </c>
      <c r="EL195">
        <v>0</v>
      </c>
      <c r="EM195">
        <v>198.8000001907349</v>
      </c>
      <c r="EN195">
        <v>0</v>
      </c>
      <c r="EO195">
        <v>596.004</v>
      </c>
      <c r="EP195">
        <v>-20.13586324789552</v>
      </c>
      <c r="EQ195">
        <v>1428.124448294031</v>
      </c>
      <c r="ER195">
        <v>5702.786153846153</v>
      </c>
      <c r="ES195">
        <v>15</v>
      </c>
      <c r="ET195">
        <v>1690414774.5</v>
      </c>
      <c r="EU195" t="s">
        <v>1273</v>
      </c>
      <c r="EV195">
        <v>1690414768</v>
      </c>
      <c r="EW195">
        <v>1690414774.5</v>
      </c>
      <c r="EX195">
        <v>136</v>
      </c>
      <c r="EY195">
        <v>-0.089</v>
      </c>
      <c r="EZ195">
        <v>0.008999999999999999</v>
      </c>
      <c r="FA195">
        <v>1.121</v>
      </c>
      <c r="FB195">
        <v>0.54</v>
      </c>
      <c r="FC195">
        <v>411</v>
      </c>
      <c r="FD195">
        <v>35</v>
      </c>
      <c r="FE195">
        <v>0.32</v>
      </c>
      <c r="FF195">
        <v>0.34</v>
      </c>
      <c r="FG195">
        <v>1.076698914501827</v>
      </c>
      <c r="FH195">
        <v>-0.1994169154298425</v>
      </c>
      <c r="FI195">
        <v>0.04547453068977434</v>
      </c>
      <c r="FJ195">
        <v>1</v>
      </c>
      <c r="FK195">
        <v>-1.092244</v>
      </c>
      <c r="FL195">
        <v>0.02573560975610049</v>
      </c>
      <c r="FM195">
        <v>0.04358428075579546</v>
      </c>
      <c r="FN195">
        <v>1</v>
      </c>
      <c r="FO195">
        <v>410.0500333333334</v>
      </c>
      <c r="FP195">
        <v>-0.2410945495001236</v>
      </c>
      <c r="FQ195">
        <v>0.02839775030213138</v>
      </c>
      <c r="FR195">
        <v>1</v>
      </c>
      <c r="FS195">
        <v>0.012291808925</v>
      </c>
      <c r="FT195">
        <v>0.4916818480637901</v>
      </c>
      <c r="FU195">
        <v>0.04842438715509557</v>
      </c>
      <c r="FV195">
        <v>1</v>
      </c>
      <c r="FW195">
        <v>35.10316</v>
      </c>
      <c r="FX195">
        <v>0.1689397107897511</v>
      </c>
      <c r="FY195">
        <v>0.01298667522244752</v>
      </c>
      <c r="FZ195">
        <v>1</v>
      </c>
      <c r="GA195">
        <v>5</v>
      </c>
      <c r="GB195">
        <v>5</v>
      </c>
      <c r="GC195" t="s">
        <v>420</v>
      </c>
      <c r="GD195">
        <v>3.16924</v>
      </c>
      <c r="GE195">
        <v>2.79707</v>
      </c>
      <c r="GF195">
        <v>0.101012</v>
      </c>
      <c r="GG195">
        <v>0.101994</v>
      </c>
      <c r="GH195">
        <v>0.15293</v>
      </c>
      <c r="GI195">
        <v>0.15379</v>
      </c>
      <c r="GJ195">
        <v>27631.9</v>
      </c>
      <c r="GK195">
        <v>22075.3</v>
      </c>
      <c r="GL195">
        <v>28765.7</v>
      </c>
      <c r="GM195">
        <v>24112.8</v>
      </c>
      <c r="GN195">
        <v>31000.6</v>
      </c>
      <c r="GO195">
        <v>29783.9</v>
      </c>
      <c r="GP195">
        <v>39683.6</v>
      </c>
      <c r="GQ195">
        <v>39345.4</v>
      </c>
      <c r="GR195">
        <v>2.07315</v>
      </c>
      <c r="GS195">
        <v>1.82715</v>
      </c>
      <c r="GT195">
        <v>0.089217</v>
      </c>
      <c r="GU195">
        <v>0</v>
      </c>
      <c r="GV195">
        <v>32.8271</v>
      </c>
      <c r="GW195">
        <v>999.9</v>
      </c>
      <c r="GX195">
        <v>63.8</v>
      </c>
      <c r="GY195">
        <v>36.3</v>
      </c>
      <c r="GZ195">
        <v>38.3111</v>
      </c>
      <c r="HA195">
        <v>62.27</v>
      </c>
      <c r="HB195">
        <v>27.8446</v>
      </c>
      <c r="HC195">
        <v>1</v>
      </c>
      <c r="HD195">
        <v>0.610117</v>
      </c>
      <c r="HE195">
        <v>0</v>
      </c>
      <c r="HF195">
        <v>20.2844</v>
      </c>
      <c r="HG195">
        <v>5.22298</v>
      </c>
      <c r="HH195">
        <v>11.9141</v>
      </c>
      <c r="HI195">
        <v>4.9635</v>
      </c>
      <c r="HJ195">
        <v>3.292</v>
      </c>
      <c r="HK195">
        <v>9999</v>
      </c>
      <c r="HL195">
        <v>9999</v>
      </c>
      <c r="HM195">
        <v>9999</v>
      </c>
      <c r="HN195">
        <v>999.9</v>
      </c>
      <c r="HO195">
        <v>4.97031</v>
      </c>
      <c r="HP195">
        <v>1.87531</v>
      </c>
      <c r="HQ195">
        <v>1.87408</v>
      </c>
      <c r="HR195">
        <v>1.87324</v>
      </c>
      <c r="HS195">
        <v>1.87469</v>
      </c>
      <c r="HT195">
        <v>1.86966</v>
      </c>
      <c r="HU195">
        <v>1.87378</v>
      </c>
      <c r="HV195">
        <v>1.87882</v>
      </c>
      <c r="HW195">
        <v>0</v>
      </c>
      <c r="HX195">
        <v>0</v>
      </c>
      <c r="HY195">
        <v>0</v>
      </c>
      <c r="HZ195">
        <v>0</v>
      </c>
      <c r="IA195" t="s">
        <v>421</v>
      </c>
      <c r="IB195" t="s">
        <v>422</v>
      </c>
      <c r="IC195" t="s">
        <v>423</v>
      </c>
      <c r="ID195" t="s">
        <v>423</v>
      </c>
      <c r="IE195" t="s">
        <v>423</v>
      </c>
      <c r="IF195" t="s">
        <v>423</v>
      </c>
      <c r="IG195">
        <v>0</v>
      </c>
      <c r="IH195">
        <v>100</v>
      </c>
      <c r="II195">
        <v>100</v>
      </c>
      <c r="IJ195">
        <v>1.121</v>
      </c>
      <c r="IK195">
        <v>0.54</v>
      </c>
      <c r="IL195">
        <v>1.189477879235616</v>
      </c>
      <c r="IM195">
        <v>0.0007502269904989051</v>
      </c>
      <c r="IN195">
        <v>-1.907541437940456E-06</v>
      </c>
      <c r="IO195">
        <v>4.87577687351772E-10</v>
      </c>
      <c r="IP195">
        <v>0.5308499999999938</v>
      </c>
      <c r="IQ195">
        <v>0</v>
      </c>
      <c r="IR195">
        <v>0</v>
      </c>
      <c r="IS195">
        <v>0</v>
      </c>
      <c r="IT195">
        <v>1</v>
      </c>
      <c r="IU195">
        <v>1943</v>
      </c>
      <c r="IV195">
        <v>1</v>
      </c>
      <c r="IW195">
        <v>21</v>
      </c>
      <c r="IX195">
        <v>2.9</v>
      </c>
      <c r="IY195">
        <v>3</v>
      </c>
      <c r="IZ195">
        <v>1.09619</v>
      </c>
      <c r="JA195">
        <v>2.4353</v>
      </c>
      <c r="JB195">
        <v>1.42578</v>
      </c>
      <c r="JC195">
        <v>2.26685</v>
      </c>
      <c r="JD195">
        <v>1.54785</v>
      </c>
      <c r="JE195">
        <v>2.51831</v>
      </c>
      <c r="JF195">
        <v>39.3418</v>
      </c>
      <c r="JG195">
        <v>14.1846</v>
      </c>
      <c r="JH195">
        <v>18</v>
      </c>
      <c r="JI195">
        <v>632.364</v>
      </c>
      <c r="JJ195">
        <v>450.143</v>
      </c>
      <c r="JK195">
        <v>33.7577</v>
      </c>
      <c r="JL195">
        <v>34.8128</v>
      </c>
      <c r="JM195">
        <v>29.9995</v>
      </c>
      <c r="JN195">
        <v>34.737</v>
      </c>
      <c r="JO195">
        <v>34.6585</v>
      </c>
      <c r="JP195">
        <v>21.9672</v>
      </c>
      <c r="JQ195">
        <v>8.3331</v>
      </c>
      <c r="JR195">
        <v>100</v>
      </c>
      <c r="JS195">
        <v>-999.9</v>
      </c>
      <c r="JT195">
        <v>411.144</v>
      </c>
      <c r="JU195">
        <v>35</v>
      </c>
      <c r="JV195">
        <v>93.732</v>
      </c>
      <c r="JW195">
        <v>100.098</v>
      </c>
    </row>
    <row r="196" spans="1:283">
      <c r="A196">
        <v>180</v>
      </c>
      <c r="B196">
        <v>1690414893.5</v>
      </c>
      <c r="C196">
        <v>36523.40000009537</v>
      </c>
      <c r="D196" t="s">
        <v>1274</v>
      </c>
      <c r="E196" t="s">
        <v>1275</v>
      </c>
      <c r="F196">
        <v>15</v>
      </c>
      <c r="P196">
        <v>1690414885.5</v>
      </c>
      <c r="Q196">
        <f>(R196)/1000</f>
        <v>0</v>
      </c>
      <c r="R196">
        <f>1000*DB196*AP196*(CX196-CY196)/(100*CQ196*(1000-AP196*CX196))</f>
        <v>0</v>
      </c>
      <c r="S196">
        <f>DB196*AP196*(CW196-CV196*(1000-AP196*CY196)/(1000-AP196*CX196))/(100*CQ196)</f>
        <v>0</v>
      </c>
      <c r="T196">
        <f>CV196 - IF(AP196&gt;1, S196*CQ196*100.0/(AR196*DJ196), 0)</f>
        <v>0</v>
      </c>
      <c r="U196">
        <f>((AA196-Q196/2)*T196-S196)/(AA196+Q196/2)</f>
        <v>0</v>
      </c>
      <c r="V196">
        <f>U196*(DC196+DD196)/1000.0</f>
        <v>0</v>
      </c>
      <c r="W196">
        <f>(CV196 - IF(AP196&gt;1, S196*CQ196*100.0/(AR196*DJ196), 0))*(DC196+DD196)/1000.0</f>
        <v>0</v>
      </c>
      <c r="X196">
        <f>2.0/((1/Z196-1/Y196)+SIGN(Z196)*SQRT((1/Z196-1/Y196)*(1/Z196-1/Y196) + 4*CR196/((CR196+1)*(CR196+1))*(2*1/Z196*1/Y196-1/Y196*1/Y196)))</f>
        <v>0</v>
      </c>
      <c r="Y196">
        <f>IF(LEFT(CS196,1)&lt;&gt;"0",IF(LEFT(CS196,1)="1",3.0,CT196),$D$5+$E$5*(DJ196*DC196/($K$5*1000))+$F$5*(DJ196*DC196/($K$5*1000))*MAX(MIN(CQ196,$J$5),$I$5)*MAX(MIN(CQ196,$J$5),$I$5)+$G$5*MAX(MIN(CQ196,$J$5),$I$5)*(DJ196*DC196/($K$5*1000))+$H$5*(DJ196*DC196/($K$5*1000))*(DJ196*DC196/($K$5*1000)))</f>
        <v>0</v>
      </c>
      <c r="Z196">
        <f>Q196*(1000-(1000*0.61365*exp(17.502*AD196/(240.97+AD196))/(DC196+DD196)+CX196)/2)/(1000*0.61365*exp(17.502*AD196/(240.97+AD196))/(DC196+DD196)-CX196)</f>
        <v>0</v>
      </c>
      <c r="AA196">
        <f>1/((CR196+1)/(X196/1.6)+1/(Y196/1.37)) + CR196/((CR196+1)/(X196/1.6) + CR196/(Y196/1.37))</f>
        <v>0</v>
      </c>
      <c r="AB196">
        <f>(CM196*CP196)</f>
        <v>0</v>
      </c>
      <c r="AC196">
        <f>(DE196+(AB196+2*0.95*5.67E-8*(((DE196+$B$7)+273)^4-(DE196+273)^4)-44100*Q196)/(1.84*29.3*Y196+8*0.95*5.67E-8*(DE196+273)^3))</f>
        <v>0</v>
      </c>
      <c r="AD196">
        <f>($C$7*DF196+$D$7*DG196+$E$7*AC196)</f>
        <v>0</v>
      </c>
      <c r="AE196">
        <f>0.61365*exp(17.502*AD196/(240.97+AD196))</f>
        <v>0</v>
      </c>
      <c r="AF196">
        <f>(AG196/AH196*100)</f>
        <v>0</v>
      </c>
      <c r="AG196">
        <f>CX196*(DC196+DD196)/1000</f>
        <v>0</v>
      </c>
      <c r="AH196">
        <f>0.61365*exp(17.502*DE196/(240.97+DE196))</f>
        <v>0</v>
      </c>
      <c r="AI196">
        <f>(AE196-CX196*(DC196+DD196)/1000)</f>
        <v>0</v>
      </c>
      <c r="AJ196">
        <f>(-Q196*44100)</f>
        <v>0</v>
      </c>
      <c r="AK196">
        <f>2*29.3*Y196*0.92*(DE196-AD196)</f>
        <v>0</v>
      </c>
      <c r="AL196">
        <f>2*0.95*5.67E-8*(((DE196+$B$7)+273)^4-(AD196+273)^4)</f>
        <v>0</v>
      </c>
      <c r="AM196">
        <f>AB196+AL196+AJ196+AK196</f>
        <v>0</v>
      </c>
      <c r="AN196">
        <v>0</v>
      </c>
      <c r="AO196">
        <v>0</v>
      </c>
      <c r="AP196">
        <f>IF(AN196*$H$13&gt;=AR196,1.0,(AR196/(AR196-AN196*$H$13)))</f>
        <v>0</v>
      </c>
      <c r="AQ196">
        <f>(AP196-1)*100</f>
        <v>0</v>
      </c>
      <c r="AR196">
        <f>MAX(0,($B$13+$C$13*DJ196)/(1+$D$13*DJ196)*DC196/(DE196+273)*$E$13)</f>
        <v>0</v>
      </c>
      <c r="AS196" t="s">
        <v>414</v>
      </c>
      <c r="AT196">
        <v>12558.6</v>
      </c>
      <c r="AU196">
        <v>607.068</v>
      </c>
      <c r="AV196">
        <v>2188.17</v>
      </c>
      <c r="AW196">
        <f>1-AU196/AV196</f>
        <v>0</v>
      </c>
      <c r="AX196">
        <v>-1.734461745173538</v>
      </c>
      <c r="AY196" t="s">
        <v>1276</v>
      </c>
      <c r="AZ196">
        <v>12675.2</v>
      </c>
      <c r="BA196">
        <v>350.9928076923076</v>
      </c>
      <c r="BB196">
        <v>406.479</v>
      </c>
      <c r="BC196">
        <f>1-BA196/BB196</f>
        <v>0</v>
      </c>
      <c r="BD196">
        <v>0.5</v>
      </c>
      <c r="BE196">
        <f>CN196</f>
        <v>0</v>
      </c>
      <c r="BF196">
        <f>S196</f>
        <v>0</v>
      </c>
      <c r="BG196">
        <f>BC196*BD196*BE196</f>
        <v>0</v>
      </c>
      <c r="BH196">
        <f>(BF196-AX196)/BE196</f>
        <v>0</v>
      </c>
      <c r="BI196">
        <f>(AV196-BB196)/BB196</f>
        <v>0</v>
      </c>
      <c r="BJ196">
        <f>AU196/(AW196+AU196/BB196)</f>
        <v>0</v>
      </c>
      <c r="BK196" t="s">
        <v>1277</v>
      </c>
      <c r="BL196">
        <v>-581.5700000000001</v>
      </c>
      <c r="BM196">
        <f>IF(BL196&lt;&gt;0, BL196, BJ196)</f>
        <v>0</v>
      </c>
      <c r="BN196">
        <f>1-BM196/BB196</f>
        <v>0</v>
      </c>
      <c r="BO196">
        <f>(BB196-BA196)/(BB196-BM196)</f>
        <v>0</v>
      </c>
      <c r="BP196">
        <f>(AV196-BB196)/(AV196-BM196)</f>
        <v>0</v>
      </c>
      <c r="BQ196">
        <f>(BB196-BA196)/(BB196-AU196)</f>
        <v>0</v>
      </c>
      <c r="BR196">
        <f>(AV196-BB196)/(AV196-AU196)</f>
        <v>0</v>
      </c>
      <c r="BS196">
        <f>(BO196*BM196/BA196)</f>
        <v>0</v>
      </c>
      <c r="BT196">
        <f>(1-BS196)</f>
        <v>0</v>
      </c>
      <c r="BU196">
        <v>3478</v>
      </c>
      <c r="BV196">
        <v>300</v>
      </c>
      <c r="BW196">
        <v>300</v>
      </c>
      <c r="BX196">
        <v>300</v>
      </c>
      <c r="BY196">
        <v>12675.2</v>
      </c>
      <c r="BZ196">
        <v>397.57</v>
      </c>
      <c r="CA196">
        <v>-0.009613979999999999</v>
      </c>
      <c r="CB196">
        <v>-1.58</v>
      </c>
      <c r="CC196" t="s">
        <v>417</v>
      </c>
      <c r="CD196" t="s">
        <v>417</v>
      </c>
      <c r="CE196" t="s">
        <v>417</v>
      </c>
      <c r="CF196" t="s">
        <v>417</v>
      </c>
      <c r="CG196" t="s">
        <v>417</v>
      </c>
      <c r="CH196" t="s">
        <v>417</v>
      </c>
      <c r="CI196" t="s">
        <v>417</v>
      </c>
      <c r="CJ196" t="s">
        <v>417</v>
      </c>
      <c r="CK196" t="s">
        <v>417</v>
      </c>
      <c r="CL196" t="s">
        <v>417</v>
      </c>
      <c r="CM196">
        <f>$B$11*DK196+$C$11*DL196+$F$11*DW196*(1-DZ196)</f>
        <v>0</v>
      </c>
      <c r="CN196">
        <f>CM196*CO196</f>
        <v>0</v>
      </c>
      <c r="CO196">
        <f>($B$11*$D$9+$C$11*$D$9+$F$11*((EJ196+EB196)/MAX(EJ196+EB196+EK196, 0.1)*$I$9+EK196/MAX(EJ196+EB196+EK196, 0.1)*$J$9))/($B$11+$C$11+$F$11)</f>
        <v>0</v>
      </c>
      <c r="CP196">
        <f>($B$11*$K$9+$C$11*$K$9+$F$11*((EJ196+EB196)/MAX(EJ196+EB196+EK196, 0.1)*$P$9+EK196/MAX(EJ196+EB196+EK196, 0.1)*$Q$9))/($B$11+$C$11+$F$11)</f>
        <v>0</v>
      </c>
      <c r="CQ196">
        <v>6</v>
      </c>
      <c r="CR196">
        <v>0.5</v>
      </c>
      <c r="CS196" t="s">
        <v>418</v>
      </c>
      <c r="CT196">
        <v>2</v>
      </c>
      <c r="CU196">
        <v>1690414885.5</v>
      </c>
      <c r="CV196">
        <v>409.935935483871</v>
      </c>
      <c r="CW196">
        <v>410.3656129032258</v>
      </c>
      <c r="CX196">
        <v>34.72332258064517</v>
      </c>
      <c r="CY196">
        <v>34.92428709677419</v>
      </c>
      <c r="CZ196">
        <v>408.858935483871</v>
      </c>
      <c r="DA196">
        <v>34.17832258064517</v>
      </c>
      <c r="DB196">
        <v>600.2021612903226</v>
      </c>
      <c r="DC196">
        <v>101.0379032258064</v>
      </c>
      <c r="DD196">
        <v>0.09980288709677419</v>
      </c>
      <c r="DE196">
        <v>33.60405483870968</v>
      </c>
      <c r="DF196">
        <v>33.96183225806451</v>
      </c>
      <c r="DG196">
        <v>999.9000000000003</v>
      </c>
      <c r="DH196">
        <v>0</v>
      </c>
      <c r="DI196">
        <v>0</v>
      </c>
      <c r="DJ196">
        <v>10001.27935483871</v>
      </c>
      <c r="DK196">
        <v>0</v>
      </c>
      <c r="DL196">
        <v>218.5717419354839</v>
      </c>
      <c r="DM196">
        <v>-0.3848464193548387</v>
      </c>
      <c r="DN196">
        <v>424.7266129032257</v>
      </c>
      <c r="DO196">
        <v>425.2158709677418</v>
      </c>
      <c r="DP196">
        <v>-0.2058029677419355</v>
      </c>
      <c r="DQ196">
        <v>410.3656129032258</v>
      </c>
      <c r="DR196">
        <v>34.92428709677419</v>
      </c>
      <c r="DS196">
        <v>3.507885483870968</v>
      </c>
      <c r="DT196">
        <v>3.528679677419355</v>
      </c>
      <c r="DU196">
        <v>26.65795483870967</v>
      </c>
      <c r="DV196">
        <v>26.75836129032259</v>
      </c>
      <c r="DW196">
        <v>999.9836774193549</v>
      </c>
      <c r="DX196">
        <v>0.9599975161290324</v>
      </c>
      <c r="DY196">
        <v>0.04000251612903225</v>
      </c>
      <c r="DZ196">
        <v>0</v>
      </c>
      <c r="EA196">
        <v>351.0441935483871</v>
      </c>
      <c r="EB196">
        <v>4.999310000000001</v>
      </c>
      <c r="EC196">
        <v>8531.178387096774</v>
      </c>
      <c r="ED196">
        <v>8784.706129032254</v>
      </c>
      <c r="EE196">
        <v>40.18299999999999</v>
      </c>
      <c r="EF196">
        <v>41.75</v>
      </c>
      <c r="EG196">
        <v>40.875</v>
      </c>
      <c r="EH196">
        <v>41.43699999999998</v>
      </c>
      <c r="EI196">
        <v>41.81199999999998</v>
      </c>
      <c r="EJ196">
        <v>955.1816129032258</v>
      </c>
      <c r="EK196">
        <v>39.80258064516128</v>
      </c>
      <c r="EL196">
        <v>0</v>
      </c>
      <c r="EM196">
        <v>142</v>
      </c>
      <c r="EN196">
        <v>0</v>
      </c>
      <c r="EO196">
        <v>350.9928076923076</v>
      </c>
      <c r="EP196">
        <v>-6.259589738985282</v>
      </c>
      <c r="EQ196">
        <v>-12700.61434344201</v>
      </c>
      <c r="ER196">
        <v>8438.426538461539</v>
      </c>
      <c r="ES196">
        <v>15</v>
      </c>
      <c r="ET196">
        <v>1690414914</v>
      </c>
      <c r="EU196" t="s">
        <v>1278</v>
      </c>
      <c r="EV196">
        <v>1690414910.5</v>
      </c>
      <c r="EW196">
        <v>1690414914</v>
      </c>
      <c r="EX196">
        <v>137</v>
      </c>
      <c r="EY196">
        <v>-0.045</v>
      </c>
      <c r="EZ196">
        <v>0.005</v>
      </c>
      <c r="FA196">
        <v>1.077</v>
      </c>
      <c r="FB196">
        <v>0.545</v>
      </c>
      <c r="FC196">
        <v>410</v>
      </c>
      <c r="FD196">
        <v>35</v>
      </c>
      <c r="FE196">
        <v>0.67</v>
      </c>
      <c r="FF196">
        <v>0.28</v>
      </c>
      <c r="FG196">
        <v>0.4768781688280623</v>
      </c>
      <c r="FH196">
        <v>-0.04201642010541502</v>
      </c>
      <c r="FI196">
        <v>0.03470906732922314</v>
      </c>
      <c r="FJ196">
        <v>1</v>
      </c>
      <c r="FK196">
        <v>-0.3729791951219513</v>
      </c>
      <c r="FL196">
        <v>-0.2184329059233447</v>
      </c>
      <c r="FM196">
        <v>0.03861623497847954</v>
      </c>
      <c r="FN196">
        <v>1</v>
      </c>
      <c r="FO196">
        <v>409.978064516129</v>
      </c>
      <c r="FP196">
        <v>0.1077096774187621</v>
      </c>
      <c r="FQ196">
        <v>0.02371733473014011</v>
      </c>
      <c r="FR196">
        <v>1</v>
      </c>
      <c r="FS196">
        <v>-0.2321910731707317</v>
      </c>
      <c r="FT196">
        <v>0.4720095470383271</v>
      </c>
      <c r="FU196">
        <v>0.04670145347891676</v>
      </c>
      <c r="FV196">
        <v>1</v>
      </c>
      <c r="FW196">
        <v>34.7116064516129</v>
      </c>
      <c r="FX196">
        <v>0.4199129032257672</v>
      </c>
      <c r="FY196">
        <v>0.03172762036239991</v>
      </c>
      <c r="FZ196">
        <v>1</v>
      </c>
      <c r="GA196">
        <v>5</v>
      </c>
      <c r="GB196">
        <v>5</v>
      </c>
      <c r="GC196" t="s">
        <v>420</v>
      </c>
      <c r="GD196">
        <v>3.16978</v>
      </c>
      <c r="GE196">
        <v>2.79701</v>
      </c>
      <c r="GF196">
        <v>0.10107</v>
      </c>
      <c r="GG196">
        <v>0.101869</v>
      </c>
      <c r="GH196">
        <v>0.151898</v>
      </c>
      <c r="GI196">
        <v>0.153445</v>
      </c>
      <c r="GJ196">
        <v>27650.4</v>
      </c>
      <c r="GK196">
        <v>22086.9</v>
      </c>
      <c r="GL196">
        <v>28785.5</v>
      </c>
      <c r="GM196">
        <v>24121</v>
      </c>
      <c r="GN196">
        <v>31057.1</v>
      </c>
      <c r="GO196">
        <v>29804.7</v>
      </c>
      <c r="GP196">
        <v>39709.7</v>
      </c>
      <c r="GQ196">
        <v>39358.5</v>
      </c>
      <c r="GR196">
        <v>2.07628</v>
      </c>
      <c r="GS196">
        <v>1.77667</v>
      </c>
      <c r="GT196">
        <v>0.110656</v>
      </c>
      <c r="GU196">
        <v>0</v>
      </c>
      <c r="GV196">
        <v>32.167</v>
      </c>
      <c r="GW196">
        <v>999.9</v>
      </c>
      <c r="GX196">
        <v>63.8</v>
      </c>
      <c r="GY196">
        <v>36.2</v>
      </c>
      <c r="GZ196">
        <v>38.1063</v>
      </c>
      <c r="HA196">
        <v>61.72</v>
      </c>
      <c r="HB196">
        <v>28.9263</v>
      </c>
      <c r="HC196">
        <v>1</v>
      </c>
      <c r="HD196">
        <v>0.587053</v>
      </c>
      <c r="HE196">
        <v>0</v>
      </c>
      <c r="HF196">
        <v>20.2814</v>
      </c>
      <c r="HG196">
        <v>5.22283</v>
      </c>
      <c r="HH196">
        <v>11.9141</v>
      </c>
      <c r="HI196">
        <v>4.9636</v>
      </c>
      <c r="HJ196">
        <v>3.292</v>
      </c>
      <c r="HK196">
        <v>9999</v>
      </c>
      <c r="HL196">
        <v>9999</v>
      </c>
      <c r="HM196">
        <v>9999</v>
      </c>
      <c r="HN196">
        <v>999.9</v>
      </c>
      <c r="HO196">
        <v>4.97031</v>
      </c>
      <c r="HP196">
        <v>1.87531</v>
      </c>
      <c r="HQ196">
        <v>1.87402</v>
      </c>
      <c r="HR196">
        <v>1.87319</v>
      </c>
      <c r="HS196">
        <v>1.87469</v>
      </c>
      <c r="HT196">
        <v>1.86966</v>
      </c>
      <c r="HU196">
        <v>1.87378</v>
      </c>
      <c r="HV196">
        <v>1.87881</v>
      </c>
      <c r="HW196">
        <v>0</v>
      </c>
      <c r="HX196">
        <v>0</v>
      </c>
      <c r="HY196">
        <v>0</v>
      </c>
      <c r="HZ196">
        <v>0</v>
      </c>
      <c r="IA196" t="s">
        <v>421</v>
      </c>
      <c r="IB196" t="s">
        <v>422</v>
      </c>
      <c r="IC196" t="s">
        <v>423</v>
      </c>
      <c r="ID196" t="s">
        <v>423</v>
      </c>
      <c r="IE196" t="s">
        <v>423</v>
      </c>
      <c r="IF196" t="s">
        <v>423</v>
      </c>
      <c r="IG196">
        <v>0</v>
      </c>
      <c r="IH196">
        <v>100</v>
      </c>
      <c r="II196">
        <v>100</v>
      </c>
      <c r="IJ196">
        <v>1.077</v>
      </c>
      <c r="IK196">
        <v>0.545</v>
      </c>
      <c r="IL196">
        <v>1.100511472375376</v>
      </c>
      <c r="IM196">
        <v>0.0007502269904989051</v>
      </c>
      <c r="IN196">
        <v>-1.907541437940456E-06</v>
      </c>
      <c r="IO196">
        <v>4.87577687351772E-10</v>
      </c>
      <c r="IP196">
        <v>0.5401571428571472</v>
      </c>
      <c r="IQ196">
        <v>0</v>
      </c>
      <c r="IR196">
        <v>0</v>
      </c>
      <c r="IS196">
        <v>0</v>
      </c>
      <c r="IT196">
        <v>1</v>
      </c>
      <c r="IU196">
        <v>1943</v>
      </c>
      <c r="IV196">
        <v>1</v>
      </c>
      <c r="IW196">
        <v>21</v>
      </c>
      <c r="IX196">
        <v>2.1</v>
      </c>
      <c r="IY196">
        <v>2</v>
      </c>
      <c r="IZ196">
        <v>1.09375</v>
      </c>
      <c r="JA196">
        <v>2.43286</v>
      </c>
      <c r="JB196">
        <v>1.42578</v>
      </c>
      <c r="JC196">
        <v>2.26562</v>
      </c>
      <c r="JD196">
        <v>1.54785</v>
      </c>
      <c r="JE196">
        <v>2.49512</v>
      </c>
      <c r="JF196">
        <v>39.2173</v>
      </c>
      <c r="JG196">
        <v>14.1583</v>
      </c>
      <c r="JH196">
        <v>18</v>
      </c>
      <c r="JI196">
        <v>632.885</v>
      </c>
      <c r="JJ196">
        <v>418.539</v>
      </c>
      <c r="JK196">
        <v>33.3961</v>
      </c>
      <c r="JL196">
        <v>34.5548</v>
      </c>
      <c r="JM196">
        <v>29.9992</v>
      </c>
      <c r="JN196">
        <v>34.5376</v>
      </c>
      <c r="JO196">
        <v>34.4622</v>
      </c>
      <c r="JP196">
        <v>21.9183</v>
      </c>
      <c r="JQ196">
        <v>7.83821</v>
      </c>
      <c r="JR196">
        <v>100</v>
      </c>
      <c r="JS196">
        <v>-999.9</v>
      </c>
      <c r="JT196">
        <v>410.298</v>
      </c>
      <c r="JU196">
        <v>35</v>
      </c>
      <c r="JV196">
        <v>93.7949</v>
      </c>
      <c r="JW196">
        <v>100.131</v>
      </c>
    </row>
    <row r="197" spans="1:283">
      <c r="A197">
        <v>181</v>
      </c>
      <c r="B197">
        <v>1690415081.5</v>
      </c>
      <c r="C197">
        <v>36711.40000009537</v>
      </c>
      <c r="D197" t="s">
        <v>1279</v>
      </c>
      <c r="E197" t="s">
        <v>1280</v>
      </c>
      <c r="F197">
        <v>15</v>
      </c>
      <c r="P197">
        <v>1690415073.75</v>
      </c>
      <c r="Q197">
        <f>(R197)/1000</f>
        <v>0</v>
      </c>
      <c r="R197">
        <f>1000*DB197*AP197*(CX197-CY197)/(100*CQ197*(1000-AP197*CX197))</f>
        <v>0</v>
      </c>
      <c r="S197">
        <f>DB197*AP197*(CW197-CV197*(1000-AP197*CY197)/(1000-AP197*CX197))/(100*CQ197)</f>
        <v>0</v>
      </c>
      <c r="T197">
        <f>CV197 - IF(AP197&gt;1, S197*CQ197*100.0/(AR197*DJ197), 0)</f>
        <v>0</v>
      </c>
      <c r="U197">
        <f>((AA197-Q197/2)*T197-S197)/(AA197+Q197/2)</f>
        <v>0</v>
      </c>
      <c r="V197">
        <f>U197*(DC197+DD197)/1000.0</f>
        <v>0</v>
      </c>
      <c r="W197">
        <f>(CV197 - IF(AP197&gt;1, S197*CQ197*100.0/(AR197*DJ197), 0))*(DC197+DD197)/1000.0</f>
        <v>0</v>
      </c>
      <c r="X197">
        <f>2.0/((1/Z197-1/Y197)+SIGN(Z197)*SQRT((1/Z197-1/Y197)*(1/Z197-1/Y197) + 4*CR197/((CR197+1)*(CR197+1))*(2*1/Z197*1/Y197-1/Y197*1/Y197)))</f>
        <v>0</v>
      </c>
      <c r="Y197">
        <f>IF(LEFT(CS197,1)&lt;&gt;"0",IF(LEFT(CS197,1)="1",3.0,CT197),$D$5+$E$5*(DJ197*DC197/($K$5*1000))+$F$5*(DJ197*DC197/($K$5*1000))*MAX(MIN(CQ197,$J$5),$I$5)*MAX(MIN(CQ197,$J$5),$I$5)+$G$5*MAX(MIN(CQ197,$J$5),$I$5)*(DJ197*DC197/($K$5*1000))+$H$5*(DJ197*DC197/($K$5*1000))*(DJ197*DC197/($K$5*1000)))</f>
        <v>0</v>
      </c>
      <c r="Z197">
        <f>Q197*(1000-(1000*0.61365*exp(17.502*AD197/(240.97+AD197))/(DC197+DD197)+CX197)/2)/(1000*0.61365*exp(17.502*AD197/(240.97+AD197))/(DC197+DD197)-CX197)</f>
        <v>0</v>
      </c>
      <c r="AA197">
        <f>1/((CR197+1)/(X197/1.6)+1/(Y197/1.37)) + CR197/((CR197+1)/(X197/1.6) + CR197/(Y197/1.37))</f>
        <v>0</v>
      </c>
      <c r="AB197">
        <f>(CM197*CP197)</f>
        <v>0</v>
      </c>
      <c r="AC197">
        <f>(DE197+(AB197+2*0.95*5.67E-8*(((DE197+$B$7)+273)^4-(DE197+273)^4)-44100*Q197)/(1.84*29.3*Y197+8*0.95*5.67E-8*(DE197+273)^3))</f>
        <v>0</v>
      </c>
      <c r="AD197">
        <f>($C$7*DF197+$D$7*DG197+$E$7*AC197)</f>
        <v>0</v>
      </c>
      <c r="AE197">
        <f>0.61365*exp(17.502*AD197/(240.97+AD197))</f>
        <v>0</v>
      </c>
      <c r="AF197">
        <f>(AG197/AH197*100)</f>
        <v>0</v>
      </c>
      <c r="AG197">
        <f>CX197*(DC197+DD197)/1000</f>
        <v>0</v>
      </c>
      <c r="AH197">
        <f>0.61365*exp(17.502*DE197/(240.97+DE197))</f>
        <v>0</v>
      </c>
      <c r="AI197">
        <f>(AE197-CX197*(DC197+DD197)/1000)</f>
        <v>0</v>
      </c>
      <c r="AJ197">
        <f>(-Q197*44100)</f>
        <v>0</v>
      </c>
      <c r="AK197">
        <f>2*29.3*Y197*0.92*(DE197-AD197)</f>
        <v>0</v>
      </c>
      <c r="AL197">
        <f>2*0.95*5.67E-8*(((DE197+$B$7)+273)^4-(AD197+273)^4)</f>
        <v>0</v>
      </c>
      <c r="AM197">
        <f>AB197+AL197+AJ197+AK197</f>
        <v>0</v>
      </c>
      <c r="AN197">
        <v>0</v>
      </c>
      <c r="AO197">
        <v>0</v>
      </c>
      <c r="AP197">
        <f>IF(AN197*$H$13&gt;=AR197,1.0,(AR197/(AR197-AN197*$H$13)))</f>
        <v>0</v>
      </c>
      <c r="AQ197">
        <f>(AP197-1)*100</f>
        <v>0</v>
      </c>
      <c r="AR197">
        <f>MAX(0,($B$13+$C$13*DJ197)/(1+$D$13*DJ197)*DC197/(DE197+273)*$E$13)</f>
        <v>0</v>
      </c>
      <c r="AS197" t="s">
        <v>414</v>
      </c>
      <c r="AT197">
        <v>12558.6</v>
      </c>
      <c r="AU197">
        <v>607.068</v>
      </c>
      <c r="AV197">
        <v>2188.17</v>
      </c>
      <c r="AW197">
        <f>1-AU197/AV197</f>
        <v>0</v>
      </c>
      <c r="AX197">
        <v>-1.734461745173538</v>
      </c>
      <c r="AY197" t="s">
        <v>1281</v>
      </c>
      <c r="AZ197">
        <v>12586.2</v>
      </c>
      <c r="BA197">
        <v>637.56864</v>
      </c>
      <c r="BB197">
        <v>1132.49</v>
      </c>
      <c r="BC197">
        <f>1-BA197/BB197</f>
        <v>0</v>
      </c>
      <c r="BD197">
        <v>0.5</v>
      </c>
      <c r="BE197">
        <f>CN197</f>
        <v>0</v>
      </c>
      <c r="BF197">
        <f>S197</f>
        <v>0</v>
      </c>
      <c r="BG197">
        <f>BC197*BD197*BE197</f>
        <v>0</v>
      </c>
      <c r="BH197">
        <f>(BF197-AX197)/BE197</f>
        <v>0</v>
      </c>
      <c r="BI197">
        <f>(AV197-BB197)/BB197</f>
        <v>0</v>
      </c>
      <c r="BJ197">
        <f>AU197/(AW197+AU197/BB197)</f>
        <v>0</v>
      </c>
      <c r="BK197" t="s">
        <v>1282</v>
      </c>
      <c r="BL197">
        <v>-249.78</v>
      </c>
      <c r="BM197">
        <f>IF(BL197&lt;&gt;0, BL197, BJ197)</f>
        <v>0</v>
      </c>
      <c r="BN197">
        <f>1-BM197/BB197</f>
        <v>0</v>
      </c>
      <c r="BO197">
        <f>(BB197-BA197)/(BB197-BM197)</f>
        <v>0</v>
      </c>
      <c r="BP197">
        <f>(AV197-BB197)/(AV197-BM197)</f>
        <v>0</v>
      </c>
      <c r="BQ197">
        <f>(BB197-BA197)/(BB197-AU197)</f>
        <v>0</v>
      </c>
      <c r="BR197">
        <f>(AV197-BB197)/(AV197-AU197)</f>
        <v>0</v>
      </c>
      <c r="BS197">
        <f>(BO197*BM197/BA197)</f>
        <v>0</v>
      </c>
      <c r="BT197">
        <f>(1-BS197)</f>
        <v>0</v>
      </c>
      <c r="BU197">
        <v>3480</v>
      </c>
      <c r="BV197">
        <v>300</v>
      </c>
      <c r="BW197">
        <v>300</v>
      </c>
      <c r="BX197">
        <v>300</v>
      </c>
      <c r="BY197">
        <v>12586.2</v>
      </c>
      <c r="BZ197">
        <v>1030.81</v>
      </c>
      <c r="CA197">
        <v>-0.00989554</v>
      </c>
      <c r="CB197">
        <v>-25.79</v>
      </c>
      <c r="CC197" t="s">
        <v>417</v>
      </c>
      <c r="CD197" t="s">
        <v>417</v>
      </c>
      <c r="CE197" t="s">
        <v>417</v>
      </c>
      <c r="CF197" t="s">
        <v>417</v>
      </c>
      <c r="CG197" t="s">
        <v>417</v>
      </c>
      <c r="CH197" t="s">
        <v>417</v>
      </c>
      <c r="CI197" t="s">
        <v>417</v>
      </c>
      <c r="CJ197" t="s">
        <v>417</v>
      </c>
      <c r="CK197" t="s">
        <v>417</v>
      </c>
      <c r="CL197" t="s">
        <v>417</v>
      </c>
      <c r="CM197">
        <f>$B$11*DK197+$C$11*DL197+$F$11*DW197*(1-DZ197)</f>
        <v>0</v>
      </c>
      <c r="CN197">
        <f>CM197*CO197</f>
        <v>0</v>
      </c>
      <c r="CO197">
        <f>($B$11*$D$9+$C$11*$D$9+$F$11*((EJ197+EB197)/MAX(EJ197+EB197+EK197, 0.1)*$I$9+EK197/MAX(EJ197+EB197+EK197, 0.1)*$J$9))/($B$11+$C$11+$F$11)</f>
        <v>0</v>
      </c>
      <c r="CP197">
        <f>($B$11*$K$9+$C$11*$K$9+$F$11*((EJ197+EB197)/MAX(EJ197+EB197+EK197, 0.1)*$P$9+EK197/MAX(EJ197+EB197+EK197, 0.1)*$Q$9))/($B$11+$C$11+$F$11)</f>
        <v>0</v>
      </c>
      <c r="CQ197">
        <v>6</v>
      </c>
      <c r="CR197">
        <v>0.5</v>
      </c>
      <c r="CS197" t="s">
        <v>418</v>
      </c>
      <c r="CT197">
        <v>2</v>
      </c>
      <c r="CU197">
        <v>1690415073.75</v>
      </c>
      <c r="CV197">
        <v>409.8789999999998</v>
      </c>
      <c r="CW197">
        <v>414.3144666666666</v>
      </c>
      <c r="CX197">
        <v>35.05005999999999</v>
      </c>
      <c r="CY197">
        <v>34.92873333333333</v>
      </c>
      <c r="CZ197">
        <v>408.8009999999999</v>
      </c>
      <c r="DA197">
        <v>34.50006</v>
      </c>
      <c r="DB197">
        <v>600.1076666666668</v>
      </c>
      <c r="DC197">
        <v>101.0396</v>
      </c>
      <c r="DD197">
        <v>0.09943663999999999</v>
      </c>
      <c r="DE197">
        <v>33.0744</v>
      </c>
      <c r="DF197">
        <v>33.37332333333333</v>
      </c>
      <c r="DG197">
        <v>999.9000000000002</v>
      </c>
      <c r="DH197">
        <v>0</v>
      </c>
      <c r="DI197">
        <v>0</v>
      </c>
      <c r="DJ197">
        <v>9998.139000000001</v>
      </c>
      <c r="DK197">
        <v>0</v>
      </c>
      <c r="DL197">
        <v>107.2293</v>
      </c>
      <c r="DM197">
        <v>-4.436341333333333</v>
      </c>
      <c r="DN197">
        <v>424.7641333333333</v>
      </c>
      <c r="DO197">
        <v>429.3097</v>
      </c>
      <c r="DP197">
        <v>0.11667904</v>
      </c>
      <c r="DQ197">
        <v>414.3144666666666</v>
      </c>
      <c r="DR197">
        <v>34.92873333333333</v>
      </c>
      <c r="DS197">
        <v>3.540975333333333</v>
      </c>
      <c r="DT197">
        <v>3.529185333333333</v>
      </c>
      <c r="DU197">
        <v>26.81749</v>
      </c>
      <c r="DV197">
        <v>26.76079666666667</v>
      </c>
      <c r="DW197">
        <v>599.9913666666667</v>
      </c>
      <c r="DX197">
        <v>0.9329879333333333</v>
      </c>
      <c r="DY197">
        <v>0.06701204333333331</v>
      </c>
      <c r="DZ197">
        <v>0</v>
      </c>
      <c r="EA197">
        <v>638.1382333333333</v>
      </c>
      <c r="EB197">
        <v>4.99931</v>
      </c>
      <c r="EC197">
        <v>5653.294</v>
      </c>
      <c r="ED197">
        <v>5203.672</v>
      </c>
      <c r="EE197">
        <v>39.60399999999999</v>
      </c>
      <c r="EF197">
        <v>41.375</v>
      </c>
      <c r="EG197">
        <v>40.50413333333334</v>
      </c>
      <c r="EH197">
        <v>41.11659999999998</v>
      </c>
      <c r="EI197">
        <v>41.36239999999999</v>
      </c>
      <c r="EJ197">
        <v>555.1200000000001</v>
      </c>
      <c r="EK197">
        <v>39.873</v>
      </c>
      <c r="EL197">
        <v>0</v>
      </c>
      <c r="EM197">
        <v>187.4000000953674</v>
      </c>
      <c r="EN197">
        <v>0</v>
      </c>
      <c r="EO197">
        <v>637.56864</v>
      </c>
      <c r="EP197">
        <v>-85.26507678978793</v>
      </c>
      <c r="EQ197">
        <v>-1563.396156444649</v>
      </c>
      <c r="ER197">
        <v>5648.441999999999</v>
      </c>
      <c r="ES197">
        <v>15</v>
      </c>
      <c r="ET197">
        <v>1690415099.5</v>
      </c>
      <c r="EU197" t="s">
        <v>1283</v>
      </c>
      <c r="EV197">
        <v>1690415099.5</v>
      </c>
      <c r="EW197">
        <v>1690415098.5</v>
      </c>
      <c r="EX197">
        <v>138</v>
      </c>
      <c r="EY197">
        <v>0.003</v>
      </c>
      <c r="EZ197">
        <v>0.005</v>
      </c>
      <c r="FA197">
        <v>1.078</v>
      </c>
      <c r="FB197">
        <v>0.55</v>
      </c>
      <c r="FC197">
        <v>414</v>
      </c>
      <c r="FD197">
        <v>35</v>
      </c>
      <c r="FE197">
        <v>0.45</v>
      </c>
      <c r="FF197">
        <v>0.25</v>
      </c>
      <c r="FG197">
        <v>4.388039747000384</v>
      </c>
      <c r="FH197">
        <v>0.1514950342657908</v>
      </c>
      <c r="FI197">
        <v>0.0561930815804352</v>
      </c>
      <c r="FJ197">
        <v>1</v>
      </c>
      <c r="FK197">
        <v>-4.4215075</v>
      </c>
      <c r="FL197">
        <v>-0.4292994371482152</v>
      </c>
      <c r="FM197">
        <v>0.0653944058673982</v>
      </c>
      <c r="FN197">
        <v>1</v>
      </c>
      <c r="FO197">
        <v>409.8756333333333</v>
      </c>
      <c r="FP197">
        <v>0.1216017797555851</v>
      </c>
      <c r="FQ197">
        <v>0.02608381788686763</v>
      </c>
      <c r="FR197">
        <v>1</v>
      </c>
      <c r="FS197">
        <v>0.09312192500000001</v>
      </c>
      <c r="FT197">
        <v>0.4688612735459662</v>
      </c>
      <c r="FU197">
        <v>0.04528852129986554</v>
      </c>
      <c r="FV197">
        <v>1</v>
      </c>
      <c r="FW197">
        <v>35.04104</v>
      </c>
      <c r="FX197">
        <v>0.5600088987763551</v>
      </c>
      <c r="FY197">
        <v>0.04045260271807748</v>
      </c>
      <c r="FZ197">
        <v>1</v>
      </c>
      <c r="GA197">
        <v>5</v>
      </c>
      <c r="GB197">
        <v>5</v>
      </c>
      <c r="GC197" t="s">
        <v>420</v>
      </c>
      <c r="GD197">
        <v>3.16878</v>
      </c>
      <c r="GE197">
        <v>2.79661</v>
      </c>
      <c r="GF197">
        <v>0.101138</v>
      </c>
      <c r="GG197">
        <v>0.102718</v>
      </c>
      <c r="GH197">
        <v>0.153044</v>
      </c>
      <c r="GI197">
        <v>0.153654</v>
      </c>
      <c r="GJ197">
        <v>27660</v>
      </c>
      <c r="GK197">
        <v>22077.4</v>
      </c>
      <c r="GL197">
        <v>28796.1</v>
      </c>
      <c r="GM197">
        <v>24132.1</v>
      </c>
      <c r="GN197">
        <v>31024.1</v>
      </c>
      <c r="GO197">
        <v>29808.5</v>
      </c>
      <c r="GP197">
        <v>39724.1</v>
      </c>
      <c r="GQ197">
        <v>39375.2</v>
      </c>
      <c r="GR197">
        <v>2.07733</v>
      </c>
      <c r="GS197">
        <v>1.78863</v>
      </c>
      <c r="GT197">
        <v>0.0991672</v>
      </c>
      <c r="GU197">
        <v>0</v>
      </c>
      <c r="GV197">
        <v>31.7623</v>
      </c>
      <c r="GW197">
        <v>999.9</v>
      </c>
      <c r="GX197">
        <v>63.6</v>
      </c>
      <c r="GY197">
        <v>36.2</v>
      </c>
      <c r="GZ197">
        <v>37.987</v>
      </c>
      <c r="HA197">
        <v>62.45</v>
      </c>
      <c r="HB197">
        <v>28.7179</v>
      </c>
      <c r="HC197">
        <v>1</v>
      </c>
      <c r="HD197">
        <v>0.558326</v>
      </c>
      <c r="HE197">
        <v>0</v>
      </c>
      <c r="HF197">
        <v>20.2852</v>
      </c>
      <c r="HG197">
        <v>5.22313</v>
      </c>
      <c r="HH197">
        <v>11.9141</v>
      </c>
      <c r="HI197">
        <v>4.96375</v>
      </c>
      <c r="HJ197">
        <v>3.292</v>
      </c>
      <c r="HK197">
        <v>9999</v>
      </c>
      <c r="HL197">
        <v>9999</v>
      </c>
      <c r="HM197">
        <v>9999</v>
      </c>
      <c r="HN197">
        <v>999.9</v>
      </c>
      <c r="HO197">
        <v>4.97029</v>
      </c>
      <c r="HP197">
        <v>1.87531</v>
      </c>
      <c r="HQ197">
        <v>1.87403</v>
      </c>
      <c r="HR197">
        <v>1.87321</v>
      </c>
      <c r="HS197">
        <v>1.87469</v>
      </c>
      <c r="HT197">
        <v>1.86966</v>
      </c>
      <c r="HU197">
        <v>1.87378</v>
      </c>
      <c r="HV197">
        <v>1.87881</v>
      </c>
      <c r="HW197">
        <v>0</v>
      </c>
      <c r="HX197">
        <v>0</v>
      </c>
      <c r="HY197">
        <v>0</v>
      </c>
      <c r="HZ197">
        <v>0</v>
      </c>
      <c r="IA197" t="s">
        <v>421</v>
      </c>
      <c r="IB197" t="s">
        <v>422</v>
      </c>
      <c r="IC197" t="s">
        <v>423</v>
      </c>
      <c r="ID197" t="s">
        <v>423</v>
      </c>
      <c r="IE197" t="s">
        <v>423</v>
      </c>
      <c r="IF197" t="s">
        <v>423</v>
      </c>
      <c r="IG197">
        <v>0</v>
      </c>
      <c r="IH197">
        <v>100</v>
      </c>
      <c r="II197">
        <v>100</v>
      </c>
      <c r="IJ197">
        <v>1.078</v>
      </c>
      <c r="IK197">
        <v>0.55</v>
      </c>
      <c r="IL197">
        <v>1.055863140150132</v>
      </c>
      <c r="IM197">
        <v>0.0007502269904989051</v>
      </c>
      <c r="IN197">
        <v>-1.907541437940456E-06</v>
      </c>
      <c r="IO197">
        <v>4.87577687351772E-10</v>
      </c>
      <c r="IP197">
        <v>0.5453619047618972</v>
      </c>
      <c r="IQ197">
        <v>0</v>
      </c>
      <c r="IR197">
        <v>0</v>
      </c>
      <c r="IS197">
        <v>0</v>
      </c>
      <c r="IT197">
        <v>1</v>
      </c>
      <c r="IU197">
        <v>1943</v>
      </c>
      <c r="IV197">
        <v>1</v>
      </c>
      <c r="IW197">
        <v>21</v>
      </c>
      <c r="IX197">
        <v>2.9</v>
      </c>
      <c r="IY197">
        <v>2.8</v>
      </c>
      <c r="IZ197">
        <v>1.10229</v>
      </c>
      <c r="JA197">
        <v>2.44263</v>
      </c>
      <c r="JB197">
        <v>1.42578</v>
      </c>
      <c r="JC197">
        <v>2.26562</v>
      </c>
      <c r="JD197">
        <v>1.54785</v>
      </c>
      <c r="JE197">
        <v>2.3999</v>
      </c>
      <c r="JF197">
        <v>39.0436</v>
      </c>
      <c r="JG197">
        <v>14.132</v>
      </c>
      <c r="JH197">
        <v>18</v>
      </c>
      <c r="JI197">
        <v>630.898</v>
      </c>
      <c r="JJ197">
        <v>423.701</v>
      </c>
      <c r="JK197">
        <v>32.9925</v>
      </c>
      <c r="JL197">
        <v>34.2361</v>
      </c>
      <c r="JM197">
        <v>29.9992</v>
      </c>
      <c r="JN197">
        <v>34.2424</v>
      </c>
      <c r="JO197">
        <v>34.1756</v>
      </c>
      <c r="JP197">
        <v>22.0863</v>
      </c>
      <c r="JQ197">
        <v>6.42429</v>
      </c>
      <c r="JR197">
        <v>100</v>
      </c>
      <c r="JS197">
        <v>-999.9</v>
      </c>
      <c r="JT197">
        <v>414.353</v>
      </c>
      <c r="JU197">
        <v>35</v>
      </c>
      <c r="JV197">
        <v>93.8291</v>
      </c>
      <c r="JW197">
        <v>100.175</v>
      </c>
    </row>
    <row r="198" spans="1:283">
      <c r="A198">
        <v>182</v>
      </c>
      <c r="B198">
        <v>1690415225</v>
      </c>
      <c r="C198">
        <v>36854.90000009537</v>
      </c>
      <c r="D198" t="s">
        <v>1284</v>
      </c>
      <c r="E198" t="s">
        <v>1285</v>
      </c>
      <c r="F198">
        <v>15</v>
      </c>
      <c r="P198">
        <v>1690415217.25</v>
      </c>
      <c r="Q198">
        <f>(R198)/1000</f>
        <v>0</v>
      </c>
      <c r="R198">
        <f>1000*DB198*AP198*(CX198-CY198)/(100*CQ198*(1000-AP198*CX198))</f>
        <v>0</v>
      </c>
      <c r="S198">
        <f>DB198*AP198*(CW198-CV198*(1000-AP198*CY198)/(1000-AP198*CX198))/(100*CQ198)</f>
        <v>0</v>
      </c>
      <c r="T198">
        <f>CV198 - IF(AP198&gt;1, S198*CQ198*100.0/(AR198*DJ198), 0)</f>
        <v>0</v>
      </c>
      <c r="U198">
        <f>((AA198-Q198/2)*T198-S198)/(AA198+Q198/2)</f>
        <v>0</v>
      </c>
      <c r="V198">
        <f>U198*(DC198+DD198)/1000.0</f>
        <v>0</v>
      </c>
      <c r="W198">
        <f>(CV198 - IF(AP198&gt;1, S198*CQ198*100.0/(AR198*DJ198), 0))*(DC198+DD198)/1000.0</f>
        <v>0</v>
      </c>
      <c r="X198">
        <f>2.0/((1/Z198-1/Y198)+SIGN(Z198)*SQRT((1/Z198-1/Y198)*(1/Z198-1/Y198) + 4*CR198/((CR198+1)*(CR198+1))*(2*1/Z198*1/Y198-1/Y198*1/Y198)))</f>
        <v>0</v>
      </c>
      <c r="Y198">
        <f>IF(LEFT(CS198,1)&lt;&gt;"0",IF(LEFT(CS198,1)="1",3.0,CT198),$D$5+$E$5*(DJ198*DC198/($K$5*1000))+$F$5*(DJ198*DC198/($K$5*1000))*MAX(MIN(CQ198,$J$5),$I$5)*MAX(MIN(CQ198,$J$5),$I$5)+$G$5*MAX(MIN(CQ198,$J$5),$I$5)*(DJ198*DC198/($K$5*1000))+$H$5*(DJ198*DC198/($K$5*1000))*(DJ198*DC198/($K$5*1000)))</f>
        <v>0</v>
      </c>
      <c r="Z198">
        <f>Q198*(1000-(1000*0.61365*exp(17.502*AD198/(240.97+AD198))/(DC198+DD198)+CX198)/2)/(1000*0.61365*exp(17.502*AD198/(240.97+AD198))/(DC198+DD198)-CX198)</f>
        <v>0</v>
      </c>
      <c r="AA198">
        <f>1/((CR198+1)/(X198/1.6)+1/(Y198/1.37)) + CR198/((CR198+1)/(X198/1.6) + CR198/(Y198/1.37))</f>
        <v>0</v>
      </c>
      <c r="AB198">
        <f>(CM198*CP198)</f>
        <v>0</v>
      </c>
      <c r="AC198">
        <f>(DE198+(AB198+2*0.95*5.67E-8*(((DE198+$B$7)+273)^4-(DE198+273)^4)-44100*Q198)/(1.84*29.3*Y198+8*0.95*5.67E-8*(DE198+273)^3))</f>
        <v>0</v>
      </c>
      <c r="AD198">
        <f>($C$7*DF198+$D$7*DG198+$E$7*AC198)</f>
        <v>0</v>
      </c>
      <c r="AE198">
        <f>0.61365*exp(17.502*AD198/(240.97+AD198))</f>
        <v>0</v>
      </c>
      <c r="AF198">
        <f>(AG198/AH198*100)</f>
        <v>0</v>
      </c>
      <c r="AG198">
        <f>CX198*(DC198+DD198)/1000</f>
        <v>0</v>
      </c>
      <c r="AH198">
        <f>0.61365*exp(17.502*DE198/(240.97+DE198))</f>
        <v>0</v>
      </c>
      <c r="AI198">
        <f>(AE198-CX198*(DC198+DD198)/1000)</f>
        <v>0</v>
      </c>
      <c r="AJ198">
        <f>(-Q198*44100)</f>
        <v>0</v>
      </c>
      <c r="AK198">
        <f>2*29.3*Y198*0.92*(DE198-AD198)</f>
        <v>0</v>
      </c>
      <c r="AL198">
        <f>2*0.95*5.67E-8*(((DE198+$B$7)+273)^4-(AD198+273)^4)</f>
        <v>0</v>
      </c>
      <c r="AM198">
        <f>AB198+AL198+AJ198+AK198</f>
        <v>0</v>
      </c>
      <c r="AN198">
        <v>0</v>
      </c>
      <c r="AO198">
        <v>0</v>
      </c>
      <c r="AP198">
        <f>IF(AN198*$H$13&gt;=AR198,1.0,(AR198/(AR198-AN198*$H$13)))</f>
        <v>0</v>
      </c>
      <c r="AQ198">
        <f>(AP198-1)*100</f>
        <v>0</v>
      </c>
      <c r="AR198">
        <f>MAX(0,($B$13+$C$13*DJ198)/(1+$D$13*DJ198)*DC198/(DE198+273)*$E$13)</f>
        <v>0</v>
      </c>
      <c r="AS198" t="s">
        <v>414</v>
      </c>
      <c r="AT198">
        <v>12558.6</v>
      </c>
      <c r="AU198">
        <v>607.068</v>
      </c>
      <c r="AV198">
        <v>2188.17</v>
      </c>
      <c r="AW198">
        <f>1-AU198/AV198</f>
        <v>0</v>
      </c>
      <c r="AX198">
        <v>-1.734461745173538</v>
      </c>
      <c r="AY198" t="s">
        <v>1286</v>
      </c>
      <c r="AZ198">
        <v>12649.6</v>
      </c>
      <c r="BA198">
        <v>508.4748461538462</v>
      </c>
      <c r="BB198">
        <v>771.875</v>
      </c>
      <c r="BC198">
        <f>1-BA198/BB198</f>
        <v>0</v>
      </c>
      <c r="BD198">
        <v>0.5</v>
      </c>
      <c r="BE198">
        <f>CN198</f>
        <v>0</v>
      </c>
      <c r="BF198">
        <f>S198</f>
        <v>0</v>
      </c>
      <c r="BG198">
        <f>BC198*BD198*BE198</f>
        <v>0</v>
      </c>
      <c r="BH198">
        <f>(BF198-AX198)/BE198</f>
        <v>0</v>
      </c>
      <c r="BI198">
        <f>(AV198-BB198)/BB198</f>
        <v>0</v>
      </c>
      <c r="BJ198">
        <f>AU198/(AW198+AU198/BB198)</f>
        <v>0</v>
      </c>
      <c r="BK198" t="s">
        <v>1287</v>
      </c>
      <c r="BL198">
        <v>-1205.05</v>
      </c>
      <c r="BM198">
        <f>IF(BL198&lt;&gt;0, BL198, BJ198)</f>
        <v>0</v>
      </c>
      <c r="BN198">
        <f>1-BM198/BB198</f>
        <v>0</v>
      </c>
      <c r="BO198">
        <f>(BB198-BA198)/(BB198-BM198)</f>
        <v>0</v>
      </c>
      <c r="BP198">
        <f>(AV198-BB198)/(AV198-BM198)</f>
        <v>0</v>
      </c>
      <c r="BQ198">
        <f>(BB198-BA198)/(BB198-AU198)</f>
        <v>0</v>
      </c>
      <c r="BR198">
        <f>(AV198-BB198)/(AV198-AU198)</f>
        <v>0</v>
      </c>
      <c r="BS198">
        <f>(BO198*BM198/BA198)</f>
        <v>0</v>
      </c>
      <c r="BT198">
        <f>(1-BS198)</f>
        <v>0</v>
      </c>
      <c r="BU198">
        <v>3482</v>
      </c>
      <c r="BV198">
        <v>300</v>
      </c>
      <c r="BW198">
        <v>300</v>
      </c>
      <c r="BX198">
        <v>300</v>
      </c>
      <c r="BY198">
        <v>12649.6</v>
      </c>
      <c r="BZ198">
        <v>695.91</v>
      </c>
      <c r="CA198">
        <v>-0.009942970000000001</v>
      </c>
      <c r="CB198">
        <v>-24.05</v>
      </c>
      <c r="CC198" t="s">
        <v>417</v>
      </c>
      <c r="CD198" t="s">
        <v>417</v>
      </c>
      <c r="CE198" t="s">
        <v>417</v>
      </c>
      <c r="CF198" t="s">
        <v>417</v>
      </c>
      <c r="CG198" t="s">
        <v>417</v>
      </c>
      <c r="CH198" t="s">
        <v>417</v>
      </c>
      <c r="CI198" t="s">
        <v>417</v>
      </c>
      <c r="CJ198" t="s">
        <v>417</v>
      </c>
      <c r="CK198" t="s">
        <v>417</v>
      </c>
      <c r="CL198" t="s">
        <v>417</v>
      </c>
      <c r="CM198">
        <f>$B$11*DK198+$C$11*DL198+$F$11*DW198*(1-DZ198)</f>
        <v>0</v>
      </c>
      <c r="CN198">
        <f>CM198*CO198</f>
        <v>0</v>
      </c>
      <c r="CO198">
        <f>($B$11*$D$9+$C$11*$D$9+$F$11*((EJ198+EB198)/MAX(EJ198+EB198+EK198, 0.1)*$I$9+EK198/MAX(EJ198+EB198+EK198, 0.1)*$J$9))/($B$11+$C$11+$F$11)</f>
        <v>0</v>
      </c>
      <c r="CP198">
        <f>($B$11*$K$9+$C$11*$K$9+$F$11*((EJ198+EB198)/MAX(EJ198+EB198+EK198, 0.1)*$P$9+EK198/MAX(EJ198+EB198+EK198, 0.1)*$Q$9))/($B$11+$C$11+$F$11)</f>
        <v>0</v>
      </c>
      <c r="CQ198">
        <v>6</v>
      </c>
      <c r="CR198">
        <v>0.5</v>
      </c>
      <c r="CS198" t="s">
        <v>418</v>
      </c>
      <c r="CT198">
        <v>2</v>
      </c>
      <c r="CU198">
        <v>1690415217.25</v>
      </c>
      <c r="CV198">
        <v>410.0679</v>
      </c>
      <c r="CW198">
        <v>413.1125333333333</v>
      </c>
      <c r="CX198">
        <v>35.05626666666667</v>
      </c>
      <c r="CY198">
        <v>34.93601</v>
      </c>
      <c r="CZ198">
        <v>408.9729</v>
      </c>
      <c r="DA198">
        <v>34.49926666666667</v>
      </c>
      <c r="DB198">
        <v>600.1005666666666</v>
      </c>
      <c r="DC198">
        <v>101.0497</v>
      </c>
      <c r="DD198">
        <v>0.09941718666666666</v>
      </c>
      <c r="DE198">
        <v>32.99633</v>
      </c>
      <c r="DF198">
        <v>33.32200000000001</v>
      </c>
      <c r="DG198">
        <v>999.9000000000002</v>
      </c>
      <c r="DH198">
        <v>0</v>
      </c>
      <c r="DI198">
        <v>0</v>
      </c>
      <c r="DJ198">
        <v>9999.749666666665</v>
      </c>
      <c r="DK198">
        <v>0</v>
      </c>
      <c r="DL198">
        <v>113.4535</v>
      </c>
      <c r="DM198">
        <v>-3.059396</v>
      </c>
      <c r="DN198">
        <v>424.9473333333334</v>
      </c>
      <c r="DO198">
        <v>428.0675</v>
      </c>
      <c r="DP198">
        <v>0.1134728133333333</v>
      </c>
      <c r="DQ198">
        <v>413.1125333333333</v>
      </c>
      <c r="DR198">
        <v>34.93601</v>
      </c>
      <c r="DS198">
        <v>3.541741</v>
      </c>
      <c r="DT198">
        <v>3.530274333333334</v>
      </c>
      <c r="DU198">
        <v>26.82117333333333</v>
      </c>
      <c r="DV198">
        <v>26.76604</v>
      </c>
      <c r="DW198">
        <v>600.0345333333333</v>
      </c>
      <c r="DX198">
        <v>0.9330082666666667</v>
      </c>
      <c r="DY198">
        <v>0.06699180666666667</v>
      </c>
      <c r="DZ198">
        <v>0</v>
      </c>
      <c r="EA198">
        <v>508.6271666666667</v>
      </c>
      <c r="EB198">
        <v>4.99931</v>
      </c>
      <c r="EC198">
        <v>6862.577666666665</v>
      </c>
      <c r="ED198">
        <v>5204.086</v>
      </c>
      <c r="EE198">
        <v>39.2624</v>
      </c>
      <c r="EF198">
        <v>41.125</v>
      </c>
      <c r="EG198">
        <v>40.23319999999999</v>
      </c>
      <c r="EH198">
        <v>40.93699999999998</v>
      </c>
      <c r="EI198">
        <v>41.04546666666666</v>
      </c>
      <c r="EJ198">
        <v>555.1740000000001</v>
      </c>
      <c r="EK198">
        <v>39.86299999999999</v>
      </c>
      <c r="EL198">
        <v>0</v>
      </c>
      <c r="EM198">
        <v>143.0999999046326</v>
      </c>
      <c r="EN198">
        <v>0</v>
      </c>
      <c r="EO198">
        <v>508.4748461538462</v>
      </c>
      <c r="EP198">
        <v>-13.73470085654997</v>
      </c>
      <c r="EQ198">
        <v>1814.462912330733</v>
      </c>
      <c r="ER198">
        <v>6866.114615384616</v>
      </c>
      <c r="ES198">
        <v>15</v>
      </c>
      <c r="ET198">
        <v>1690415245</v>
      </c>
      <c r="EU198" t="s">
        <v>1288</v>
      </c>
      <c r="EV198">
        <v>1690415245</v>
      </c>
      <c r="EW198">
        <v>1690415242</v>
      </c>
      <c r="EX198">
        <v>139</v>
      </c>
      <c r="EY198">
        <v>0.016</v>
      </c>
      <c r="EZ198">
        <v>0.007</v>
      </c>
      <c r="FA198">
        <v>1.095</v>
      </c>
      <c r="FB198">
        <v>0.5570000000000001</v>
      </c>
      <c r="FC198">
        <v>413</v>
      </c>
      <c r="FD198">
        <v>35</v>
      </c>
      <c r="FE198">
        <v>0.37</v>
      </c>
      <c r="FF198">
        <v>0.23</v>
      </c>
      <c r="FG198">
        <v>3.010004355676985</v>
      </c>
      <c r="FH198">
        <v>-0.04389544009964517</v>
      </c>
      <c r="FI198">
        <v>0.04798033675353532</v>
      </c>
      <c r="FJ198">
        <v>1</v>
      </c>
      <c r="FK198">
        <v>-3.0534215</v>
      </c>
      <c r="FL198">
        <v>-0.05496337711069346</v>
      </c>
      <c r="FM198">
        <v>0.04573405052857225</v>
      </c>
      <c r="FN198">
        <v>1</v>
      </c>
      <c r="FO198">
        <v>410.0566666666665</v>
      </c>
      <c r="FP198">
        <v>-0.04185984427104038</v>
      </c>
      <c r="FQ198">
        <v>0.02481710879391079</v>
      </c>
      <c r="FR198">
        <v>1</v>
      </c>
      <c r="FS198">
        <v>0.08864541625</v>
      </c>
      <c r="FT198">
        <v>0.4041379252908068</v>
      </c>
      <c r="FU198">
        <v>0.0403095873456344</v>
      </c>
      <c r="FV198">
        <v>1</v>
      </c>
      <c r="FW198">
        <v>35.04658666666667</v>
      </c>
      <c r="FX198">
        <v>0.1419070077864206</v>
      </c>
      <c r="FY198">
        <v>0.01091936302578522</v>
      </c>
      <c r="FZ198">
        <v>1</v>
      </c>
      <c r="GA198">
        <v>5</v>
      </c>
      <c r="GB198">
        <v>5</v>
      </c>
      <c r="GC198" t="s">
        <v>420</v>
      </c>
      <c r="GD198">
        <v>3.16988</v>
      </c>
      <c r="GE198">
        <v>2.79669</v>
      </c>
      <c r="GF198">
        <v>0.101219</v>
      </c>
      <c r="GG198">
        <v>0.102532</v>
      </c>
      <c r="GH198">
        <v>0.152975</v>
      </c>
      <c r="GI198">
        <v>0.153673</v>
      </c>
      <c r="GJ198">
        <v>27665.1</v>
      </c>
      <c r="GK198">
        <v>22092.9</v>
      </c>
      <c r="GL198">
        <v>28802.9</v>
      </c>
      <c r="GM198">
        <v>24143.3</v>
      </c>
      <c r="GN198">
        <v>31030.8</v>
      </c>
      <c r="GO198">
        <v>29820.5</v>
      </c>
      <c r="GP198">
        <v>39731.2</v>
      </c>
      <c r="GQ198">
        <v>39393.3</v>
      </c>
      <c r="GR198">
        <v>2.0795</v>
      </c>
      <c r="GS198">
        <v>1.79918</v>
      </c>
      <c r="GT198">
        <v>0.0795536</v>
      </c>
      <c r="GU198">
        <v>0</v>
      </c>
      <c r="GV198">
        <v>32.0143</v>
      </c>
      <c r="GW198">
        <v>999.9</v>
      </c>
      <c r="GX198">
        <v>63.8</v>
      </c>
      <c r="GY198">
        <v>36.1</v>
      </c>
      <c r="GZ198">
        <v>37.8932</v>
      </c>
      <c r="HA198">
        <v>62.12</v>
      </c>
      <c r="HB198">
        <v>29.4111</v>
      </c>
      <c r="HC198">
        <v>1</v>
      </c>
      <c r="HD198">
        <v>0.538806</v>
      </c>
      <c r="HE198">
        <v>0</v>
      </c>
      <c r="HF198">
        <v>20.2852</v>
      </c>
      <c r="HG198">
        <v>5.22358</v>
      </c>
      <c r="HH198">
        <v>11.9141</v>
      </c>
      <c r="HI198">
        <v>4.9638</v>
      </c>
      <c r="HJ198">
        <v>3.292</v>
      </c>
      <c r="HK198">
        <v>9999</v>
      </c>
      <c r="HL198">
        <v>9999</v>
      </c>
      <c r="HM198">
        <v>9999</v>
      </c>
      <c r="HN198">
        <v>999.9</v>
      </c>
      <c r="HO198">
        <v>4.97031</v>
      </c>
      <c r="HP198">
        <v>1.87531</v>
      </c>
      <c r="HQ198">
        <v>1.874</v>
      </c>
      <c r="HR198">
        <v>1.87318</v>
      </c>
      <c r="HS198">
        <v>1.87468</v>
      </c>
      <c r="HT198">
        <v>1.86966</v>
      </c>
      <c r="HU198">
        <v>1.87378</v>
      </c>
      <c r="HV198">
        <v>1.87881</v>
      </c>
      <c r="HW198">
        <v>0</v>
      </c>
      <c r="HX198">
        <v>0</v>
      </c>
      <c r="HY198">
        <v>0</v>
      </c>
      <c r="HZ198">
        <v>0</v>
      </c>
      <c r="IA198" t="s">
        <v>421</v>
      </c>
      <c r="IB198" t="s">
        <v>422</v>
      </c>
      <c r="IC198" t="s">
        <v>423</v>
      </c>
      <c r="ID198" t="s">
        <v>423</v>
      </c>
      <c r="IE198" t="s">
        <v>423</v>
      </c>
      <c r="IF198" t="s">
        <v>423</v>
      </c>
      <c r="IG198">
        <v>0</v>
      </c>
      <c r="IH198">
        <v>100</v>
      </c>
      <c r="II198">
        <v>100</v>
      </c>
      <c r="IJ198">
        <v>1.095</v>
      </c>
      <c r="IK198">
        <v>0.5570000000000001</v>
      </c>
      <c r="IL198">
        <v>1.059150823702014</v>
      </c>
      <c r="IM198">
        <v>0.0007502269904989051</v>
      </c>
      <c r="IN198">
        <v>-1.907541437940456E-06</v>
      </c>
      <c r="IO198">
        <v>4.87577687351772E-10</v>
      </c>
      <c r="IP198">
        <v>0.5502150000000086</v>
      </c>
      <c r="IQ198">
        <v>0</v>
      </c>
      <c r="IR198">
        <v>0</v>
      </c>
      <c r="IS198">
        <v>0</v>
      </c>
      <c r="IT198">
        <v>1</v>
      </c>
      <c r="IU198">
        <v>1943</v>
      </c>
      <c r="IV198">
        <v>1</v>
      </c>
      <c r="IW198">
        <v>21</v>
      </c>
      <c r="IX198">
        <v>2.1</v>
      </c>
      <c r="IY198">
        <v>2.1</v>
      </c>
      <c r="IZ198">
        <v>1.09985</v>
      </c>
      <c r="JA198">
        <v>2.44995</v>
      </c>
      <c r="JB198">
        <v>1.42578</v>
      </c>
      <c r="JC198">
        <v>2.26685</v>
      </c>
      <c r="JD198">
        <v>1.54785</v>
      </c>
      <c r="JE198">
        <v>2.40601</v>
      </c>
      <c r="JF198">
        <v>38.8951</v>
      </c>
      <c r="JG198">
        <v>14.1058</v>
      </c>
      <c r="JH198">
        <v>18</v>
      </c>
      <c r="JI198">
        <v>630.677</v>
      </c>
      <c r="JJ198">
        <v>428.644</v>
      </c>
      <c r="JK198">
        <v>32.8389</v>
      </c>
      <c r="JL198">
        <v>34.0364</v>
      </c>
      <c r="JM198">
        <v>29.9995</v>
      </c>
      <c r="JN198">
        <v>34.0447</v>
      </c>
      <c r="JO198">
        <v>33.9803</v>
      </c>
      <c r="JP198">
        <v>22.0282</v>
      </c>
      <c r="JQ198">
        <v>6.42429</v>
      </c>
      <c r="JR198">
        <v>100</v>
      </c>
      <c r="JS198">
        <v>-999.9</v>
      </c>
      <c r="JT198">
        <v>412.941</v>
      </c>
      <c r="JU198">
        <v>35</v>
      </c>
      <c r="JV198">
        <v>93.8481</v>
      </c>
      <c r="JW198">
        <v>100.221</v>
      </c>
    </row>
    <row r="199" spans="1:283">
      <c r="A199">
        <v>183</v>
      </c>
      <c r="B199">
        <v>1690415406</v>
      </c>
      <c r="C199">
        <v>37035.90000009537</v>
      </c>
      <c r="D199" t="s">
        <v>1289</v>
      </c>
      <c r="E199" t="s">
        <v>1290</v>
      </c>
      <c r="F199">
        <v>15</v>
      </c>
      <c r="P199">
        <v>1690415398</v>
      </c>
      <c r="Q199">
        <f>(R199)/1000</f>
        <v>0</v>
      </c>
      <c r="R199">
        <f>1000*DB199*AP199*(CX199-CY199)/(100*CQ199*(1000-AP199*CX199))</f>
        <v>0</v>
      </c>
      <c r="S199">
        <f>DB199*AP199*(CW199-CV199*(1000-AP199*CY199)/(1000-AP199*CX199))/(100*CQ199)</f>
        <v>0</v>
      </c>
      <c r="T199">
        <f>CV199 - IF(AP199&gt;1, S199*CQ199*100.0/(AR199*DJ199), 0)</f>
        <v>0</v>
      </c>
      <c r="U199">
        <f>((AA199-Q199/2)*T199-S199)/(AA199+Q199/2)</f>
        <v>0</v>
      </c>
      <c r="V199">
        <f>U199*(DC199+DD199)/1000.0</f>
        <v>0</v>
      </c>
      <c r="W199">
        <f>(CV199 - IF(AP199&gt;1, S199*CQ199*100.0/(AR199*DJ199), 0))*(DC199+DD199)/1000.0</f>
        <v>0</v>
      </c>
      <c r="X199">
        <f>2.0/((1/Z199-1/Y199)+SIGN(Z199)*SQRT((1/Z199-1/Y199)*(1/Z199-1/Y199) + 4*CR199/((CR199+1)*(CR199+1))*(2*1/Z199*1/Y199-1/Y199*1/Y199)))</f>
        <v>0</v>
      </c>
      <c r="Y199">
        <f>IF(LEFT(CS199,1)&lt;&gt;"0",IF(LEFT(CS199,1)="1",3.0,CT199),$D$5+$E$5*(DJ199*DC199/($K$5*1000))+$F$5*(DJ199*DC199/($K$5*1000))*MAX(MIN(CQ199,$J$5),$I$5)*MAX(MIN(CQ199,$J$5),$I$5)+$G$5*MAX(MIN(CQ199,$J$5),$I$5)*(DJ199*DC199/($K$5*1000))+$H$5*(DJ199*DC199/($K$5*1000))*(DJ199*DC199/($K$5*1000)))</f>
        <v>0</v>
      </c>
      <c r="Z199">
        <f>Q199*(1000-(1000*0.61365*exp(17.502*AD199/(240.97+AD199))/(DC199+DD199)+CX199)/2)/(1000*0.61365*exp(17.502*AD199/(240.97+AD199))/(DC199+DD199)-CX199)</f>
        <v>0</v>
      </c>
      <c r="AA199">
        <f>1/((CR199+1)/(X199/1.6)+1/(Y199/1.37)) + CR199/((CR199+1)/(X199/1.6) + CR199/(Y199/1.37))</f>
        <v>0</v>
      </c>
      <c r="AB199">
        <f>(CM199*CP199)</f>
        <v>0</v>
      </c>
      <c r="AC199">
        <f>(DE199+(AB199+2*0.95*5.67E-8*(((DE199+$B$7)+273)^4-(DE199+273)^4)-44100*Q199)/(1.84*29.3*Y199+8*0.95*5.67E-8*(DE199+273)^3))</f>
        <v>0</v>
      </c>
      <c r="AD199">
        <f>($C$7*DF199+$D$7*DG199+$E$7*AC199)</f>
        <v>0</v>
      </c>
      <c r="AE199">
        <f>0.61365*exp(17.502*AD199/(240.97+AD199))</f>
        <v>0</v>
      </c>
      <c r="AF199">
        <f>(AG199/AH199*100)</f>
        <v>0</v>
      </c>
      <c r="AG199">
        <f>CX199*(DC199+DD199)/1000</f>
        <v>0</v>
      </c>
      <c r="AH199">
        <f>0.61365*exp(17.502*DE199/(240.97+DE199))</f>
        <v>0</v>
      </c>
      <c r="AI199">
        <f>(AE199-CX199*(DC199+DD199)/1000)</f>
        <v>0</v>
      </c>
      <c r="AJ199">
        <f>(-Q199*44100)</f>
        <v>0</v>
      </c>
      <c r="AK199">
        <f>2*29.3*Y199*0.92*(DE199-AD199)</f>
        <v>0</v>
      </c>
      <c r="AL199">
        <f>2*0.95*5.67E-8*(((DE199+$B$7)+273)^4-(AD199+273)^4)</f>
        <v>0</v>
      </c>
      <c r="AM199">
        <f>AB199+AL199+AJ199+AK199</f>
        <v>0</v>
      </c>
      <c r="AN199">
        <v>0</v>
      </c>
      <c r="AO199">
        <v>0</v>
      </c>
      <c r="AP199">
        <f>IF(AN199*$H$13&gt;=AR199,1.0,(AR199/(AR199-AN199*$H$13)))</f>
        <v>0</v>
      </c>
      <c r="AQ199">
        <f>(AP199-1)*100</f>
        <v>0</v>
      </c>
      <c r="AR199">
        <f>MAX(0,($B$13+$C$13*DJ199)/(1+$D$13*DJ199)*DC199/(DE199+273)*$E$13)</f>
        <v>0</v>
      </c>
      <c r="AS199" t="s">
        <v>414</v>
      </c>
      <c r="AT199">
        <v>12558.6</v>
      </c>
      <c r="AU199">
        <v>607.068</v>
      </c>
      <c r="AV199">
        <v>2188.17</v>
      </c>
      <c r="AW199">
        <f>1-AU199/AV199</f>
        <v>0</v>
      </c>
      <c r="AX199">
        <v>-1.734461745173538</v>
      </c>
      <c r="AY199" t="s">
        <v>1291</v>
      </c>
      <c r="AZ199">
        <v>12565.3</v>
      </c>
      <c r="BA199">
        <v>647.9867599999999</v>
      </c>
      <c r="BB199">
        <v>936.062</v>
      </c>
      <c r="BC199">
        <f>1-BA199/BB199</f>
        <v>0</v>
      </c>
      <c r="BD199">
        <v>0.5</v>
      </c>
      <c r="BE199">
        <f>CN199</f>
        <v>0</v>
      </c>
      <c r="BF199">
        <f>S199</f>
        <v>0</v>
      </c>
      <c r="BG199">
        <f>BC199*BD199*BE199</f>
        <v>0</v>
      </c>
      <c r="BH199">
        <f>(BF199-AX199)/BE199</f>
        <v>0</v>
      </c>
      <c r="BI199">
        <f>(AV199-BB199)/BB199</f>
        <v>0</v>
      </c>
      <c r="BJ199">
        <f>AU199/(AW199+AU199/BB199)</f>
        <v>0</v>
      </c>
      <c r="BK199" t="s">
        <v>1292</v>
      </c>
      <c r="BL199">
        <v>1275.24</v>
      </c>
      <c r="BM199">
        <f>IF(BL199&lt;&gt;0, BL199, BJ199)</f>
        <v>0</v>
      </c>
      <c r="BN199">
        <f>1-BM199/BB199</f>
        <v>0</v>
      </c>
      <c r="BO199">
        <f>(BB199-BA199)/(BB199-BM199)</f>
        <v>0</v>
      </c>
      <c r="BP199">
        <f>(AV199-BB199)/(AV199-BM199)</f>
        <v>0</v>
      </c>
      <c r="BQ199">
        <f>(BB199-BA199)/(BB199-AU199)</f>
        <v>0</v>
      </c>
      <c r="BR199">
        <f>(AV199-BB199)/(AV199-AU199)</f>
        <v>0</v>
      </c>
      <c r="BS199">
        <f>(BO199*BM199/BA199)</f>
        <v>0</v>
      </c>
      <c r="BT199">
        <f>(1-BS199)</f>
        <v>0</v>
      </c>
      <c r="BU199">
        <v>3484</v>
      </c>
      <c r="BV199">
        <v>300</v>
      </c>
      <c r="BW199">
        <v>300</v>
      </c>
      <c r="BX199">
        <v>300</v>
      </c>
      <c r="BY199">
        <v>12565.3</v>
      </c>
      <c r="BZ199">
        <v>899.85</v>
      </c>
      <c r="CA199">
        <v>-0.009878359999999999</v>
      </c>
      <c r="CB199">
        <v>-6.69</v>
      </c>
      <c r="CC199" t="s">
        <v>417</v>
      </c>
      <c r="CD199" t="s">
        <v>417</v>
      </c>
      <c r="CE199" t="s">
        <v>417</v>
      </c>
      <c r="CF199" t="s">
        <v>417</v>
      </c>
      <c r="CG199" t="s">
        <v>417</v>
      </c>
      <c r="CH199" t="s">
        <v>417</v>
      </c>
      <c r="CI199" t="s">
        <v>417</v>
      </c>
      <c r="CJ199" t="s">
        <v>417</v>
      </c>
      <c r="CK199" t="s">
        <v>417</v>
      </c>
      <c r="CL199" t="s">
        <v>417</v>
      </c>
      <c r="CM199">
        <f>$B$11*DK199+$C$11*DL199+$F$11*DW199*(1-DZ199)</f>
        <v>0</v>
      </c>
      <c r="CN199">
        <f>CM199*CO199</f>
        <v>0</v>
      </c>
      <c r="CO199">
        <f>($B$11*$D$9+$C$11*$D$9+$F$11*((EJ199+EB199)/MAX(EJ199+EB199+EK199, 0.1)*$I$9+EK199/MAX(EJ199+EB199+EK199, 0.1)*$J$9))/($B$11+$C$11+$F$11)</f>
        <v>0</v>
      </c>
      <c r="CP199">
        <f>($B$11*$K$9+$C$11*$K$9+$F$11*((EJ199+EB199)/MAX(EJ199+EB199+EK199, 0.1)*$P$9+EK199/MAX(EJ199+EB199+EK199, 0.1)*$Q$9))/($B$11+$C$11+$F$11)</f>
        <v>0</v>
      </c>
      <c r="CQ199">
        <v>6</v>
      </c>
      <c r="CR199">
        <v>0.5</v>
      </c>
      <c r="CS199" t="s">
        <v>418</v>
      </c>
      <c r="CT199">
        <v>2</v>
      </c>
      <c r="CU199">
        <v>1690415398</v>
      </c>
      <c r="CV199">
        <v>410.062870967742</v>
      </c>
      <c r="CW199">
        <v>412.6479032258065</v>
      </c>
      <c r="CX199">
        <v>34.85428387096775</v>
      </c>
      <c r="CY199">
        <v>34.9689870967742</v>
      </c>
      <c r="CZ199">
        <v>408.9218709677419</v>
      </c>
      <c r="DA199">
        <v>34.29028387096775</v>
      </c>
      <c r="DB199">
        <v>600.1239677419354</v>
      </c>
      <c r="DC199">
        <v>101.0547096774193</v>
      </c>
      <c r="DD199">
        <v>0.09970696774193549</v>
      </c>
      <c r="DE199">
        <v>32.27520322580645</v>
      </c>
      <c r="DF199">
        <v>32.59853870967741</v>
      </c>
      <c r="DG199">
        <v>999.9000000000003</v>
      </c>
      <c r="DH199">
        <v>0</v>
      </c>
      <c r="DI199">
        <v>0</v>
      </c>
      <c r="DJ199">
        <v>10001.93225806452</v>
      </c>
      <c r="DK199">
        <v>0</v>
      </c>
      <c r="DL199">
        <v>109.6715806451613</v>
      </c>
      <c r="DM199">
        <v>-2.629539032258065</v>
      </c>
      <c r="DN199">
        <v>424.8224193548388</v>
      </c>
      <c r="DO199">
        <v>427.6007741935484</v>
      </c>
      <c r="DP199">
        <v>-0.1216588419354839</v>
      </c>
      <c r="DQ199">
        <v>412.6479032258065</v>
      </c>
      <c r="DR199">
        <v>34.9689870967742</v>
      </c>
      <c r="DS199">
        <v>3.521489032258064</v>
      </c>
      <c r="DT199">
        <v>3.533783225806451</v>
      </c>
      <c r="DU199">
        <v>26.72370322580645</v>
      </c>
      <c r="DV199">
        <v>26.78293870967742</v>
      </c>
      <c r="DW199">
        <v>600.0106774193549</v>
      </c>
      <c r="DX199">
        <v>0.9330003225806452</v>
      </c>
      <c r="DY199">
        <v>0.06699960967741934</v>
      </c>
      <c r="DZ199">
        <v>0</v>
      </c>
      <c r="EA199">
        <v>648.3155806451614</v>
      </c>
      <c r="EB199">
        <v>4.999310000000001</v>
      </c>
      <c r="EC199">
        <v>5356.58258064516</v>
      </c>
      <c r="ED199">
        <v>5203.861935483871</v>
      </c>
      <c r="EE199">
        <v>38.8</v>
      </c>
      <c r="EF199">
        <v>40.671</v>
      </c>
      <c r="EG199">
        <v>39.74593548387096</v>
      </c>
      <c r="EH199">
        <v>40.48170967741934</v>
      </c>
      <c r="EI199">
        <v>40.512</v>
      </c>
      <c r="EJ199">
        <v>555.1454838709677</v>
      </c>
      <c r="EK199">
        <v>39.86548387096773</v>
      </c>
      <c r="EL199">
        <v>0</v>
      </c>
      <c r="EM199">
        <v>180.2000000476837</v>
      </c>
      <c r="EN199">
        <v>0</v>
      </c>
      <c r="EO199">
        <v>647.9867599999999</v>
      </c>
      <c r="EP199">
        <v>-43.70030776010336</v>
      </c>
      <c r="EQ199">
        <v>1184.180779628201</v>
      </c>
      <c r="ER199">
        <v>5371.87</v>
      </c>
      <c r="ES199">
        <v>15</v>
      </c>
      <c r="ET199">
        <v>1690415424</v>
      </c>
      <c r="EU199" t="s">
        <v>1293</v>
      </c>
      <c r="EV199">
        <v>1690415424</v>
      </c>
      <c r="EW199">
        <v>1690415422</v>
      </c>
      <c r="EX199">
        <v>140</v>
      </c>
      <c r="EY199">
        <v>0.046</v>
      </c>
      <c r="EZ199">
        <v>0.007</v>
      </c>
      <c r="FA199">
        <v>1.141</v>
      </c>
      <c r="FB199">
        <v>0.5639999999999999</v>
      </c>
      <c r="FC199">
        <v>412</v>
      </c>
      <c r="FD199">
        <v>35</v>
      </c>
      <c r="FE199">
        <v>0.37</v>
      </c>
      <c r="FF199">
        <v>0.26</v>
      </c>
      <c r="FG199">
        <v>2.684499483170109</v>
      </c>
      <c r="FH199">
        <v>-0.3761570619511943</v>
      </c>
      <c r="FI199">
        <v>0.06225625062509214</v>
      </c>
      <c r="FJ199">
        <v>1</v>
      </c>
      <c r="FK199">
        <v>-2.648044390243903</v>
      </c>
      <c r="FL199">
        <v>0.3613371428571381</v>
      </c>
      <c r="FM199">
        <v>0.06351677819626148</v>
      </c>
      <c r="FN199">
        <v>1</v>
      </c>
      <c r="FO199">
        <v>410.0174193548387</v>
      </c>
      <c r="FP199">
        <v>0.1954354838697008</v>
      </c>
      <c r="FQ199">
        <v>0.03355570639759782</v>
      </c>
      <c r="FR199">
        <v>1</v>
      </c>
      <c r="FS199">
        <v>-0.1409057658536585</v>
      </c>
      <c r="FT199">
        <v>0.360393434843206</v>
      </c>
      <c r="FU199">
        <v>0.03600904568811951</v>
      </c>
      <c r="FV199">
        <v>1</v>
      </c>
      <c r="FW199">
        <v>34.84468709677419</v>
      </c>
      <c r="FX199">
        <v>0.2983838709676844</v>
      </c>
      <c r="FY199">
        <v>0.02243578279525348</v>
      </c>
      <c r="FZ199">
        <v>1</v>
      </c>
      <c r="GA199">
        <v>5</v>
      </c>
      <c r="GB199">
        <v>5</v>
      </c>
      <c r="GC199" t="s">
        <v>420</v>
      </c>
      <c r="GD199">
        <v>3.17041</v>
      </c>
      <c r="GE199">
        <v>2.79733</v>
      </c>
      <c r="GF199">
        <v>0.101283</v>
      </c>
      <c r="GG199">
        <v>0.102523</v>
      </c>
      <c r="GH199">
        <v>0.152541</v>
      </c>
      <c r="GI199">
        <v>0.153888</v>
      </c>
      <c r="GJ199">
        <v>27677.4</v>
      </c>
      <c r="GK199">
        <v>22102.3</v>
      </c>
      <c r="GL199">
        <v>28816.2</v>
      </c>
      <c r="GM199">
        <v>24152</v>
      </c>
      <c r="GN199">
        <v>31059.1</v>
      </c>
      <c r="GO199">
        <v>29822.3</v>
      </c>
      <c r="GP199">
        <v>39749.6</v>
      </c>
      <c r="GQ199">
        <v>39407.7</v>
      </c>
      <c r="GR199">
        <v>2.08417</v>
      </c>
      <c r="GS199">
        <v>1.80225</v>
      </c>
      <c r="GT199">
        <v>0.0980683</v>
      </c>
      <c r="GU199">
        <v>0</v>
      </c>
      <c r="GV199">
        <v>30.9815</v>
      </c>
      <c r="GW199">
        <v>999.9</v>
      </c>
      <c r="GX199">
        <v>63.8</v>
      </c>
      <c r="GY199">
        <v>36</v>
      </c>
      <c r="GZ199">
        <v>37.6842</v>
      </c>
      <c r="HA199">
        <v>61.87</v>
      </c>
      <c r="HB199">
        <v>29.0665</v>
      </c>
      <c r="HC199">
        <v>1</v>
      </c>
      <c r="HD199">
        <v>0.513463</v>
      </c>
      <c r="HE199">
        <v>0</v>
      </c>
      <c r="HF199">
        <v>20.2857</v>
      </c>
      <c r="HG199">
        <v>5.22478</v>
      </c>
      <c r="HH199">
        <v>11.9141</v>
      </c>
      <c r="HI199">
        <v>4.9634</v>
      </c>
      <c r="HJ199">
        <v>3.292</v>
      </c>
      <c r="HK199">
        <v>9999</v>
      </c>
      <c r="HL199">
        <v>9999</v>
      </c>
      <c r="HM199">
        <v>9999</v>
      </c>
      <c r="HN199">
        <v>999.9</v>
      </c>
      <c r="HO199">
        <v>4.9703</v>
      </c>
      <c r="HP199">
        <v>1.87522</v>
      </c>
      <c r="HQ199">
        <v>1.87396</v>
      </c>
      <c r="HR199">
        <v>1.87317</v>
      </c>
      <c r="HS199">
        <v>1.87456</v>
      </c>
      <c r="HT199">
        <v>1.86962</v>
      </c>
      <c r="HU199">
        <v>1.87378</v>
      </c>
      <c r="HV199">
        <v>1.87881</v>
      </c>
      <c r="HW199">
        <v>0</v>
      </c>
      <c r="HX199">
        <v>0</v>
      </c>
      <c r="HY199">
        <v>0</v>
      </c>
      <c r="HZ199">
        <v>0</v>
      </c>
      <c r="IA199" t="s">
        <v>421</v>
      </c>
      <c r="IB199" t="s">
        <v>422</v>
      </c>
      <c r="IC199" t="s">
        <v>423</v>
      </c>
      <c r="ID199" t="s">
        <v>423</v>
      </c>
      <c r="IE199" t="s">
        <v>423</v>
      </c>
      <c r="IF199" t="s">
        <v>423</v>
      </c>
      <c r="IG199">
        <v>0</v>
      </c>
      <c r="IH199">
        <v>100</v>
      </c>
      <c r="II199">
        <v>100</v>
      </c>
      <c r="IJ199">
        <v>1.141</v>
      </c>
      <c r="IK199">
        <v>0.5639999999999999</v>
      </c>
      <c r="IL199">
        <v>1.075506997756319</v>
      </c>
      <c r="IM199">
        <v>0.0007502269904989051</v>
      </c>
      <c r="IN199">
        <v>-1.907541437940456E-06</v>
      </c>
      <c r="IO199">
        <v>4.87577687351772E-10</v>
      </c>
      <c r="IP199">
        <v>0.5570450000000022</v>
      </c>
      <c r="IQ199">
        <v>0</v>
      </c>
      <c r="IR199">
        <v>0</v>
      </c>
      <c r="IS199">
        <v>0</v>
      </c>
      <c r="IT199">
        <v>1</v>
      </c>
      <c r="IU199">
        <v>1943</v>
      </c>
      <c r="IV199">
        <v>1</v>
      </c>
      <c r="IW199">
        <v>21</v>
      </c>
      <c r="IX199">
        <v>2.7</v>
      </c>
      <c r="IY199">
        <v>2.7</v>
      </c>
      <c r="IZ199">
        <v>1.09863</v>
      </c>
      <c r="JA199">
        <v>2.43774</v>
      </c>
      <c r="JB199">
        <v>1.42578</v>
      </c>
      <c r="JC199">
        <v>2.26562</v>
      </c>
      <c r="JD199">
        <v>1.54785</v>
      </c>
      <c r="JE199">
        <v>2.3999</v>
      </c>
      <c r="JF199">
        <v>38.5995</v>
      </c>
      <c r="JG199">
        <v>14.097</v>
      </c>
      <c r="JH199">
        <v>18</v>
      </c>
      <c r="JI199">
        <v>631.6660000000001</v>
      </c>
      <c r="JJ199">
        <v>428.704</v>
      </c>
      <c r="JK199">
        <v>32.4365</v>
      </c>
      <c r="JL199">
        <v>33.7312</v>
      </c>
      <c r="JM199">
        <v>29.9995</v>
      </c>
      <c r="JN199">
        <v>33.7736</v>
      </c>
      <c r="JO199">
        <v>33.7141</v>
      </c>
      <c r="JP199">
        <v>22.0129</v>
      </c>
      <c r="JQ199">
        <v>4.47369</v>
      </c>
      <c r="JR199">
        <v>100</v>
      </c>
      <c r="JS199">
        <v>-999.9</v>
      </c>
      <c r="JT199">
        <v>412.607</v>
      </c>
      <c r="JU199">
        <v>35</v>
      </c>
      <c r="JV199">
        <v>93.8916</v>
      </c>
      <c r="JW199">
        <v>100.258</v>
      </c>
    </row>
    <row r="200" spans="1:283">
      <c r="A200">
        <v>184</v>
      </c>
      <c r="B200">
        <v>1690415549</v>
      </c>
      <c r="C200">
        <v>37178.90000009537</v>
      </c>
      <c r="D200" t="s">
        <v>1294</v>
      </c>
      <c r="E200" t="s">
        <v>1295</v>
      </c>
      <c r="F200">
        <v>15</v>
      </c>
      <c r="P200">
        <v>1690415541</v>
      </c>
      <c r="Q200">
        <f>(R200)/1000</f>
        <v>0</v>
      </c>
      <c r="R200">
        <f>1000*DB200*AP200*(CX200-CY200)/(100*CQ200*(1000-AP200*CX200))</f>
        <v>0</v>
      </c>
      <c r="S200">
        <f>DB200*AP200*(CW200-CV200*(1000-AP200*CY200)/(1000-AP200*CX200))/(100*CQ200)</f>
        <v>0</v>
      </c>
      <c r="T200">
        <f>CV200 - IF(AP200&gt;1, S200*CQ200*100.0/(AR200*DJ200), 0)</f>
        <v>0</v>
      </c>
      <c r="U200">
        <f>((AA200-Q200/2)*T200-S200)/(AA200+Q200/2)</f>
        <v>0</v>
      </c>
      <c r="V200">
        <f>U200*(DC200+DD200)/1000.0</f>
        <v>0</v>
      </c>
      <c r="W200">
        <f>(CV200 - IF(AP200&gt;1, S200*CQ200*100.0/(AR200*DJ200), 0))*(DC200+DD200)/1000.0</f>
        <v>0</v>
      </c>
      <c r="X200">
        <f>2.0/((1/Z200-1/Y200)+SIGN(Z200)*SQRT((1/Z200-1/Y200)*(1/Z200-1/Y200) + 4*CR200/((CR200+1)*(CR200+1))*(2*1/Z200*1/Y200-1/Y200*1/Y200)))</f>
        <v>0</v>
      </c>
      <c r="Y200">
        <f>IF(LEFT(CS200,1)&lt;&gt;"0",IF(LEFT(CS200,1)="1",3.0,CT200),$D$5+$E$5*(DJ200*DC200/($K$5*1000))+$F$5*(DJ200*DC200/($K$5*1000))*MAX(MIN(CQ200,$J$5),$I$5)*MAX(MIN(CQ200,$J$5),$I$5)+$G$5*MAX(MIN(CQ200,$J$5),$I$5)*(DJ200*DC200/($K$5*1000))+$H$5*(DJ200*DC200/($K$5*1000))*(DJ200*DC200/($K$5*1000)))</f>
        <v>0</v>
      </c>
      <c r="Z200">
        <f>Q200*(1000-(1000*0.61365*exp(17.502*AD200/(240.97+AD200))/(DC200+DD200)+CX200)/2)/(1000*0.61365*exp(17.502*AD200/(240.97+AD200))/(DC200+DD200)-CX200)</f>
        <v>0</v>
      </c>
      <c r="AA200">
        <f>1/((CR200+1)/(X200/1.6)+1/(Y200/1.37)) + CR200/((CR200+1)/(X200/1.6) + CR200/(Y200/1.37))</f>
        <v>0</v>
      </c>
      <c r="AB200">
        <f>(CM200*CP200)</f>
        <v>0</v>
      </c>
      <c r="AC200">
        <f>(DE200+(AB200+2*0.95*5.67E-8*(((DE200+$B$7)+273)^4-(DE200+273)^4)-44100*Q200)/(1.84*29.3*Y200+8*0.95*5.67E-8*(DE200+273)^3))</f>
        <v>0</v>
      </c>
      <c r="AD200">
        <f>($C$7*DF200+$D$7*DG200+$E$7*AC200)</f>
        <v>0</v>
      </c>
      <c r="AE200">
        <f>0.61365*exp(17.502*AD200/(240.97+AD200))</f>
        <v>0</v>
      </c>
      <c r="AF200">
        <f>(AG200/AH200*100)</f>
        <v>0</v>
      </c>
      <c r="AG200">
        <f>CX200*(DC200+DD200)/1000</f>
        <v>0</v>
      </c>
      <c r="AH200">
        <f>0.61365*exp(17.502*DE200/(240.97+DE200))</f>
        <v>0</v>
      </c>
      <c r="AI200">
        <f>(AE200-CX200*(DC200+DD200)/1000)</f>
        <v>0</v>
      </c>
      <c r="AJ200">
        <f>(-Q200*44100)</f>
        <v>0</v>
      </c>
      <c r="AK200">
        <f>2*29.3*Y200*0.92*(DE200-AD200)</f>
        <v>0</v>
      </c>
      <c r="AL200">
        <f>2*0.95*5.67E-8*(((DE200+$B$7)+273)^4-(AD200+273)^4)</f>
        <v>0</v>
      </c>
      <c r="AM200">
        <f>AB200+AL200+AJ200+AK200</f>
        <v>0</v>
      </c>
      <c r="AN200">
        <v>0</v>
      </c>
      <c r="AO200">
        <v>0</v>
      </c>
      <c r="AP200">
        <f>IF(AN200*$H$13&gt;=AR200,1.0,(AR200/(AR200-AN200*$H$13)))</f>
        <v>0</v>
      </c>
      <c r="AQ200">
        <f>(AP200-1)*100</f>
        <v>0</v>
      </c>
      <c r="AR200">
        <f>MAX(0,($B$13+$C$13*DJ200)/(1+$D$13*DJ200)*DC200/(DE200+273)*$E$13)</f>
        <v>0</v>
      </c>
      <c r="AS200" t="s">
        <v>414</v>
      </c>
      <c r="AT200">
        <v>12558.6</v>
      </c>
      <c r="AU200">
        <v>607.068</v>
      </c>
      <c r="AV200">
        <v>2188.17</v>
      </c>
      <c r="AW200">
        <f>1-AU200/AV200</f>
        <v>0</v>
      </c>
      <c r="AX200">
        <v>-1.734461745173538</v>
      </c>
      <c r="AY200" t="s">
        <v>1296</v>
      </c>
      <c r="AZ200">
        <v>12631.3</v>
      </c>
      <c r="BA200">
        <v>547.4893999999999</v>
      </c>
      <c r="BB200">
        <v>726.212</v>
      </c>
      <c r="BC200">
        <f>1-BA200/BB200</f>
        <v>0</v>
      </c>
      <c r="BD200">
        <v>0.5</v>
      </c>
      <c r="BE200">
        <f>CN200</f>
        <v>0</v>
      </c>
      <c r="BF200">
        <f>S200</f>
        <v>0</v>
      </c>
      <c r="BG200">
        <f>BC200*BD200*BE200</f>
        <v>0</v>
      </c>
      <c r="BH200">
        <f>(BF200-AX200)/BE200</f>
        <v>0</v>
      </c>
      <c r="BI200">
        <f>(AV200-BB200)/BB200</f>
        <v>0</v>
      </c>
      <c r="BJ200">
        <f>AU200/(AW200+AU200/BB200)</f>
        <v>0</v>
      </c>
      <c r="BK200" t="s">
        <v>1297</v>
      </c>
      <c r="BL200">
        <v>212.29</v>
      </c>
      <c r="BM200">
        <f>IF(BL200&lt;&gt;0, BL200, BJ200)</f>
        <v>0</v>
      </c>
      <c r="BN200">
        <f>1-BM200/BB200</f>
        <v>0</v>
      </c>
      <c r="BO200">
        <f>(BB200-BA200)/(BB200-BM200)</f>
        <v>0</v>
      </c>
      <c r="BP200">
        <f>(AV200-BB200)/(AV200-BM200)</f>
        <v>0</v>
      </c>
      <c r="BQ200">
        <f>(BB200-BA200)/(BB200-AU200)</f>
        <v>0</v>
      </c>
      <c r="BR200">
        <f>(AV200-BB200)/(AV200-AU200)</f>
        <v>0</v>
      </c>
      <c r="BS200">
        <f>(BO200*BM200/BA200)</f>
        <v>0</v>
      </c>
      <c r="BT200">
        <f>(1-BS200)</f>
        <v>0</v>
      </c>
      <c r="BU200">
        <v>3486</v>
      </c>
      <c r="BV200">
        <v>300</v>
      </c>
      <c r="BW200">
        <v>300</v>
      </c>
      <c r="BX200">
        <v>300</v>
      </c>
      <c r="BY200">
        <v>12631.3</v>
      </c>
      <c r="BZ200">
        <v>696.85</v>
      </c>
      <c r="CA200">
        <v>-0.00992909</v>
      </c>
      <c r="CB200">
        <v>-7.62</v>
      </c>
      <c r="CC200" t="s">
        <v>417</v>
      </c>
      <c r="CD200" t="s">
        <v>417</v>
      </c>
      <c r="CE200" t="s">
        <v>417</v>
      </c>
      <c r="CF200" t="s">
        <v>417</v>
      </c>
      <c r="CG200" t="s">
        <v>417</v>
      </c>
      <c r="CH200" t="s">
        <v>417</v>
      </c>
      <c r="CI200" t="s">
        <v>417</v>
      </c>
      <c r="CJ200" t="s">
        <v>417</v>
      </c>
      <c r="CK200" t="s">
        <v>417</v>
      </c>
      <c r="CL200" t="s">
        <v>417</v>
      </c>
      <c r="CM200">
        <f>$B$11*DK200+$C$11*DL200+$F$11*DW200*(1-DZ200)</f>
        <v>0</v>
      </c>
      <c r="CN200">
        <f>CM200*CO200</f>
        <v>0</v>
      </c>
      <c r="CO200">
        <f>($B$11*$D$9+$C$11*$D$9+$F$11*((EJ200+EB200)/MAX(EJ200+EB200+EK200, 0.1)*$I$9+EK200/MAX(EJ200+EB200+EK200, 0.1)*$J$9))/($B$11+$C$11+$F$11)</f>
        <v>0</v>
      </c>
      <c r="CP200">
        <f>($B$11*$K$9+$C$11*$K$9+$F$11*((EJ200+EB200)/MAX(EJ200+EB200+EK200, 0.1)*$P$9+EK200/MAX(EJ200+EB200+EK200, 0.1)*$Q$9))/($B$11+$C$11+$F$11)</f>
        <v>0</v>
      </c>
      <c r="CQ200">
        <v>6</v>
      </c>
      <c r="CR200">
        <v>0.5</v>
      </c>
      <c r="CS200" t="s">
        <v>418</v>
      </c>
      <c r="CT200">
        <v>2</v>
      </c>
      <c r="CU200">
        <v>1690415541</v>
      </c>
      <c r="CV200">
        <v>409.9529032258064</v>
      </c>
      <c r="CW200">
        <v>412.2777419354839</v>
      </c>
      <c r="CX200">
        <v>34.85210967741935</v>
      </c>
      <c r="CY200">
        <v>34.89741612903226</v>
      </c>
      <c r="CZ200">
        <v>408.8159032258064</v>
      </c>
      <c r="DA200">
        <v>34.28410967741935</v>
      </c>
      <c r="DB200">
        <v>600.1933548387095</v>
      </c>
      <c r="DC200">
        <v>101.0533548387097</v>
      </c>
      <c r="DD200">
        <v>0.1001086322580645</v>
      </c>
      <c r="DE200">
        <v>31.93065161290323</v>
      </c>
      <c r="DF200">
        <v>32.27676451612903</v>
      </c>
      <c r="DG200">
        <v>999.9000000000003</v>
      </c>
      <c r="DH200">
        <v>0</v>
      </c>
      <c r="DI200">
        <v>0</v>
      </c>
      <c r="DJ200">
        <v>9999.591612903225</v>
      </c>
      <c r="DK200">
        <v>0</v>
      </c>
      <c r="DL200">
        <v>80.11704516129032</v>
      </c>
      <c r="DM200">
        <v>-2.319360967741936</v>
      </c>
      <c r="DN200">
        <v>424.7606774193549</v>
      </c>
      <c r="DO200">
        <v>427.1854516129031</v>
      </c>
      <c r="DP200">
        <v>-0.04906685483870968</v>
      </c>
      <c r="DQ200">
        <v>412.2777419354839</v>
      </c>
      <c r="DR200">
        <v>34.89741612903226</v>
      </c>
      <c r="DS200">
        <v>3.521537741935483</v>
      </c>
      <c r="DT200">
        <v>3.526496774193548</v>
      </c>
      <c r="DU200">
        <v>26.72394193548387</v>
      </c>
      <c r="DV200">
        <v>26.74785483870968</v>
      </c>
      <c r="DW200">
        <v>600.0154193548385</v>
      </c>
      <c r="DX200">
        <v>0.9329787096774195</v>
      </c>
      <c r="DY200">
        <v>0.06702115806451613</v>
      </c>
      <c r="DZ200">
        <v>0</v>
      </c>
      <c r="EA200">
        <v>547.8121612903227</v>
      </c>
      <c r="EB200">
        <v>4.999310000000001</v>
      </c>
      <c r="EC200">
        <v>5675.364838709675</v>
      </c>
      <c r="ED200">
        <v>5203.864838709677</v>
      </c>
      <c r="EE200">
        <v>38.37296774193548</v>
      </c>
      <c r="EF200">
        <v>40.24796774193548</v>
      </c>
      <c r="EG200">
        <v>39.34451612903224</v>
      </c>
      <c r="EH200">
        <v>40.02399999999999</v>
      </c>
      <c r="EI200">
        <v>40.09858064516128</v>
      </c>
      <c r="EJ200">
        <v>555.1370967741935</v>
      </c>
      <c r="EK200">
        <v>39.8767741935484</v>
      </c>
      <c r="EL200">
        <v>0</v>
      </c>
      <c r="EM200">
        <v>142.6000001430511</v>
      </c>
      <c r="EN200">
        <v>0</v>
      </c>
      <c r="EO200">
        <v>547.4893999999999</v>
      </c>
      <c r="EP200">
        <v>-21.84415384408667</v>
      </c>
      <c r="EQ200">
        <v>-1433.511532604691</v>
      </c>
      <c r="ER200">
        <v>5655.0092</v>
      </c>
      <c r="ES200">
        <v>15</v>
      </c>
      <c r="ET200">
        <v>1690415568.5</v>
      </c>
      <c r="EU200" t="s">
        <v>1298</v>
      </c>
      <c r="EV200">
        <v>1690415568.5</v>
      </c>
      <c r="EW200">
        <v>1690415565</v>
      </c>
      <c r="EX200">
        <v>141</v>
      </c>
      <c r="EY200">
        <v>-0.004</v>
      </c>
      <c r="EZ200">
        <v>0.004</v>
      </c>
      <c r="FA200">
        <v>1.137</v>
      </c>
      <c r="FB200">
        <v>0.5679999999999999</v>
      </c>
      <c r="FC200">
        <v>412</v>
      </c>
      <c r="FD200">
        <v>35</v>
      </c>
      <c r="FE200">
        <v>0.4</v>
      </c>
      <c r="FF200">
        <v>0.28</v>
      </c>
      <c r="FG200">
        <v>2.346730428322347</v>
      </c>
      <c r="FH200">
        <v>-0.2776224761996634</v>
      </c>
      <c r="FI200">
        <v>0.03252265816970339</v>
      </c>
      <c r="FJ200">
        <v>1</v>
      </c>
      <c r="FK200">
        <v>-2.31359975</v>
      </c>
      <c r="FL200">
        <v>-0.02387651031894592</v>
      </c>
      <c r="FM200">
        <v>0.03166300866054109</v>
      </c>
      <c r="FN200">
        <v>1</v>
      </c>
      <c r="FO200">
        <v>409.9597333333333</v>
      </c>
      <c r="FP200">
        <v>0.09301001112255525</v>
      </c>
      <c r="FQ200">
        <v>0.02105695978900381</v>
      </c>
      <c r="FR200">
        <v>1</v>
      </c>
      <c r="FS200">
        <v>-0.06986967749999999</v>
      </c>
      <c r="FT200">
        <v>0.3686314998123829</v>
      </c>
      <c r="FU200">
        <v>0.03705460585376997</v>
      </c>
      <c r="FV200">
        <v>1</v>
      </c>
      <c r="FW200">
        <v>34.84832666666667</v>
      </c>
      <c r="FX200">
        <v>0.04198798665190028</v>
      </c>
      <c r="FY200">
        <v>0.007332845438315197</v>
      </c>
      <c r="FZ200">
        <v>1</v>
      </c>
      <c r="GA200">
        <v>5</v>
      </c>
      <c r="GB200">
        <v>5</v>
      </c>
      <c r="GC200" t="s">
        <v>420</v>
      </c>
      <c r="GD200">
        <v>3.17036</v>
      </c>
      <c r="GE200">
        <v>2.79644</v>
      </c>
      <c r="GF200">
        <v>0.10131</v>
      </c>
      <c r="GG200">
        <v>0.102491</v>
      </c>
      <c r="GH200">
        <v>0.152404</v>
      </c>
      <c r="GI200">
        <v>0.153672</v>
      </c>
      <c r="GJ200">
        <v>27687.4</v>
      </c>
      <c r="GK200">
        <v>22109.7</v>
      </c>
      <c r="GL200">
        <v>28826.6</v>
      </c>
      <c r="GM200">
        <v>24158.5</v>
      </c>
      <c r="GN200">
        <v>31073.1</v>
      </c>
      <c r="GO200">
        <v>29837</v>
      </c>
      <c r="GP200">
        <v>39762.7</v>
      </c>
      <c r="GQ200">
        <v>39418.3</v>
      </c>
      <c r="GR200">
        <v>2.0849</v>
      </c>
      <c r="GS200">
        <v>1.80847</v>
      </c>
      <c r="GT200">
        <v>0.111144</v>
      </c>
      <c r="GU200">
        <v>0</v>
      </c>
      <c r="GV200">
        <v>30.4513</v>
      </c>
      <c r="GW200">
        <v>999.9</v>
      </c>
      <c r="GX200">
        <v>63.7</v>
      </c>
      <c r="GY200">
        <v>35.8</v>
      </c>
      <c r="GZ200">
        <v>37.2146</v>
      </c>
      <c r="HA200">
        <v>62.48</v>
      </c>
      <c r="HB200">
        <v>29.4712</v>
      </c>
      <c r="HC200">
        <v>1</v>
      </c>
      <c r="HD200">
        <v>0.496824</v>
      </c>
      <c r="HE200">
        <v>0</v>
      </c>
      <c r="HF200">
        <v>20.2856</v>
      </c>
      <c r="HG200">
        <v>5.22583</v>
      </c>
      <c r="HH200">
        <v>11.9141</v>
      </c>
      <c r="HI200">
        <v>4.9637</v>
      </c>
      <c r="HJ200">
        <v>3.292</v>
      </c>
      <c r="HK200">
        <v>9999</v>
      </c>
      <c r="HL200">
        <v>9999</v>
      </c>
      <c r="HM200">
        <v>9999</v>
      </c>
      <c r="HN200">
        <v>999.9</v>
      </c>
      <c r="HO200">
        <v>4.97031</v>
      </c>
      <c r="HP200">
        <v>1.87521</v>
      </c>
      <c r="HQ200">
        <v>1.87398</v>
      </c>
      <c r="HR200">
        <v>1.87317</v>
      </c>
      <c r="HS200">
        <v>1.87458</v>
      </c>
      <c r="HT200">
        <v>1.86963</v>
      </c>
      <c r="HU200">
        <v>1.87377</v>
      </c>
      <c r="HV200">
        <v>1.87881</v>
      </c>
      <c r="HW200">
        <v>0</v>
      </c>
      <c r="HX200">
        <v>0</v>
      </c>
      <c r="HY200">
        <v>0</v>
      </c>
      <c r="HZ200">
        <v>0</v>
      </c>
      <c r="IA200" t="s">
        <v>421</v>
      </c>
      <c r="IB200" t="s">
        <v>422</v>
      </c>
      <c r="IC200" t="s">
        <v>423</v>
      </c>
      <c r="ID200" t="s">
        <v>423</v>
      </c>
      <c r="IE200" t="s">
        <v>423</v>
      </c>
      <c r="IF200" t="s">
        <v>423</v>
      </c>
      <c r="IG200">
        <v>0</v>
      </c>
      <c r="IH200">
        <v>100</v>
      </c>
      <c r="II200">
        <v>100</v>
      </c>
      <c r="IJ200">
        <v>1.137</v>
      </c>
      <c r="IK200">
        <v>0.5679999999999999</v>
      </c>
      <c r="IL200">
        <v>1.121247536262153</v>
      </c>
      <c r="IM200">
        <v>0.0007502269904989051</v>
      </c>
      <c r="IN200">
        <v>-1.907541437940456E-06</v>
      </c>
      <c r="IO200">
        <v>4.87577687351772E-10</v>
      </c>
      <c r="IP200">
        <v>0.5642300000000091</v>
      </c>
      <c r="IQ200">
        <v>0</v>
      </c>
      <c r="IR200">
        <v>0</v>
      </c>
      <c r="IS200">
        <v>0</v>
      </c>
      <c r="IT200">
        <v>1</v>
      </c>
      <c r="IU200">
        <v>1943</v>
      </c>
      <c r="IV200">
        <v>1</v>
      </c>
      <c r="IW200">
        <v>21</v>
      </c>
      <c r="IX200">
        <v>2.1</v>
      </c>
      <c r="IY200">
        <v>2.1</v>
      </c>
      <c r="IZ200">
        <v>1.09863</v>
      </c>
      <c r="JA200">
        <v>2.45239</v>
      </c>
      <c r="JB200">
        <v>1.42578</v>
      </c>
      <c r="JC200">
        <v>2.26562</v>
      </c>
      <c r="JD200">
        <v>1.54785</v>
      </c>
      <c r="JE200">
        <v>2.35229</v>
      </c>
      <c r="JF200">
        <v>38.379</v>
      </c>
      <c r="JG200">
        <v>14.0707</v>
      </c>
      <c r="JH200">
        <v>18</v>
      </c>
      <c r="JI200">
        <v>630.449</v>
      </c>
      <c r="JJ200">
        <v>431.189</v>
      </c>
      <c r="JK200">
        <v>32.0708</v>
      </c>
      <c r="JL200">
        <v>33.5515</v>
      </c>
      <c r="JM200">
        <v>29.9998</v>
      </c>
      <c r="JN200">
        <v>33.5888</v>
      </c>
      <c r="JO200">
        <v>33.5332</v>
      </c>
      <c r="JP200">
        <v>22.0058</v>
      </c>
      <c r="JQ200">
        <v>2.40965</v>
      </c>
      <c r="JR200">
        <v>100</v>
      </c>
      <c r="JS200">
        <v>-999.9</v>
      </c>
      <c r="JT200">
        <v>412.353</v>
      </c>
      <c r="JU200">
        <v>35</v>
      </c>
      <c r="JV200">
        <v>93.9237</v>
      </c>
      <c r="JW200">
        <v>100.285</v>
      </c>
    </row>
    <row r="201" spans="1:283">
      <c r="A201">
        <v>185</v>
      </c>
      <c r="B201">
        <v>1690415720.5</v>
      </c>
      <c r="C201">
        <v>37350.40000009537</v>
      </c>
      <c r="D201" t="s">
        <v>1299</v>
      </c>
      <c r="E201" t="s">
        <v>1300</v>
      </c>
      <c r="F201">
        <v>15</v>
      </c>
      <c r="P201">
        <v>1690415712.5</v>
      </c>
      <c r="Q201">
        <f>(R201)/1000</f>
        <v>0</v>
      </c>
      <c r="R201">
        <f>1000*DB201*AP201*(CX201-CY201)/(100*CQ201*(1000-AP201*CX201))</f>
        <v>0</v>
      </c>
      <c r="S201">
        <f>DB201*AP201*(CW201-CV201*(1000-AP201*CY201)/(1000-AP201*CX201))/(100*CQ201)</f>
        <v>0</v>
      </c>
      <c r="T201">
        <f>CV201 - IF(AP201&gt;1, S201*CQ201*100.0/(AR201*DJ201), 0)</f>
        <v>0</v>
      </c>
      <c r="U201">
        <f>((AA201-Q201/2)*T201-S201)/(AA201+Q201/2)</f>
        <v>0</v>
      </c>
      <c r="V201">
        <f>U201*(DC201+DD201)/1000.0</f>
        <v>0</v>
      </c>
      <c r="W201">
        <f>(CV201 - IF(AP201&gt;1, S201*CQ201*100.0/(AR201*DJ201), 0))*(DC201+DD201)/1000.0</f>
        <v>0</v>
      </c>
      <c r="X201">
        <f>2.0/((1/Z201-1/Y201)+SIGN(Z201)*SQRT((1/Z201-1/Y201)*(1/Z201-1/Y201) + 4*CR201/((CR201+1)*(CR201+1))*(2*1/Z201*1/Y201-1/Y201*1/Y201)))</f>
        <v>0</v>
      </c>
      <c r="Y201">
        <f>IF(LEFT(CS201,1)&lt;&gt;"0",IF(LEFT(CS201,1)="1",3.0,CT201),$D$5+$E$5*(DJ201*DC201/($K$5*1000))+$F$5*(DJ201*DC201/($K$5*1000))*MAX(MIN(CQ201,$J$5),$I$5)*MAX(MIN(CQ201,$J$5),$I$5)+$G$5*MAX(MIN(CQ201,$J$5),$I$5)*(DJ201*DC201/($K$5*1000))+$H$5*(DJ201*DC201/($K$5*1000))*(DJ201*DC201/($K$5*1000)))</f>
        <v>0</v>
      </c>
      <c r="Z201">
        <f>Q201*(1000-(1000*0.61365*exp(17.502*AD201/(240.97+AD201))/(DC201+DD201)+CX201)/2)/(1000*0.61365*exp(17.502*AD201/(240.97+AD201))/(DC201+DD201)-CX201)</f>
        <v>0</v>
      </c>
      <c r="AA201">
        <f>1/((CR201+1)/(X201/1.6)+1/(Y201/1.37)) + CR201/((CR201+1)/(X201/1.6) + CR201/(Y201/1.37))</f>
        <v>0</v>
      </c>
      <c r="AB201">
        <f>(CM201*CP201)</f>
        <v>0</v>
      </c>
      <c r="AC201">
        <f>(DE201+(AB201+2*0.95*5.67E-8*(((DE201+$B$7)+273)^4-(DE201+273)^4)-44100*Q201)/(1.84*29.3*Y201+8*0.95*5.67E-8*(DE201+273)^3))</f>
        <v>0</v>
      </c>
      <c r="AD201">
        <f>($C$7*DF201+$D$7*DG201+$E$7*AC201)</f>
        <v>0</v>
      </c>
      <c r="AE201">
        <f>0.61365*exp(17.502*AD201/(240.97+AD201))</f>
        <v>0</v>
      </c>
      <c r="AF201">
        <f>(AG201/AH201*100)</f>
        <v>0</v>
      </c>
      <c r="AG201">
        <f>CX201*(DC201+DD201)/1000</f>
        <v>0</v>
      </c>
      <c r="AH201">
        <f>0.61365*exp(17.502*DE201/(240.97+DE201))</f>
        <v>0</v>
      </c>
      <c r="AI201">
        <f>(AE201-CX201*(DC201+DD201)/1000)</f>
        <v>0</v>
      </c>
      <c r="AJ201">
        <f>(-Q201*44100)</f>
        <v>0</v>
      </c>
      <c r="AK201">
        <f>2*29.3*Y201*0.92*(DE201-AD201)</f>
        <v>0</v>
      </c>
      <c r="AL201">
        <f>2*0.95*5.67E-8*(((DE201+$B$7)+273)^4-(AD201+273)^4)</f>
        <v>0</v>
      </c>
      <c r="AM201">
        <f>AB201+AL201+AJ201+AK201</f>
        <v>0</v>
      </c>
      <c r="AN201">
        <v>0</v>
      </c>
      <c r="AO201">
        <v>0</v>
      </c>
      <c r="AP201">
        <f>IF(AN201*$H$13&gt;=AR201,1.0,(AR201/(AR201-AN201*$H$13)))</f>
        <v>0</v>
      </c>
      <c r="AQ201">
        <f>(AP201-1)*100</f>
        <v>0</v>
      </c>
      <c r="AR201">
        <f>MAX(0,($B$13+$C$13*DJ201)/(1+$D$13*DJ201)*DC201/(DE201+273)*$E$13)</f>
        <v>0</v>
      </c>
      <c r="AS201" t="s">
        <v>414</v>
      </c>
      <c r="AT201">
        <v>12558.6</v>
      </c>
      <c r="AU201">
        <v>607.068</v>
      </c>
      <c r="AV201">
        <v>2188.17</v>
      </c>
      <c r="AW201">
        <f>1-AU201/AV201</f>
        <v>0</v>
      </c>
      <c r="AX201">
        <v>-1.734461745173538</v>
      </c>
      <c r="AY201" t="s">
        <v>1301</v>
      </c>
      <c r="AZ201">
        <v>12675.4</v>
      </c>
      <c r="BA201">
        <v>432.3661923076924</v>
      </c>
      <c r="BB201">
        <v>555.504</v>
      </c>
      <c r="BC201">
        <f>1-BA201/BB201</f>
        <v>0</v>
      </c>
      <c r="BD201">
        <v>0.5</v>
      </c>
      <c r="BE201">
        <f>CN201</f>
        <v>0</v>
      </c>
      <c r="BF201">
        <f>S201</f>
        <v>0</v>
      </c>
      <c r="BG201">
        <f>BC201*BD201*BE201</f>
        <v>0</v>
      </c>
      <c r="BH201">
        <f>(BF201-AX201)/BE201</f>
        <v>0</v>
      </c>
      <c r="BI201">
        <f>(AV201-BB201)/BB201</f>
        <v>0</v>
      </c>
      <c r="BJ201">
        <f>AU201/(AW201+AU201/BB201)</f>
        <v>0</v>
      </c>
      <c r="BK201" t="s">
        <v>1302</v>
      </c>
      <c r="BL201">
        <v>-12.2</v>
      </c>
      <c r="BM201">
        <f>IF(BL201&lt;&gt;0, BL201, BJ201)</f>
        <v>0</v>
      </c>
      <c r="BN201">
        <f>1-BM201/BB201</f>
        <v>0</v>
      </c>
      <c r="BO201">
        <f>(BB201-BA201)/(BB201-BM201)</f>
        <v>0</v>
      </c>
      <c r="BP201">
        <f>(AV201-BB201)/(AV201-BM201)</f>
        <v>0</v>
      </c>
      <c r="BQ201">
        <f>(BB201-BA201)/(BB201-AU201)</f>
        <v>0</v>
      </c>
      <c r="BR201">
        <f>(AV201-BB201)/(AV201-AU201)</f>
        <v>0</v>
      </c>
      <c r="BS201">
        <f>(BO201*BM201/BA201)</f>
        <v>0</v>
      </c>
      <c r="BT201">
        <f>(1-BS201)</f>
        <v>0</v>
      </c>
      <c r="BU201">
        <v>3488</v>
      </c>
      <c r="BV201">
        <v>300</v>
      </c>
      <c r="BW201">
        <v>300</v>
      </c>
      <c r="BX201">
        <v>300</v>
      </c>
      <c r="BY201">
        <v>12675.4</v>
      </c>
      <c r="BZ201">
        <v>538.16</v>
      </c>
      <c r="CA201">
        <v>-0.009966269999999999</v>
      </c>
      <c r="CB201">
        <v>-4.92</v>
      </c>
      <c r="CC201" t="s">
        <v>417</v>
      </c>
      <c r="CD201" t="s">
        <v>417</v>
      </c>
      <c r="CE201" t="s">
        <v>417</v>
      </c>
      <c r="CF201" t="s">
        <v>417</v>
      </c>
      <c r="CG201" t="s">
        <v>417</v>
      </c>
      <c r="CH201" t="s">
        <v>417</v>
      </c>
      <c r="CI201" t="s">
        <v>417</v>
      </c>
      <c r="CJ201" t="s">
        <v>417</v>
      </c>
      <c r="CK201" t="s">
        <v>417</v>
      </c>
      <c r="CL201" t="s">
        <v>417</v>
      </c>
      <c r="CM201">
        <f>$B$11*DK201+$C$11*DL201+$F$11*DW201*(1-DZ201)</f>
        <v>0</v>
      </c>
      <c r="CN201">
        <f>CM201*CO201</f>
        <v>0</v>
      </c>
      <c r="CO201">
        <f>($B$11*$D$9+$C$11*$D$9+$F$11*((EJ201+EB201)/MAX(EJ201+EB201+EK201, 0.1)*$I$9+EK201/MAX(EJ201+EB201+EK201, 0.1)*$J$9))/($B$11+$C$11+$F$11)</f>
        <v>0</v>
      </c>
      <c r="CP201">
        <f>($B$11*$K$9+$C$11*$K$9+$F$11*((EJ201+EB201)/MAX(EJ201+EB201+EK201, 0.1)*$P$9+EK201/MAX(EJ201+EB201+EK201, 0.1)*$Q$9))/($B$11+$C$11+$F$11)</f>
        <v>0</v>
      </c>
      <c r="CQ201">
        <v>6</v>
      </c>
      <c r="CR201">
        <v>0.5</v>
      </c>
      <c r="CS201" t="s">
        <v>418</v>
      </c>
      <c r="CT201">
        <v>2</v>
      </c>
      <c r="CU201">
        <v>1690415712.5</v>
      </c>
      <c r="CV201">
        <v>410.0435483870968</v>
      </c>
      <c r="CW201">
        <v>410.7601612903225</v>
      </c>
      <c r="CX201">
        <v>34.59044516129033</v>
      </c>
      <c r="CY201">
        <v>34.70622903225807</v>
      </c>
      <c r="CZ201">
        <v>408.8325483870968</v>
      </c>
      <c r="DA201">
        <v>34.01844516129033</v>
      </c>
      <c r="DB201">
        <v>600.1586451612903</v>
      </c>
      <c r="DC201">
        <v>101.0527741935484</v>
      </c>
      <c r="DD201">
        <v>0.09989295483870966</v>
      </c>
      <c r="DE201">
        <v>31.94548064516129</v>
      </c>
      <c r="DF201">
        <v>32.40333870967741</v>
      </c>
      <c r="DG201">
        <v>999.9000000000003</v>
      </c>
      <c r="DH201">
        <v>0</v>
      </c>
      <c r="DI201">
        <v>0</v>
      </c>
      <c r="DJ201">
        <v>9995.587419354839</v>
      </c>
      <c r="DK201">
        <v>0</v>
      </c>
      <c r="DL201">
        <v>74.93974838709677</v>
      </c>
      <c r="DM201">
        <v>-0.7892238387096775</v>
      </c>
      <c r="DN201">
        <v>424.6584516129032</v>
      </c>
      <c r="DO201">
        <v>425.5285161290322</v>
      </c>
      <c r="DP201">
        <v>-0.1194663419354839</v>
      </c>
      <c r="DQ201">
        <v>410.7601612903225</v>
      </c>
      <c r="DR201">
        <v>34.70622903225807</v>
      </c>
      <c r="DS201">
        <v>3.495084193548388</v>
      </c>
      <c r="DT201">
        <v>3.507158064516129</v>
      </c>
      <c r="DU201">
        <v>26.59587741935484</v>
      </c>
      <c r="DV201">
        <v>26.65443225806451</v>
      </c>
      <c r="DW201">
        <v>600.0023870967743</v>
      </c>
      <c r="DX201">
        <v>0.9330023548387099</v>
      </c>
      <c r="DY201">
        <v>0.06699767419354836</v>
      </c>
      <c r="DZ201">
        <v>0</v>
      </c>
      <c r="EA201">
        <v>432.4913225806451</v>
      </c>
      <c r="EB201">
        <v>4.999310000000001</v>
      </c>
      <c r="EC201">
        <v>4815.933870967741</v>
      </c>
      <c r="ED201">
        <v>5203.793225806451</v>
      </c>
      <c r="EE201">
        <v>38.06199999999998</v>
      </c>
      <c r="EF201">
        <v>40</v>
      </c>
      <c r="EG201">
        <v>39.01600000000001</v>
      </c>
      <c r="EH201">
        <v>39.75</v>
      </c>
      <c r="EI201">
        <v>39.86687096774193</v>
      </c>
      <c r="EJ201">
        <v>555.1403225806453</v>
      </c>
      <c r="EK201">
        <v>39.8632258064516</v>
      </c>
      <c r="EL201">
        <v>0</v>
      </c>
      <c r="EM201">
        <v>171.2000000476837</v>
      </c>
      <c r="EN201">
        <v>0</v>
      </c>
      <c r="EO201">
        <v>432.3661923076924</v>
      </c>
      <c r="EP201">
        <v>-11.58013675083894</v>
      </c>
      <c r="EQ201">
        <v>-349.3022216091662</v>
      </c>
      <c r="ER201">
        <v>4826.725769230769</v>
      </c>
      <c r="ES201">
        <v>15</v>
      </c>
      <c r="ET201">
        <v>1690415744</v>
      </c>
      <c r="EU201" t="s">
        <v>1303</v>
      </c>
      <c r="EV201">
        <v>1690415740.5</v>
      </c>
      <c r="EW201">
        <v>1690415744</v>
      </c>
      <c r="EX201">
        <v>142</v>
      </c>
      <c r="EY201">
        <v>0.073</v>
      </c>
      <c r="EZ201">
        <v>0.004</v>
      </c>
      <c r="FA201">
        <v>1.211</v>
      </c>
      <c r="FB201">
        <v>0.572</v>
      </c>
      <c r="FC201">
        <v>411</v>
      </c>
      <c r="FD201">
        <v>35</v>
      </c>
      <c r="FE201">
        <v>0.4</v>
      </c>
      <c r="FF201">
        <v>0.3</v>
      </c>
      <c r="FG201">
        <v>0.8551370588543713</v>
      </c>
      <c r="FH201">
        <v>0.2146520923327589</v>
      </c>
      <c r="FI201">
        <v>0.09139770838243175</v>
      </c>
      <c r="FJ201">
        <v>1</v>
      </c>
      <c r="FK201">
        <v>-0.806873487804878</v>
      </c>
      <c r="FL201">
        <v>0.008333728222994972</v>
      </c>
      <c r="FM201">
        <v>0.08275101711942054</v>
      </c>
      <c r="FN201">
        <v>1</v>
      </c>
      <c r="FO201">
        <v>409.9651290322581</v>
      </c>
      <c r="FP201">
        <v>0.0112258064502883</v>
      </c>
      <c r="FQ201">
        <v>0.0352856929203616</v>
      </c>
      <c r="FR201">
        <v>1</v>
      </c>
      <c r="FS201">
        <v>-0.1427950634146341</v>
      </c>
      <c r="FT201">
        <v>0.3905594738675959</v>
      </c>
      <c r="FU201">
        <v>0.03950501577883779</v>
      </c>
      <c r="FV201">
        <v>1</v>
      </c>
      <c r="FW201">
        <v>34.58521612903225</v>
      </c>
      <c r="FX201">
        <v>0.1009548387096146</v>
      </c>
      <c r="FY201">
        <v>0.007820324915871372</v>
      </c>
      <c r="FZ201">
        <v>1</v>
      </c>
      <c r="GA201">
        <v>5</v>
      </c>
      <c r="GB201">
        <v>5</v>
      </c>
      <c r="GC201" t="s">
        <v>420</v>
      </c>
      <c r="GD201">
        <v>3.17068</v>
      </c>
      <c r="GE201">
        <v>2.79691</v>
      </c>
      <c r="GF201">
        <v>0.101353</v>
      </c>
      <c r="GG201">
        <v>0.102228</v>
      </c>
      <c r="GH201">
        <v>0.151718</v>
      </c>
      <c r="GI201">
        <v>0.15318</v>
      </c>
      <c r="GJ201">
        <v>27694.1</v>
      </c>
      <c r="GK201">
        <v>22121.5</v>
      </c>
      <c r="GL201">
        <v>28834.4</v>
      </c>
      <c r="GM201">
        <v>24163.8</v>
      </c>
      <c r="GN201">
        <v>31105.6</v>
      </c>
      <c r="GO201">
        <v>29860.2</v>
      </c>
      <c r="GP201">
        <v>39772.8</v>
      </c>
      <c r="GQ201">
        <v>39426.6</v>
      </c>
      <c r="GR201">
        <v>2.08722</v>
      </c>
      <c r="GS201">
        <v>1.80818</v>
      </c>
      <c r="GT201">
        <v>0.119925</v>
      </c>
      <c r="GU201">
        <v>0</v>
      </c>
      <c r="GV201">
        <v>30.4467</v>
      </c>
      <c r="GW201">
        <v>999.9</v>
      </c>
      <c r="GX201">
        <v>63.5</v>
      </c>
      <c r="GY201">
        <v>35.7</v>
      </c>
      <c r="GZ201">
        <v>36.8925</v>
      </c>
      <c r="HA201">
        <v>62.18</v>
      </c>
      <c r="HB201">
        <v>29.6194</v>
      </c>
      <c r="HC201">
        <v>1</v>
      </c>
      <c r="HD201">
        <v>0.485495</v>
      </c>
      <c r="HE201">
        <v>0</v>
      </c>
      <c r="HF201">
        <v>20.2855</v>
      </c>
      <c r="HG201">
        <v>5.22298</v>
      </c>
      <c r="HH201">
        <v>11.9141</v>
      </c>
      <c r="HI201">
        <v>4.96375</v>
      </c>
      <c r="HJ201">
        <v>3.292</v>
      </c>
      <c r="HK201">
        <v>9999</v>
      </c>
      <c r="HL201">
        <v>9999</v>
      </c>
      <c r="HM201">
        <v>9999</v>
      </c>
      <c r="HN201">
        <v>999.9</v>
      </c>
      <c r="HO201">
        <v>4.97032</v>
      </c>
      <c r="HP201">
        <v>1.87521</v>
      </c>
      <c r="HQ201">
        <v>1.87394</v>
      </c>
      <c r="HR201">
        <v>1.87317</v>
      </c>
      <c r="HS201">
        <v>1.87457</v>
      </c>
      <c r="HT201">
        <v>1.86962</v>
      </c>
      <c r="HU201">
        <v>1.87374</v>
      </c>
      <c r="HV201">
        <v>1.87881</v>
      </c>
      <c r="HW201">
        <v>0</v>
      </c>
      <c r="HX201">
        <v>0</v>
      </c>
      <c r="HY201">
        <v>0</v>
      </c>
      <c r="HZ201">
        <v>0</v>
      </c>
      <c r="IA201" t="s">
        <v>421</v>
      </c>
      <c r="IB201" t="s">
        <v>422</v>
      </c>
      <c r="IC201" t="s">
        <v>423</v>
      </c>
      <c r="ID201" t="s">
        <v>423</v>
      </c>
      <c r="IE201" t="s">
        <v>423</v>
      </c>
      <c r="IF201" t="s">
        <v>423</v>
      </c>
      <c r="IG201">
        <v>0</v>
      </c>
      <c r="IH201">
        <v>100</v>
      </c>
      <c r="II201">
        <v>100</v>
      </c>
      <c r="IJ201">
        <v>1.211</v>
      </c>
      <c r="IK201">
        <v>0.572</v>
      </c>
      <c r="IL201">
        <v>1.117161687091881</v>
      </c>
      <c r="IM201">
        <v>0.0007502269904989051</v>
      </c>
      <c r="IN201">
        <v>-1.907541437940456E-06</v>
      </c>
      <c r="IO201">
        <v>4.87577687351772E-10</v>
      </c>
      <c r="IP201">
        <v>0.5683199999999999</v>
      </c>
      <c r="IQ201">
        <v>0</v>
      </c>
      <c r="IR201">
        <v>0</v>
      </c>
      <c r="IS201">
        <v>0</v>
      </c>
      <c r="IT201">
        <v>1</v>
      </c>
      <c r="IU201">
        <v>1943</v>
      </c>
      <c r="IV201">
        <v>1</v>
      </c>
      <c r="IW201">
        <v>21</v>
      </c>
      <c r="IX201">
        <v>2.5</v>
      </c>
      <c r="IY201">
        <v>2.6</v>
      </c>
      <c r="IZ201">
        <v>1.09497</v>
      </c>
      <c r="JA201">
        <v>2.4292</v>
      </c>
      <c r="JB201">
        <v>1.42578</v>
      </c>
      <c r="JC201">
        <v>2.26562</v>
      </c>
      <c r="JD201">
        <v>1.54785</v>
      </c>
      <c r="JE201">
        <v>2.43652</v>
      </c>
      <c r="JF201">
        <v>38.2324</v>
      </c>
      <c r="JG201">
        <v>14.0532</v>
      </c>
      <c r="JH201">
        <v>18</v>
      </c>
      <c r="JI201">
        <v>630.739</v>
      </c>
      <c r="JJ201">
        <v>429.966</v>
      </c>
      <c r="JK201">
        <v>31.8751</v>
      </c>
      <c r="JL201">
        <v>33.4369</v>
      </c>
      <c r="JM201">
        <v>30</v>
      </c>
      <c r="JN201">
        <v>33.4341</v>
      </c>
      <c r="JO201">
        <v>33.3771</v>
      </c>
      <c r="JP201">
        <v>21.9373</v>
      </c>
      <c r="JQ201">
        <v>0</v>
      </c>
      <c r="JR201">
        <v>100</v>
      </c>
      <c r="JS201">
        <v>-999.9</v>
      </c>
      <c r="JT201">
        <v>410.778</v>
      </c>
      <c r="JU201">
        <v>35</v>
      </c>
      <c r="JV201">
        <v>93.9482</v>
      </c>
      <c r="JW201">
        <v>100.306</v>
      </c>
    </row>
    <row r="202" spans="1:283">
      <c r="A202">
        <v>186</v>
      </c>
      <c r="B202">
        <v>1690415847</v>
      </c>
      <c r="C202">
        <v>37476.90000009537</v>
      </c>
      <c r="D202" t="s">
        <v>1304</v>
      </c>
      <c r="E202" t="s">
        <v>1305</v>
      </c>
      <c r="F202">
        <v>15</v>
      </c>
      <c r="P202">
        <v>1690415839</v>
      </c>
      <c r="Q202">
        <f>(R202)/1000</f>
        <v>0</v>
      </c>
      <c r="R202">
        <f>1000*DB202*AP202*(CX202-CY202)/(100*CQ202*(1000-AP202*CX202))</f>
        <v>0</v>
      </c>
      <c r="S202">
        <f>DB202*AP202*(CW202-CV202*(1000-AP202*CY202)/(1000-AP202*CX202))/(100*CQ202)</f>
        <v>0</v>
      </c>
      <c r="T202">
        <f>CV202 - IF(AP202&gt;1, S202*CQ202*100.0/(AR202*DJ202), 0)</f>
        <v>0</v>
      </c>
      <c r="U202">
        <f>((AA202-Q202/2)*T202-S202)/(AA202+Q202/2)</f>
        <v>0</v>
      </c>
      <c r="V202">
        <f>U202*(DC202+DD202)/1000.0</f>
        <v>0</v>
      </c>
      <c r="W202">
        <f>(CV202 - IF(AP202&gt;1, S202*CQ202*100.0/(AR202*DJ202), 0))*(DC202+DD202)/1000.0</f>
        <v>0</v>
      </c>
      <c r="X202">
        <f>2.0/((1/Z202-1/Y202)+SIGN(Z202)*SQRT((1/Z202-1/Y202)*(1/Z202-1/Y202) + 4*CR202/((CR202+1)*(CR202+1))*(2*1/Z202*1/Y202-1/Y202*1/Y202)))</f>
        <v>0</v>
      </c>
      <c r="Y202">
        <f>IF(LEFT(CS202,1)&lt;&gt;"0",IF(LEFT(CS202,1)="1",3.0,CT202),$D$5+$E$5*(DJ202*DC202/($K$5*1000))+$F$5*(DJ202*DC202/($K$5*1000))*MAX(MIN(CQ202,$J$5),$I$5)*MAX(MIN(CQ202,$J$5),$I$5)+$G$5*MAX(MIN(CQ202,$J$5),$I$5)*(DJ202*DC202/($K$5*1000))+$H$5*(DJ202*DC202/($K$5*1000))*(DJ202*DC202/($K$5*1000)))</f>
        <v>0</v>
      </c>
      <c r="Z202">
        <f>Q202*(1000-(1000*0.61365*exp(17.502*AD202/(240.97+AD202))/(DC202+DD202)+CX202)/2)/(1000*0.61365*exp(17.502*AD202/(240.97+AD202))/(DC202+DD202)-CX202)</f>
        <v>0</v>
      </c>
      <c r="AA202">
        <f>1/((CR202+1)/(X202/1.6)+1/(Y202/1.37)) + CR202/((CR202+1)/(X202/1.6) + CR202/(Y202/1.37))</f>
        <v>0</v>
      </c>
      <c r="AB202">
        <f>(CM202*CP202)</f>
        <v>0</v>
      </c>
      <c r="AC202">
        <f>(DE202+(AB202+2*0.95*5.67E-8*(((DE202+$B$7)+273)^4-(DE202+273)^4)-44100*Q202)/(1.84*29.3*Y202+8*0.95*5.67E-8*(DE202+273)^3))</f>
        <v>0</v>
      </c>
      <c r="AD202">
        <f>($C$7*DF202+$D$7*DG202+$E$7*AC202)</f>
        <v>0</v>
      </c>
      <c r="AE202">
        <f>0.61365*exp(17.502*AD202/(240.97+AD202))</f>
        <v>0</v>
      </c>
      <c r="AF202">
        <f>(AG202/AH202*100)</f>
        <v>0</v>
      </c>
      <c r="AG202">
        <f>CX202*(DC202+DD202)/1000</f>
        <v>0</v>
      </c>
      <c r="AH202">
        <f>0.61365*exp(17.502*DE202/(240.97+DE202))</f>
        <v>0</v>
      </c>
      <c r="AI202">
        <f>(AE202-CX202*(DC202+DD202)/1000)</f>
        <v>0</v>
      </c>
      <c r="AJ202">
        <f>(-Q202*44100)</f>
        <v>0</v>
      </c>
      <c r="AK202">
        <f>2*29.3*Y202*0.92*(DE202-AD202)</f>
        <v>0</v>
      </c>
      <c r="AL202">
        <f>2*0.95*5.67E-8*(((DE202+$B$7)+273)^4-(AD202+273)^4)</f>
        <v>0</v>
      </c>
      <c r="AM202">
        <f>AB202+AL202+AJ202+AK202</f>
        <v>0</v>
      </c>
      <c r="AN202">
        <v>0</v>
      </c>
      <c r="AO202">
        <v>0</v>
      </c>
      <c r="AP202">
        <f>IF(AN202*$H$13&gt;=AR202,1.0,(AR202/(AR202-AN202*$H$13)))</f>
        <v>0</v>
      </c>
      <c r="AQ202">
        <f>(AP202-1)*100</f>
        <v>0</v>
      </c>
      <c r="AR202">
        <f>MAX(0,($B$13+$C$13*DJ202)/(1+$D$13*DJ202)*DC202/(DE202+273)*$E$13)</f>
        <v>0</v>
      </c>
      <c r="AS202" t="s">
        <v>414</v>
      </c>
      <c r="AT202">
        <v>12558.6</v>
      </c>
      <c r="AU202">
        <v>607.068</v>
      </c>
      <c r="AV202">
        <v>2188.17</v>
      </c>
      <c r="AW202">
        <f>1-AU202/AV202</f>
        <v>0</v>
      </c>
      <c r="AX202">
        <v>-1.734461745173538</v>
      </c>
      <c r="AY202" t="s">
        <v>1306</v>
      </c>
      <c r="AZ202">
        <v>12579.6</v>
      </c>
      <c r="BA202">
        <v>686.9889200000001</v>
      </c>
      <c r="BB202">
        <v>1267.91</v>
      </c>
      <c r="BC202">
        <f>1-BA202/BB202</f>
        <v>0</v>
      </c>
      <c r="BD202">
        <v>0.5</v>
      </c>
      <c r="BE202">
        <f>CN202</f>
        <v>0</v>
      </c>
      <c r="BF202">
        <f>S202</f>
        <v>0</v>
      </c>
      <c r="BG202">
        <f>BC202*BD202*BE202</f>
        <v>0</v>
      </c>
      <c r="BH202">
        <f>(BF202-AX202)/BE202</f>
        <v>0</v>
      </c>
      <c r="BI202">
        <f>(AV202-BB202)/BB202</f>
        <v>0</v>
      </c>
      <c r="BJ202">
        <f>AU202/(AW202+AU202/BB202)</f>
        <v>0</v>
      </c>
      <c r="BK202" t="s">
        <v>1307</v>
      </c>
      <c r="BL202">
        <v>-632.21</v>
      </c>
      <c r="BM202">
        <f>IF(BL202&lt;&gt;0, BL202, BJ202)</f>
        <v>0</v>
      </c>
      <c r="BN202">
        <f>1-BM202/BB202</f>
        <v>0</v>
      </c>
      <c r="BO202">
        <f>(BB202-BA202)/(BB202-BM202)</f>
        <v>0</v>
      </c>
      <c r="BP202">
        <f>(AV202-BB202)/(AV202-BM202)</f>
        <v>0</v>
      </c>
      <c r="BQ202">
        <f>(BB202-BA202)/(BB202-AU202)</f>
        <v>0</v>
      </c>
      <c r="BR202">
        <f>(AV202-BB202)/(AV202-AU202)</f>
        <v>0</v>
      </c>
      <c r="BS202">
        <f>(BO202*BM202/BA202)</f>
        <v>0</v>
      </c>
      <c r="BT202">
        <f>(1-BS202)</f>
        <v>0</v>
      </c>
      <c r="BU202">
        <v>3490</v>
      </c>
      <c r="BV202">
        <v>300</v>
      </c>
      <c r="BW202">
        <v>300</v>
      </c>
      <c r="BX202">
        <v>300</v>
      </c>
      <c r="BY202">
        <v>12579.6</v>
      </c>
      <c r="BZ202">
        <v>1151.1</v>
      </c>
      <c r="CA202">
        <v>-0.0098916</v>
      </c>
      <c r="CB202">
        <v>-30.19</v>
      </c>
      <c r="CC202" t="s">
        <v>417</v>
      </c>
      <c r="CD202" t="s">
        <v>417</v>
      </c>
      <c r="CE202" t="s">
        <v>417</v>
      </c>
      <c r="CF202" t="s">
        <v>417</v>
      </c>
      <c r="CG202" t="s">
        <v>417</v>
      </c>
      <c r="CH202" t="s">
        <v>417</v>
      </c>
      <c r="CI202" t="s">
        <v>417</v>
      </c>
      <c r="CJ202" t="s">
        <v>417</v>
      </c>
      <c r="CK202" t="s">
        <v>417</v>
      </c>
      <c r="CL202" t="s">
        <v>417</v>
      </c>
      <c r="CM202">
        <f>$B$11*DK202+$C$11*DL202+$F$11*DW202*(1-DZ202)</f>
        <v>0</v>
      </c>
      <c r="CN202">
        <f>CM202*CO202</f>
        <v>0</v>
      </c>
      <c r="CO202">
        <f>($B$11*$D$9+$C$11*$D$9+$F$11*((EJ202+EB202)/MAX(EJ202+EB202+EK202, 0.1)*$I$9+EK202/MAX(EJ202+EB202+EK202, 0.1)*$J$9))/($B$11+$C$11+$F$11)</f>
        <v>0</v>
      </c>
      <c r="CP202">
        <f>($B$11*$K$9+$C$11*$K$9+$F$11*((EJ202+EB202)/MAX(EJ202+EB202+EK202, 0.1)*$P$9+EK202/MAX(EJ202+EB202+EK202, 0.1)*$Q$9))/($B$11+$C$11+$F$11)</f>
        <v>0</v>
      </c>
      <c r="CQ202">
        <v>6</v>
      </c>
      <c r="CR202">
        <v>0.5</v>
      </c>
      <c r="CS202" t="s">
        <v>418</v>
      </c>
      <c r="CT202">
        <v>2</v>
      </c>
      <c r="CU202">
        <v>1690415839</v>
      </c>
      <c r="CV202">
        <v>409.7586129032259</v>
      </c>
      <c r="CW202">
        <v>414.4782580645161</v>
      </c>
      <c r="CX202">
        <v>34.75047096774193</v>
      </c>
      <c r="CY202">
        <v>34.57531612903226</v>
      </c>
      <c r="CZ202">
        <v>408.6246129032259</v>
      </c>
      <c r="DA202">
        <v>34.19047096774193</v>
      </c>
      <c r="DB202">
        <v>600.1460645161288</v>
      </c>
      <c r="DC202">
        <v>101.0528064516129</v>
      </c>
      <c r="DD202">
        <v>0.09938719354838707</v>
      </c>
      <c r="DE202">
        <v>31.87723548387096</v>
      </c>
      <c r="DF202">
        <v>32.47546129032258</v>
      </c>
      <c r="DG202">
        <v>999.9000000000003</v>
      </c>
      <c r="DH202">
        <v>0</v>
      </c>
      <c r="DI202">
        <v>0</v>
      </c>
      <c r="DJ202">
        <v>9999.353225806452</v>
      </c>
      <c r="DK202">
        <v>0</v>
      </c>
      <c r="DL202">
        <v>104.6240645161291</v>
      </c>
      <c r="DM202">
        <v>-4.641912903225806</v>
      </c>
      <c r="DN202">
        <v>424.5965161290324</v>
      </c>
      <c r="DO202">
        <v>429.3221935483871</v>
      </c>
      <c r="DP202">
        <v>0.1873788064516129</v>
      </c>
      <c r="DQ202">
        <v>414.4782580645161</v>
      </c>
      <c r="DR202">
        <v>34.57531612903226</v>
      </c>
      <c r="DS202">
        <v>3.512870322580645</v>
      </c>
      <c r="DT202">
        <v>3.493934193548387</v>
      </c>
      <c r="DU202">
        <v>26.68207096774194</v>
      </c>
      <c r="DV202">
        <v>26.59029677419355</v>
      </c>
      <c r="DW202">
        <v>599.9884516129032</v>
      </c>
      <c r="DX202">
        <v>0.9329849354838708</v>
      </c>
      <c r="DY202">
        <v>0.06701530322580643</v>
      </c>
      <c r="DZ202">
        <v>0</v>
      </c>
      <c r="EA202">
        <v>688.0158387096775</v>
      </c>
      <c r="EB202">
        <v>4.999310000000001</v>
      </c>
      <c r="EC202">
        <v>7415.245483870967</v>
      </c>
      <c r="ED202">
        <v>5203.64</v>
      </c>
      <c r="EE202">
        <v>38.032</v>
      </c>
      <c r="EF202">
        <v>39.93699999999998</v>
      </c>
      <c r="EG202">
        <v>39</v>
      </c>
      <c r="EH202">
        <v>39.71545161290321</v>
      </c>
      <c r="EI202">
        <v>39.77399999999999</v>
      </c>
      <c r="EJ202">
        <v>555.115806451613</v>
      </c>
      <c r="EK202">
        <v>39.87290322580647</v>
      </c>
      <c r="EL202">
        <v>0</v>
      </c>
      <c r="EM202">
        <v>126.2000000476837</v>
      </c>
      <c r="EN202">
        <v>0</v>
      </c>
      <c r="EO202">
        <v>686.9889200000001</v>
      </c>
      <c r="EP202">
        <v>-63.78738470874961</v>
      </c>
      <c r="EQ202">
        <v>-1165.630761758891</v>
      </c>
      <c r="ER202">
        <v>7338.458</v>
      </c>
      <c r="ES202">
        <v>15</v>
      </c>
      <c r="ET202">
        <v>1690415870</v>
      </c>
      <c r="EU202" t="s">
        <v>1308</v>
      </c>
      <c r="EV202">
        <v>1690415870</v>
      </c>
      <c r="EW202">
        <v>1690415864</v>
      </c>
      <c r="EX202">
        <v>143</v>
      </c>
      <c r="EY202">
        <v>-0.075</v>
      </c>
      <c r="EZ202">
        <v>-0.013</v>
      </c>
      <c r="FA202">
        <v>1.134</v>
      </c>
      <c r="FB202">
        <v>0.5600000000000001</v>
      </c>
      <c r="FC202">
        <v>415</v>
      </c>
      <c r="FD202">
        <v>35</v>
      </c>
      <c r="FE202">
        <v>0.68</v>
      </c>
      <c r="FF202">
        <v>0.14</v>
      </c>
      <c r="FG202">
        <v>4.555675540406785</v>
      </c>
      <c r="FH202">
        <v>0.6047235916610927</v>
      </c>
      <c r="FI202">
        <v>0.05996021064497294</v>
      </c>
      <c r="FJ202">
        <v>1</v>
      </c>
      <c r="FK202">
        <v>-4.610333902439024</v>
      </c>
      <c r="FL202">
        <v>-0.6555324041811819</v>
      </c>
      <c r="FM202">
        <v>0.07608364328168621</v>
      </c>
      <c r="FN202">
        <v>1</v>
      </c>
      <c r="FO202">
        <v>409.8367096774194</v>
      </c>
      <c r="FP202">
        <v>0.01664516128922934</v>
      </c>
      <c r="FQ202">
        <v>0.01569917513425287</v>
      </c>
      <c r="FR202">
        <v>1</v>
      </c>
      <c r="FS202">
        <v>0.1652628463414634</v>
      </c>
      <c r="FT202">
        <v>0.4206535777003485</v>
      </c>
      <c r="FU202">
        <v>0.04211649035953644</v>
      </c>
      <c r="FV202">
        <v>1</v>
      </c>
      <c r="FW202">
        <v>34.7603064516129</v>
      </c>
      <c r="FX202">
        <v>0.2494112903223529</v>
      </c>
      <c r="FY202">
        <v>0.02010108222867014</v>
      </c>
      <c r="FZ202">
        <v>1</v>
      </c>
      <c r="GA202">
        <v>5</v>
      </c>
      <c r="GB202">
        <v>5</v>
      </c>
      <c r="GC202" t="s">
        <v>420</v>
      </c>
      <c r="GD202">
        <v>3.17076</v>
      </c>
      <c r="GE202">
        <v>2.79683</v>
      </c>
      <c r="GF202">
        <v>0.101321</v>
      </c>
      <c r="GG202">
        <v>0.102971</v>
      </c>
      <c r="GH202">
        <v>0.152301</v>
      </c>
      <c r="GI202">
        <v>0.152817</v>
      </c>
      <c r="GJ202">
        <v>27691.2</v>
      </c>
      <c r="GK202">
        <v>22100.9</v>
      </c>
      <c r="GL202">
        <v>28830.2</v>
      </c>
      <c r="GM202">
        <v>24161.2</v>
      </c>
      <c r="GN202">
        <v>31079.3</v>
      </c>
      <c r="GO202">
        <v>29870.2</v>
      </c>
      <c r="GP202">
        <v>39766.8</v>
      </c>
      <c r="GQ202">
        <v>39422.8</v>
      </c>
      <c r="GR202">
        <v>2.08693</v>
      </c>
      <c r="GS202">
        <v>1.81642</v>
      </c>
      <c r="GT202">
        <v>0.110112</v>
      </c>
      <c r="GU202">
        <v>0</v>
      </c>
      <c r="GV202">
        <v>30.6743</v>
      </c>
      <c r="GW202">
        <v>999.9</v>
      </c>
      <c r="GX202">
        <v>63.6</v>
      </c>
      <c r="GY202">
        <v>35.6</v>
      </c>
      <c r="GZ202">
        <v>36.7469</v>
      </c>
      <c r="HA202">
        <v>61.66</v>
      </c>
      <c r="HB202">
        <v>28.7139</v>
      </c>
      <c r="HC202">
        <v>1</v>
      </c>
      <c r="HD202">
        <v>0.486974</v>
      </c>
      <c r="HE202">
        <v>0</v>
      </c>
      <c r="HF202">
        <v>20.2854</v>
      </c>
      <c r="HG202">
        <v>5.22568</v>
      </c>
      <c r="HH202">
        <v>11.9141</v>
      </c>
      <c r="HI202">
        <v>4.9638</v>
      </c>
      <c r="HJ202">
        <v>3.292</v>
      </c>
      <c r="HK202">
        <v>9999</v>
      </c>
      <c r="HL202">
        <v>9999</v>
      </c>
      <c r="HM202">
        <v>9999</v>
      </c>
      <c r="HN202">
        <v>999.9</v>
      </c>
      <c r="HO202">
        <v>4.9703</v>
      </c>
      <c r="HP202">
        <v>1.87519</v>
      </c>
      <c r="HQ202">
        <v>1.87394</v>
      </c>
      <c r="HR202">
        <v>1.87317</v>
      </c>
      <c r="HS202">
        <v>1.87455</v>
      </c>
      <c r="HT202">
        <v>1.86956</v>
      </c>
      <c r="HU202">
        <v>1.87371</v>
      </c>
      <c r="HV202">
        <v>1.87881</v>
      </c>
      <c r="HW202">
        <v>0</v>
      </c>
      <c r="HX202">
        <v>0</v>
      </c>
      <c r="HY202">
        <v>0</v>
      </c>
      <c r="HZ202">
        <v>0</v>
      </c>
      <c r="IA202" t="s">
        <v>421</v>
      </c>
      <c r="IB202" t="s">
        <v>422</v>
      </c>
      <c r="IC202" t="s">
        <v>423</v>
      </c>
      <c r="ID202" t="s">
        <v>423</v>
      </c>
      <c r="IE202" t="s">
        <v>423</v>
      </c>
      <c r="IF202" t="s">
        <v>423</v>
      </c>
      <c r="IG202">
        <v>0</v>
      </c>
      <c r="IH202">
        <v>100</v>
      </c>
      <c r="II202">
        <v>100</v>
      </c>
      <c r="IJ202">
        <v>1.134</v>
      </c>
      <c r="IK202">
        <v>0.5600000000000001</v>
      </c>
      <c r="IL202">
        <v>1.1905</v>
      </c>
      <c r="IM202">
        <v>0.000750227</v>
      </c>
      <c r="IN202">
        <v>-1.90754E-06</v>
      </c>
      <c r="IO202">
        <v>4.87578E-10</v>
      </c>
      <c r="IP202">
        <v>0.5722238095238055</v>
      </c>
      <c r="IQ202">
        <v>0</v>
      </c>
      <c r="IR202">
        <v>0</v>
      </c>
      <c r="IS202">
        <v>0</v>
      </c>
      <c r="IT202">
        <v>1</v>
      </c>
      <c r="IU202">
        <v>1943</v>
      </c>
      <c r="IV202">
        <v>1</v>
      </c>
      <c r="IW202">
        <v>21</v>
      </c>
      <c r="IX202">
        <v>1.8</v>
      </c>
      <c r="IY202">
        <v>1.7</v>
      </c>
      <c r="IZ202">
        <v>1.10352</v>
      </c>
      <c r="JA202">
        <v>2.43408</v>
      </c>
      <c r="JB202">
        <v>1.42578</v>
      </c>
      <c r="JC202">
        <v>2.26685</v>
      </c>
      <c r="JD202">
        <v>1.54785</v>
      </c>
      <c r="JE202">
        <v>2.47559</v>
      </c>
      <c r="JF202">
        <v>38.1593</v>
      </c>
      <c r="JG202">
        <v>14.0445</v>
      </c>
      <c r="JH202">
        <v>18</v>
      </c>
      <c r="JI202">
        <v>630.171</v>
      </c>
      <c r="JJ202">
        <v>434.628</v>
      </c>
      <c r="JK202">
        <v>31.8207</v>
      </c>
      <c r="JL202">
        <v>33.422</v>
      </c>
      <c r="JM202">
        <v>30.0002</v>
      </c>
      <c r="JN202">
        <v>33.3989</v>
      </c>
      <c r="JO202">
        <v>33.3412</v>
      </c>
      <c r="JP202">
        <v>22.0977</v>
      </c>
      <c r="JQ202">
        <v>0</v>
      </c>
      <c r="JR202">
        <v>100</v>
      </c>
      <c r="JS202">
        <v>-999.9</v>
      </c>
      <c r="JT202">
        <v>414.758</v>
      </c>
      <c r="JU202">
        <v>35</v>
      </c>
      <c r="JV202">
        <v>93.9344</v>
      </c>
      <c r="JW202">
        <v>100.296</v>
      </c>
    </row>
    <row r="203" spans="1:283">
      <c r="A203">
        <v>187</v>
      </c>
      <c r="B203">
        <v>1690416023.5</v>
      </c>
      <c r="C203">
        <v>37653.40000009537</v>
      </c>
      <c r="D203" t="s">
        <v>1309</v>
      </c>
      <c r="E203" t="s">
        <v>1310</v>
      </c>
      <c r="F203">
        <v>15</v>
      </c>
      <c r="P203">
        <v>1690416015.75</v>
      </c>
      <c r="Q203">
        <f>(R203)/1000</f>
        <v>0</v>
      </c>
      <c r="R203">
        <f>1000*DB203*AP203*(CX203-CY203)/(100*CQ203*(1000-AP203*CX203))</f>
        <v>0</v>
      </c>
      <c r="S203">
        <f>DB203*AP203*(CW203-CV203*(1000-AP203*CY203)/(1000-AP203*CX203))/(100*CQ203)</f>
        <v>0</v>
      </c>
      <c r="T203">
        <f>CV203 - IF(AP203&gt;1, S203*CQ203*100.0/(AR203*DJ203), 0)</f>
        <v>0</v>
      </c>
      <c r="U203">
        <f>((AA203-Q203/2)*T203-S203)/(AA203+Q203/2)</f>
        <v>0</v>
      </c>
      <c r="V203">
        <f>U203*(DC203+DD203)/1000.0</f>
        <v>0</v>
      </c>
      <c r="W203">
        <f>(CV203 - IF(AP203&gt;1, S203*CQ203*100.0/(AR203*DJ203), 0))*(DC203+DD203)/1000.0</f>
        <v>0</v>
      </c>
      <c r="X203">
        <f>2.0/((1/Z203-1/Y203)+SIGN(Z203)*SQRT((1/Z203-1/Y203)*(1/Z203-1/Y203) + 4*CR203/((CR203+1)*(CR203+1))*(2*1/Z203*1/Y203-1/Y203*1/Y203)))</f>
        <v>0</v>
      </c>
      <c r="Y203">
        <f>IF(LEFT(CS203,1)&lt;&gt;"0",IF(LEFT(CS203,1)="1",3.0,CT203),$D$5+$E$5*(DJ203*DC203/($K$5*1000))+$F$5*(DJ203*DC203/($K$5*1000))*MAX(MIN(CQ203,$J$5),$I$5)*MAX(MIN(CQ203,$J$5),$I$5)+$G$5*MAX(MIN(CQ203,$J$5),$I$5)*(DJ203*DC203/($K$5*1000))+$H$5*(DJ203*DC203/($K$5*1000))*(DJ203*DC203/($K$5*1000)))</f>
        <v>0</v>
      </c>
      <c r="Z203">
        <f>Q203*(1000-(1000*0.61365*exp(17.502*AD203/(240.97+AD203))/(DC203+DD203)+CX203)/2)/(1000*0.61365*exp(17.502*AD203/(240.97+AD203))/(DC203+DD203)-CX203)</f>
        <v>0</v>
      </c>
      <c r="AA203">
        <f>1/((CR203+1)/(X203/1.6)+1/(Y203/1.37)) + CR203/((CR203+1)/(X203/1.6) + CR203/(Y203/1.37))</f>
        <v>0</v>
      </c>
      <c r="AB203">
        <f>(CM203*CP203)</f>
        <v>0</v>
      </c>
      <c r="AC203">
        <f>(DE203+(AB203+2*0.95*5.67E-8*(((DE203+$B$7)+273)^4-(DE203+273)^4)-44100*Q203)/(1.84*29.3*Y203+8*0.95*5.67E-8*(DE203+273)^3))</f>
        <v>0</v>
      </c>
      <c r="AD203">
        <f>($C$7*DF203+$D$7*DG203+$E$7*AC203)</f>
        <v>0</v>
      </c>
      <c r="AE203">
        <f>0.61365*exp(17.502*AD203/(240.97+AD203))</f>
        <v>0</v>
      </c>
      <c r="AF203">
        <f>(AG203/AH203*100)</f>
        <v>0</v>
      </c>
      <c r="AG203">
        <f>CX203*(DC203+DD203)/1000</f>
        <v>0</v>
      </c>
      <c r="AH203">
        <f>0.61365*exp(17.502*DE203/(240.97+DE203))</f>
        <v>0</v>
      </c>
      <c r="AI203">
        <f>(AE203-CX203*(DC203+DD203)/1000)</f>
        <v>0</v>
      </c>
      <c r="AJ203">
        <f>(-Q203*44100)</f>
        <v>0</v>
      </c>
      <c r="AK203">
        <f>2*29.3*Y203*0.92*(DE203-AD203)</f>
        <v>0</v>
      </c>
      <c r="AL203">
        <f>2*0.95*5.67E-8*(((DE203+$B$7)+273)^4-(AD203+273)^4)</f>
        <v>0</v>
      </c>
      <c r="AM203">
        <f>AB203+AL203+AJ203+AK203</f>
        <v>0</v>
      </c>
      <c r="AN203">
        <v>0</v>
      </c>
      <c r="AO203">
        <v>0</v>
      </c>
      <c r="AP203">
        <f>IF(AN203*$H$13&gt;=AR203,1.0,(AR203/(AR203-AN203*$H$13)))</f>
        <v>0</v>
      </c>
      <c r="AQ203">
        <f>(AP203-1)*100</f>
        <v>0</v>
      </c>
      <c r="AR203">
        <f>MAX(0,($B$13+$C$13*DJ203)/(1+$D$13*DJ203)*DC203/(DE203+273)*$E$13)</f>
        <v>0</v>
      </c>
      <c r="AS203" t="s">
        <v>414</v>
      </c>
      <c r="AT203">
        <v>12558.6</v>
      </c>
      <c r="AU203">
        <v>607.068</v>
      </c>
      <c r="AV203">
        <v>2188.17</v>
      </c>
      <c r="AW203">
        <f>1-AU203/AV203</f>
        <v>0</v>
      </c>
      <c r="AX203">
        <v>-1.734461745173538</v>
      </c>
      <c r="AY203" t="s">
        <v>1311</v>
      </c>
      <c r="AZ203">
        <v>12621.7</v>
      </c>
      <c r="BA203">
        <v>463.7683846153847</v>
      </c>
      <c r="BB203">
        <v>617.985</v>
      </c>
      <c r="BC203">
        <f>1-BA203/BB203</f>
        <v>0</v>
      </c>
      <c r="BD203">
        <v>0.5</v>
      </c>
      <c r="BE203">
        <f>CN203</f>
        <v>0</v>
      </c>
      <c r="BF203">
        <f>S203</f>
        <v>0</v>
      </c>
      <c r="BG203">
        <f>BC203*BD203*BE203</f>
        <v>0</v>
      </c>
      <c r="BH203">
        <f>(BF203-AX203)/BE203</f>
        <v>0</v>
      </c>
      <c r="BI203">
        <f>(AV203-BB203)/BB203</f>
        <v>0</v>
      </c>
      <c r="BJ203">
        <f>AU203/(AW203+AU203/BB203)</f>
        <v>0</v>
      </c>
      <c r="BK203" t="s">
        <v>1312</v>
      </c>
      <c r="BL203">
        <v>-405.56</v>
      </c>
      <c r="BM203">
        <f>IF(BL203&lt;&gt;0, BL203, BJ203)</f>
        <v>0</v>
      </c>
      <c r="BN203">
        <f>1-BM203/BB203</f>
        <v>0</v>
      </c>
      <c r="BO203">
        <f>(BB203-BA203)/(BB203-BM203)</f>
        <v>0</v>
      </c>
      <c r="BP203">
        <f>(AV203-BB203)/(AV203-BM203)</f>
        <v>0</v>
      </c>
      <c r="BQ203">
        <f>(BB203-BA203)/(BB203-AU203)</f>
        <v>0</v>
      </c>
      <c r="BR203">
        <f>(AV203-BB203)/(AV203-AU203)</f>
        <v>0</v>
      </c>
      <c r="BS203">
        <f>(BO203*BM203/BA203)</f>
        <v>0</v>
      </c>
      <c r="BT203">
        <f>(1-BS203)</f>
        <v>0</v>
      </c>
      <c r="BU203">
        <v>3492</v>
      </c>
      <c r="BV203">
        <v>300</v>
      </c>
      <c r="BW203">
        <v>300</v>
      </c>
      <c r="BX203">
        <v>300</v>
      </c>
      <c r="BY203">
        <v>12621.7</v>
      </c>
      <c r="BZ203">
        <v>587.89</v>
      </c>
      <c r="CA203">
        <v>-0.00957679</v>
      </c>
      <c r="CB203">
        <v>-6.8</v>
      </c>
      <c r="CC203" t="s">
        <v>417</v>
      </c>
      <c r="CD203" t="s">
        <v>417</v>
      </c>
      <c r="CE203" t="s">
        <v>417</v>
      </c>
      <c r="CF203" t="s">
        <v>417</v>
      </c>
      <c r="CG203" t="s">
        <v>417</v>
      </c>
      <c r="CH203" t="s">
        <v>417</v>
      </c>
      <c r="CI203" t="s">
        <v>417</v>
      </c>
      <c r="CJ203" t="s">
        <v>417</v>
      </c>
      <c r="CK203" t="s">
        <v>417</v>
      </c>
      <c r="CL203" t="s">
        <v>417</v>
      </c>
      <c r="CM203">
        <f>$B$11*DK203+$C$11*DL203+$F$11*DW203*(1-DZ203)</f>
        <v>0</v>
      </c>
      <c r="CN203">
        <f>CM203*CO203</f>
        <v>0</v>
      </c>
      <c r="CO203">
        <f>($B$11*$D$9+$C$11*$D$9+$F$11*((EJ203+EB203)/MAX(EJ203+EB203+EK203, 0.1)*$I$9+EK203/MAX(EJ203+EB203+EK203, 0.1)*$J$9))/($B$11+$C$11+$F$11)</f>
        <v>0</v>
      </c>
      <c r="CP203">
        <f>($B$11*$K$9+$C$11*$K$9+$F$11*((EJ203+EB203)/MAX(EJ203+EB203+EK203, 0.1)*$P$9+EK203/MAX(EJ203+EB203+EK203, 0.1)*$Q$9))/($B$11+$C$11+$F$11)</f>
        <v>0</v>
      </c>
      <c r="CQ203">
        <v>6</v>
      </c>
      <c r="CR203">
        <v>0.5</v>
      </c>
      <c r="CS203" t="s">
        <v>418</v>
      </c>
      <c r="CT203">
        <v>2</v>
      </c>
      <c r="CU203">
        <v>1690416015.75</v>
      </c>
      <c r="CV203">
        <v>409.9502666666667</v>
      </c>
      <c r="CW203">
        <v>411.6538</v>
      </c>
      <c r="CX203">
        <v>34.22155</v>
      </c>
      <c r="CY203">
        <v>34.25593666666667</v>
      </c>
      <c r="CZ203">
        <v>408.8222666666667</v>
      </c>
      <c r="DA203">
        <v>33.66955</v>
      </c>
      <c r="DB203">
        <v>600.1546333333334</v>
      </c>
      <c r="DC203">
        <v>101.0575</v>
      </c>
      <c r="DD203">
        <v>0.09971282999999999</v>
      </c>
      <c r="DE203">
        <v>31.92953666666666</v>
      </c>
      <c r="DF203">
        <v>32.74498666666666</v>
      </c>
      <c r="DG203">
        <v>999.9000000000002</v>
      </c>
      <c r="DH203">
        <v>0</v>
      </c>
      <c r="DI203">
        <v>0</v>
      </c>
      <c r="DJ203">
        <v>10008.46333333333</v>
      </c>
      <c r="DK203">
        <v>0</v>
      </c>
      <c r="DL203">
        <v>72.71696333333334</v>
      </c>
      <c r="DM203">
        <v>-1.694855666666667</v>
      </c>
      <c r="DN203">
        <v>424.4888666666667</v>
      </c>
      <c r="DO203">
        <v>426.2556666666666</v>
      </c>
      <c r="DP203">
        <v>-0.0266897836</v>
      </c>
      <c r="DQ203">
        <v>411.6538</v>
      </c>
      <c r="DR203">
        <v>34.25593666666667</v>
      </c>
      <c r="DS203">
        <v>3.459122666666666</v>
      </c>
      <c r="DT203">
        <v>3.461819666666667</v>
      </c>
      <c r="DU203">
        <v>26.42043</v>
      </c>
      <c r="DV203">
        <v>26.43366</v>
      </c>
      <c r="DW203">
        <v>1000.01</v>
      </c>
      <c r="DX203">
        <v>0.9600061666666665</v>
      </c>
      <c r="DY203">
        <v>0.03999339999999999</v>
      </c>
      <c r="DZ203">
        <v>0</v>
      </c>
      <c r="EA203">
        <v>463.7715</v>
      </c>
      <c r="EB203">
        <v>4.99931</v>
      </c>
      <c r="EC203">
        <v>5451.500333333334</v>
      </c>
      <c r="ED203">
        <v>8784.965999999999</v>
      </c>
      <c r="EE203">
        <v>38.2269</v>
      </c>
      <c r="EF203">
        <v>39.875</v>
      </c>
      <c r="EG203">
        <v>38.90806666666665</v>
      </c>
      <c r="EH203">
        <v>39.56199999999998</v>
      </c>
      <c r="EI203">
        <v>39.8309</v>
      </c>
      <c r="EJ203">
        <v>955.2173333333333</v>
      </c>
      <c r="EK203">
        <v>39.79333333333332</v>
      </c>
      <c r="EL203">
        <v>0</v>
      </c>
      <c r="EM203">
        <v>176</v>
      </c>
      <c r="EN203">
        <v>0</v>
      </c>
      <c r="EO203">
        <v>463.7683846153847</v>
      </c>
      <c r="EP203">
        <v>-10.64827350510166</v>
      </c>
      <c r="EQ203">
        <v>-101.7138463598939</v>
      </c>
      <c r="ER203">
        <v>5451.571923076923</v>
      </c>
      <c r="ES203">
        <v>15</v>
      </c>
      <c r="ET203">
        <v>1690416042</v>
      </c>
      <c r="EU203" t="s">
        <v>1313</v>
      </c>
      <c r="EV203">
        <v>1690416042</v>
      </c>
      <c r="EW203">
        <v>1690416039.5</v>
      </c>
      <c r="EX203">
        <v>144</v>
      </c>
      <c r="EY203">
        <v>-0.008</v>
      </c>
      <c r="EZ203">
        <v>-0.008</v>
      </c>
      <c r="FA203">
        <v>1.128</v>
      </c>
      <c r="FB203">
        <v>0.552</v>
      </c>
      <c r="FC203">
        <v>412</v>
      </c>
      <c r="FD203">
        <v>34</v>
      </c>
      <c r="FE203">
        <v>0.6899999999999999</v>
      </c>
      <c r="FF203">
        <v>0.28</v>
      </c>
      <c r="FG203">
        <v>1.701833995464034</v>
      </c>
      <c r="FH203">
        <v>0.006696976126975821</v>
      </c>
      <c r="FI203">
        <v>0.04086920457839694</v>
      </c>
      <c r="FJ203">
        <v>1</v>
      </c>
      <c r="FK203">
        <v>-1.6707915</v>
      </c>
      <c r="FL203">
        <v>-0.2938408255159475</v>
      </c>
      <c r="FM203">
        <v>0.04975995471008791</v>
      </c>
      <c r="FN203">
        <v>1</v>
      </c>
      <c r="FO203">
        <v>409.9606333333334</v>
      </c>
      <c r="FP203">
        <v>-0.09608008898770037</v>
      </c>
      <c r="FQ203">
        <v>0.02490847691494676</v>
      </c>
      <c r="FR203">
        <v>1</v>
      </c>
      <c r="FS203">
        <v>-0.0451463777</v>
      </c>
      <c r="FT203">
        <v>0.3620268534934336</v>
      </c>
      <c r="FU203">
        <v>0.03503043642149455</v>
      </c>
      <c r="FV203">
        <v>1</v>
      </c>
      <c r="FW203">
        <v>34.22713</v>
      </c>
      <c r="FX203">
        <v>0.2566932146829587</v>
      </c>
      <c r="FY203">
        <v>0.01853889874471187</v>
      </c>
      <c r="FZ203">
        <v>1</v>
      </c>
      <c r="GA203">
        <v>5</v>
      </c>
      <c r="GB203">
        <v>5</v>
      </c>
      <c r="GC203" t="s">
        <v>420</v>
      </c>
      <c r="GD203">
        <v>3.17094</v>
      </c>
      <c r="GE203">
        <v>2.79681</v>
      </c>
      <c r="GF203">
        <v>0.101391</v>
      </c>
      <c r="GG203">
        <v>0.102456</v>
      </c>
      <c r="GH203">
        <v>0.150791</v>
      </c>
      <c r="GI203">
        <v>0.15193</v>
      </c>
      <c r="GJ203">
        <v>27699.7</v>
      </c>
      <c r="GK203">
        <v>22118.2</v>
      </c>
      <c r="GL203">
        <v>28840.4</v>
      </c>
      <c r="GM203">
        <v>24165.6</v>
      </c>
      <c r="GN203">
        <v>31144.3</v>
      </c>
      <c r="GO203">
        <v>29907.4</v>
      </c>
      <c r="GP203">
        <v>39780.1</v>
      </c>
      <c r="GQ203">
        <v>39431.6</v>
      </c>
      <c r="GR203">
        <v>2.08993</v>
      </c>
      <c r="GS203">
        <v>1.82465</v>
      </c>
      <c r="GT203">
        <v>0.131506</v>
      </c>
      <c r="GU203">
        <v>0</v>
      </c>
      <c r="GV203">
        <v>30.6177</v>
      </c>
      <c r="GW203">
        <v>999.9</v>
      </c>
      <c r="GX203">
        <v>63.7</v>
      </c>
      <c r="GY203">
        <v>35.4</v>
      </c>
      <c r="GZ203">
        <v>36.3964</v>
      </c>
      <c r="HA203">
        <v>61.85</v>
      </c>
      <c r="HB203">
        <v>29.1907</v>
      </c>
      <c r="HC203">
        <v>1</v>
      </c>
      <c r="HD203">
        <v>0.47328</v>
      </c>
      <c r="HE203">
        <v>0</v>
      </c>
      <c r="HF203">
        <v>20.2822</v>
      </c>
      <c r="HG203">
        <v>5.22418</v>
      </c>
      <c r="HH203">
        <v>11.9131</v>
      </c>
      <c r="HI203">
        <v>4.9638</v>
      </c>
      <c r="HJ203">
        <v>3.292</v>
      </c>
      <c r="HK203">
        <v>9999</v>
      </c>
      <c r="HL203">
        <v>9999</v>
      </c>
      <c r="HM203">
        <v>9999</v>
      </c>
      <c r="HN203">
        <v>999.9</v>
      </c>
      <c r="HO203">
        <v>4.97029</v>
      </c>
      <c r="HP203">
        <v>1.87515</v>
      </c>
      <c r="HQ203">
        <v>1.87393</v>
      </c>
      <c r="HR203">
        <v>1.87315</v>
      </c>
      <c r="HS203">
        <v>1.87456</v>
      </c>
      <c r="HT203">
        <v>1.86952</v>
      </c>
      <c r="HU203">
        <v>1.87369</v>
      </c>
      <c r="HV203">
        <v>1.87878</v>
      </c>
      <c r="HW203">
        <v>0</v>
      </c>
      <c r="HX203">
        <v>0</v>
      </c>
      <c r="HY203">
        <v>0</v>
      </c>
      <c r="HZ203">
        <v>0</v>
      </c>
      <c r="IA203" t="s">
        <v>421</v>
      </c>
      <c r="IB203" t="s">
        <v>422</v>
      </c>
      <c r="IC203" t="s">
        <v>423</v>
      </c>
      <c r="ID203" t="s">
        <v>423</v>
      </c>
      <c r="IE203" t="s">
        <v>423</v>
      </c>
      <c r="IF203" t="s">
        <v>423</v>
      </c>
      <c r="IG203">
        <v>0</v>
      </c>
      <c r="IH203">
        <v>100</v>
      </c>
      <c r="II203">
        <v>100</v>
      </c>
      <c r="IJ203">
        <v>1.128</v>
      </c>
      <c r="IK203">
        <v>0.552</v>
      </c>
      <c r="IL203">
        <v>1.115513980980241</v>
      </c>
      <c r="IM203">
        <v>0.0007502269904989051</v>
      </c>
      <c r="IN203">
        <v>-1.907541437940456E-06</v>
      </c>
      <c r="IO203">
        <v>4.87577687351772E-10</v>
      </c>
      <c r="IP203">
        <v>0.5596950000000049</v>
      </c>
      <c r="IQ203">
        <v>0</v>
      </c>
      <c r="IR203">
        <v>0</v>
      </c>
      <c r="IS203">
        <v>0</v>
      </c>
      <c r="IT203">
        <v>1</v>
      </c>
      <c r="IU203">
        <v>1943</v>
      </c>
      <c r="IV203">
        <v>1</v>
      </c>
      <c r="IW203">
        <v>21</v>
      </c>
      <c r="IX203">
        <v>2.6</v>
      </c>
      <c r="IY203">
        <v>2.7</v>
      </c>
      <c r="IZ203">
        <v>1.09619</v>
      </c>
      <c r="JA203">
        <v>2.44507</v>
      </c>
      <c r="JB203">
        <v>1.42578</v>
      </c>
      <c r="JC203">
        <v>2.26685</v>
      </c>
      <c r="JD203">
        <v>1.54785</v>
      </c>
      <c r="JE203">
        <v>2.39624</v>
      </c>
      <c r="JF203">
        <v>38.062</v>
      </c>
      <c r="JG203">
        <v>14.0095</v>
      </c>
      <c r="JH203">
        <v>18</v>
      </c>
      <c r="JI203">
        <v>631.117</v>
      </c>
      <c r="JJ203">
        <v>438.581</v>
      </c>
      <c r="JK203">
        <v>31.6638</v>
      </c>
      <c r="JL203">
        <v>33.2479</v>
      </c>
      <c r="JM203">
        <v>29.9994</v>
      </c>
      <c r="JN203">
        <v>33.2596</v>
      </c>
      <c r="JO203">
        <v>33.1986</v>
      </c>
      <c r="JP203">
        <v>21.9659</v>
      </c>
      <c r="JQ203">
        <v>0</v>
      </c>
      <c r="JR203">
        <v>100</v>
      </c>
      <c r="JS203">
        <v>-999.9</v>
      </c>
      <c r="JT203">
        <v>411.688</v>
      </c>
      <c r="JU203">
        <v>35</v>
      </c>
      <c r="JV203">
        <v>93.96639999999999</v>
      </c>
      <c r="JW203">
        <v>100.317</v>
      </c>
    </row>
    <row r="204" spans="1:283">
      <c r="A204">
        <v>188</v>
      </c>
      <c r="B204">
        <v>1690416252.6</v>
      </c>
      <c r="C204">
        <v>37882.5</v>
      </c>
      <c r="D204" t="s">
        <v>1314</v>
      </c>
      <c r="E204" t="s">
        <v>1315</v>
      </c>
      <c r="F204">
        <v>15</v>
      </c>
      <c r="P204">
        <v>1690416244.849999</v>
      </c>
      <c r="Q204">
        <f>(R204)/1000</f>
        <v>0</v>
      </c>
      <c r="R204">
        <f>1000*DB204*AP204*(CX204-CY204)/(100*CQ204*(1000-AP204*CX204))</f>
        <v>0</v>
      </c>
      <c r="S204">
        <f>DB204*AP204*(CW204-CV204*(1000-AP204*CY204)/(1000-AP204*CX204))/(100*CQ204)</f>
        <v>0</v>
      </c>
      <c r="T204">
        <f>CV204 - IF(AP204&gt;1, S204*CQ204*100.0/(AR204*DJ204), 0)</f>
        <v>0</v>
      </c>
      <c r="U204">
        <f>((AA204-Q204/2)*T204-S204)/(AA204+Q204/2)</f>
        <v>0</v>
      </c>
      <c r="V204">
        <f>U204*(DC204+DD204)/1000.0</f>
        <v>0</v>
      </c>
      <c r="W204">
        <f>(CV204 - IF(AP204&gt;1, S204*CQ204*100.0/(AR204*DJ204), 0))*(DC204+DD204)/1000.0</f>
        <v>0</v>
      </c>
      <c r="X204">
        <f>2.0/((1/Z204-1/Y204)+SIGN(Z204)*SQRT((1/Z204-1/Y204)*(1/Z204-1/Y204) + 4*CR204/((CR204+1)*(CR204+1))*(2*1/Z204*1/Y204-1/Y204*1/Y204)))</f>
        <v>0</v>
      </c>
      <c r="Y204">
        <f>IF(LEFT(CS204,1)&lt;&gt;"0",IF(LEFT(CS204,1)="1",3.0,CT204),$D$5+$E$5*(DJ204*DC204/($K$5*1000))+$F$5*(DJ204*DC204/($K$5*1000))*MAX(MIN(CQ204,$J$5),$I$5)*MAX(MIN(CQ204,$J$5),$I$5)+$G$5*MAX(MIN(CQ204,$J$5),$I$5)*(DJ204*DC204/($K$5*1000))+$H$5*(DJ204*DC204/($K$5*1000))*(DJ204*DC204/($K$5*1000)))</f>
        <v>0</v>
      </c>
      <c r="Z204">
        <f>Q204*(1000-(1000*0.61365*exp(17.502*AD204/(240.97+AD204))/(DC204+DD204)+CX204)/2)/(1000*0.61365*exp(17.502*AD204/(240.97+AD204))/(DC204+DD204)-CX204)</f>
        <v>0</v>
      </c>
      <c r="AA204">
        <f>1/((CR204+1)/(X204/1.6)+1/(Y204/1.37)) + CR204/((CR204+1)/(X204/1.6) + CR204/(Y204/1.37))</f>
        <v>0</v>
      </c>
      <c r="AB204">
        <f>(CM204*CP204)</f>
        <v>0</v>
      </c>
      <c r="AC204">
        <f>(DE204+(AB204+2*0.95*5.67E-8*(((DE204+$B$7)+273)^4-(DE204+273)^4)-44100*Q204)/(1.84*29.3*Y204+8*0.95*5.67E-8*(DE204+273)^3))</f>
        <v>0</v>
      </c>
      <c r="AD204">
        <f>($C$7*DF204+$D$7*DG204+$E$7*AC204)</f>
        <v>0</v>
      </c>
      <c r="AE204">
        <f>0.61365*exp(17.502*AD204/(240.97+AD204))</f>
        <v>0</v>
      </c>
      <c r="AF204">
        <f>(AG204/AH204*100)</f>
        <v>0</v>
      </c>
      <c r="AG204">
        <f>CX204*(DC204+DD204)/1000</f>
        <v>0</v>
      </c>
      <c r="AH204">
        <f>0.61365*exp(17.502*DE204/(240.97+DE204))</f>
        <v>0</v>
      </c>
      <c r="AI204">
        <f>(AE204-CX204*(DC204+DD204)/1000)</f>
        <v>0</v>
      </c>
      <c r="AJ204">
        <f>(-Q204*44100)</f>
        <v>0</v>
      </c>
      <c r="AK204">
        <f>2*29.3*Y204*0.92*(DE204-AD204)</f>
        <v>0</v>
      </c>
      <c r="AL204">
        <f>2*0.95*5.67E-8*(((DE204+$B$7)+273)^4-(AD204+273)^4)</f>
        <v>0</v>
      </c>
      <c r="AM204">
        <f>AB204+AL204+AJ204+AK204</f>
        <v>0</v>
      </c>
      <c r="AN204">
        <v>0</v>
      </c>
      <c r="AO204">
        <v>0</v>
      </c>
      <c r="AP204">
        <f>IF(AN204*$H$13&gt;=AR204,1.0,(AR204/(AR204-AN204*$H$13)))</f>
        <v>0</v>
      </c>
      <c r="AQ204">
        <f>(AP204-1)*100</f>
        <v>0</v>
      </c>
      <c r="AR204">
        <f>MAX(0,($B$13+$C$13*DJ204)/(1+$D$13*DJ204)*DC204/(DE204+273)*$E$13)</f>
        <v>0</v>
      </c>
      <c r="AS204" t="s">
        <v>414</v>
      </c>
      <c r="AT204">
        <v>12558.6</v>
      </c>
      <c r="AU204">
        <v>607.068</v>
      </c>
      <c r="AV204">
        <v>2188.17</v>
      </c>
      <c r="AW204">
        <f>1-AU204/AV204</f>
        <v>0</v>
      </c>
      <c r="AX204">
        <v>-1.734461745173538</v>
      </c>
      <c r="AY204" t="s">
        <v>1316</v>
      </c>
      <c r="AZ204">
        <v>12586.7</v>
      </c>
      <c r="BA204">
        <v>855.2273846153846</v>
      </c>
      <c r="BB204">
        <v>1783.52</v>
      </c>
      <c r="BC204">
        <f>1-BA204/BB204</f>
        <v>0</v>
      </c>
      <c r="BD204">
        <v>0.5</v>
      </c>
      <c r="BE204">
        <f>CN204</f>
        <v>0</v>
      </c>
      <c r="BF204">
        <f>S204</f>
        <v>0</v>
      </c>
      <c r="BG204">
        <f>BC204*BD204*BE204</f>
        <v>0</v>
      </c>
      <c r="BH204">
        <f>(BF204-AX204)/BE204</f>
        <v>0</v>
      </c>
      <c r="BI204">
        <f>(AV204-BB204)/BB204</f>
        <v>0</v>
      </c>
      <c r="BJ204">
        <f>AU204/(AW204+AU204/BB204)</f>
        <v>0</v>
      </c>
      <c r="BK204" t="s">
        <v>1317</v>
      </c>
      <c r="BL204">
        <v>-1289.11</v>
      </c>
      <c r="BM204">
        <f>IF(BL204&lt;&gt;0, BL204, BJ204)</f>
        <v>0</v>
      </c>
      <c r="BN204">
        <f>1-BM204/BB204</f>
        <v>0</v>
      </c>
      <c r="BO204">
        <f>(BB204-BA204)/(BB204-BM204)</f>
        <v>0</v>
      </c>
      <c r="BP204">
        <f>(AV204-BB204)/(AV204-BM204)</f>
        <v>0</v>
      </c>
      <c r="BQ204">
        <f>(BB204-BA204)/(BB204-AU204)</f>
        <v>0</v>
      </c>
      <c r="BR204">
        <f>(AV204-BB204)/(AV204-AU204)</f>
        <v>0</v>
      </c>
      <c r="BS204">
        <f>(BO204*BM204/BA204)</f>
        <v>0</v>
      </c>
      <c r="BT204">
        <f>(1-BS204)</f>
        <v>0</v>
      </c>
      <c r="BU204">
        <v>3494</v>
      </c>
      <c r="BV204">
        <v>300</v>
      </c>
      <c r="BW204">
        <v>300</v>
      </c>
      <c r="BX204">
        <v>300</v>
      </c>
      <c r="BY204">
        <v>12586.7</v>
      </c>
      <c r="BZ204">
        <v>1628.17</v>
      </c>
      <c r="CA204">
        <v>-0.00989904</v>
      </c>
      <c r="CB204">
        <v>-31.96</v>
      </c>
      <c r="CC204" t="s">
        <v>417</v>
      </c>
      <c r="CD204" t="s">
        <v>417</v>
      </c>
      <c r="CE204" t="s">
        <v>417</v>
      </c>
      <c r="CF204" t="s">
        <v>417</v>
      </c>
      <c r="CG204" t="s">
        <v>417</v>
      </c>
      <c r="CH204" t="s">
        <v>417</v>
      </c>
      <c r="CI204" t="s">
        <v>417</v>
      </c>
      <c r="CJ204" t="s">
        <v>417</v>
      </c>
      <c r="CK204" t="s">
        <v>417</v>
      </c>
      <c r="CL204" t="s">
        <v>417</v>
      </c>
      <c r="CM204">
        <f>$B$11*DK204+$C$11*DL204+$F$11*DW204*(1-DZ204)</f>
        <v>0</v>
      </c>
      <c r="CN204">
        <f>CM204*CO204</f>
        <v>0</v>
      </c>
      <c r="CO204">
        <f>($B$11*$D$9+$C$11*$D$9+$F$11*((EJ204+EB204)/MAX(EJ204+EB204+EK204, 0.1)*$I$9+EK204/MAX(EJ204+EB204+EK204, 0.1)*$J$9))/($B$11+$C$11+$F$11)</f>
        <v>0</v>
      </c>
      <c r="CP204">
        <f>($B$11*$K$9+$C$11*$K$9+$F$11*((EJ204+EB204)/MAX(EJ204+EB204+EK204, 0.1)*$P$9+EK204/MAX(EJ204+EB204+EK204, 0.1)*$Q$9))/($B$11+$C$11+$F$11)</f>
        <v>0</v>
      </c>
      <c r="CQ204">
        <v>6</v>
      </c>
      <c r="CR204">
        <v>0.5</v>
      </c>
      <c r="CS204" t="s">
        <v>418</v>
      </c>
      <c r="CT204">
        <v>2</v>
      </c>
      <c r="CU204">
        <v>1690416244.849999</v>
      </c>
      <c r="CV204">
        <v>409.9708333333334</v>
      </c>
      <c r="CW204">
        <v>418.8855333333333</v>
      </c>
      <c r="CX204">
        <v>34.68109666666666</v>
      </c>
      <c r="CY204">
        <v>34.19677333333333</v>
      </c>
      <c r="CZ204">
        <v>408.7888333333334</v>
      </c>
      <c r="DA204">
        <v>34.11909666666666</v>
      </c>
      <c r="DB204">
        <v>600.1676666666666</v>
      </c>
      <c r="DC204">
        <v>101.0739</v>
      </c>
      <c r="DD204">
        <v>0.09987854999999998</v>
      </c>
      <c r="DE204">
        <v>31.69846000000001</v>
      </c>
      <c r="DF204">
        <v>32.17181333333333</v>
      </c>
      <c r="DG204">
        <v>999.9000000000002</v>
      </c>
      <c r="DH204">
        <v>0</v>
      </c>
      <c r="DI204">
        <v>0</v>
      </c>
      <c r="DJ204">
        <v>10007.78466666667</v>
      </c>
      <c r="DK204">
        <v>0</v>
      </c>
      <c r="DL204">
        <v>739.4109999999999</v>
      </c>
      <c r="DM204">
        <v>-8.968048000000001</v>
      </c>
      <c r="DN204">
        <v>424.6400666666666</v>
      </c>
      <c r="DO204">
        <v>433.7173333333333</v>
      </c>
      <c r="DP204">
        <v>0.4738789333333334</v>
      </c>
      <c r="DQ204">
        <v>418.8855333333333</v>
      </c>
      <c r="DR204">
        <v>34.19677333333333</v>
      </c>
      <c r="DS204">
        <v>3.504299666666667</v>
      </c>
      <c r="DT204">
        <v>3.456402666666667</v>
      </c>
      <c r="DU204">
        <v>26.64058</v>
      </c>
      <c r="DV204">
        <v>26.40709666666667</v>
      </c>
      <c r="DW204">
        <v>599.9999000000001</v>
      </c>
      <c r="DX204">
        <v>0.9330026</v>
      </c>
      <c r="DY204">
        <v>0.06699722999999999</v>
      </c>
      <c r="DZ204">
        <v>0</v>
      </c>
      <c r="EA204">
        <v>855.8431666666668</v>
      </c>
      <c r="EB204">
        <v>4.99931</v>
      </c>
      <c r="EC204">
        <v>8374.465</v>
      </c>
      <c r="ED204">
        <v>5203.773</v>
      </c>
      <c r="EE204">
        <v>38.17873333333333</v>
      </c>
      <c r="EF204">
        <v>40.00826666666667</v>
      </c>
      <c r="EG204">
        <v>39.06199999999999</v>
      </c>
      <c r="EH204">
        <v>39.75</v>
      </c>
      <c r="EI204">
        <v>39.92873333333332</v>
      </c>
      <c r="EJ204">
        <v>555.1366666666667</v>
      </c>
      <c r="EK204">
        <v>39.86133333333332</v>
      </c>
      <c r="EL204">
        <v>0</v>
      </c>
      <c r="EM204">
        <v>228.8000001907349</v>
      </c>
      <c r="EN204">
        <v>0</v>
      </c>
      <c r="EO204">
        <v>855.2273846153846</v>
      </c>
      <c r="EP204">
        <v>-89.7549401592218</v>
      </c>
      <c r="EQ204">
        <v>-2812.644785103903</v>
      </c>
      <c r="ER204">
        <v>8353.81923076923</v>
      </c>
      <c r="ES204">
        <v>15</v>
      </c>
      <c r="ET204">
        <v>1690416277.1</v>
      </c>
      <c r="EU204" t="s">
        <v>1318</v>
      </c>
      <c r="EV204">
        <v>1690416277.1</v>
      </c>
      <c r="EW204">
        <v>1690416275.6</v>
      </c>
      <c r="EX204">
        <v>145</v>
      </c>
      <c r="EY204">
        <v>0.058</v>
      </c>
      <c r="EZ204">
        <v>0.011</v>
      </c>
      <c r="FA204">
        <v>1.182</v>
      </c>
      <c r="FB204">
        <v>0.5620000000000001</v>
      </c>
      <c r="FC204">
        <v>419</v>
      </c>
      <c r="FD204">
        <v>34</v>
      </c>
      <c r="FE204">
        <v>0.28</v>
      </c>
      <c r="FF204">
        <v>0.19</v>
      </c>
      <c r="FG204">
        <v>8.77462643196869</v>
      </c>
      <c r="FH204">
        <v>-0.1239975895041306</v>
      </c>
      <c r="FI204">
        <v>0.03334588933890979</v>
      </c>
      <c r="FJ204">
        <v>1</v>
      </c>
      <c r="FK204">
        <v>-8.98023731707317</v>
      </c>
      <c r="FL204">
        <v>0.106787665505232</v>
      </c>
      <c r="FM204">
        <v>0.03357308039111465</v>
      </c>
      <c r="FN204">
        <v>1</v>
      </c>
      <c r="FO204">
        <v>409.9135483870967</v>
      </c>
      <c r="FP204">
        <v>0.1907419354813715</v>
      </c>
      <c r="FQ204">
        <v>0.02295695651076446</v>
      </c>
      <c r="FR204">
        <v>1</v>
      </c>
      <c r="FS204">
        <v>0.4476226829268292</v>
      </c>
      <c r="FT204">
        <v>0.478763853658536</v>
      </c>
      <c r="FU204">
        <v>0.04737223022777293</v>
      </c>
      <c r="FV204">
        <v>1</v>
      </c>
      <c r="FW204">
        <v>34.66417741935484</v>
      </c>
      <c r="FX204">
        <v>0.4971919354837472</v>
      </c>
      <c r="FY204">
        <v>0.03708693109245381</v>
      </c>
      <c r="FZ204">
        <v>1</v>
      </c>
      <c r="GA204">
        <v>5</v>
      </c>
      <c r="GB204">
        <v>5</v>
      </c>
      <c r="GC204" t="s">
        <v>420</v>
      </c>
      <c r="GD204">
        <v>3.17156</v>
      </c>
      <c r="GE204">
        <v>2.79721</v>
      </c>
      <c r="GF204">
        <v>0.10149</v>
      </c>
      <c r="GG204">
        <v>0.103925</v>
      </c>
      <c r="GH204">
        <v>0.152373</v>
      </c>
      <c r="GI204">
        <v>0.151902</v>
      </c>
      <c r="GJ204">
        <v>27704.2</v>
      </c>
      <c r="GK204">
        <v>22091.2</v>
      </c>
      <c r="GL204">
        <v>28846.8</v>
      </c>
      <c r="GM204">
        <v>24174.4</v>
      </c>
      <c r="GN204">
        <v>31090.2</v>
      </c>
      <c r="GO204">
        <v>29916.7</v>
      </c>
      <c r="GP204">
        <v>39788.4</v>
      </c>
      <c r="GQ204">
        <v>39444.3</v>
      </c>
      <c r="GR204">
        <v>2.09155</v>
      </c>
      <c r="GS204">
        <v>1.81465</v>
      </c>
      <c r="GT204">
        <v>0.109315</v>
      </c>
      <c r="GU204">
        <v>0</v>
      </c>
      <c r="GV204">
        <v>30.409</v>
      </c>
      <c r="GW204">
        <v>999.9</v>
      </c>
      <c r="GX204">
        <v>64</v>
      </c>
      <c r="GY204">
        <v>35.2</v>
      </c>
      <c r="GZ204">
        <v>36.1646</v>
      </c>
      <c r="HA204">
        <v>61.72</v>
      </c>
      <c r="HB204">
        <v>28.9143</v>
      </c>
      <c r="HC204">
        <v>1</v>
      </c>
      <c r="HD204">
        <v>0.451306</v>
      </c>
      <c r="HE204">
        <v>0</v>
      </c>
      <c r="HF204">
        <v>20.2858</v>
      </c>
      <c r="HG204">
        <v>5.22328</v>
      </c>
      <c r="HH204">
        <v>11.9131</v>
      </c>
      <c r="HI204">
        <v>4.96375</v>
      </c>
      <c r="HJ204">
        <v>3.292</v>
      </c>
      <c r="HK204">
        <v>9999</v>
      </c>
      <c r="HL204">
        <v>9999</v>
      </c>
      <c r="HM204">
        <v>9999</v>
      </c>
      <c r="HN204">
        <v>999.9</v>
      </c>
      <c r="HO204">
        <v>4.97027</v>
      </c>
      <c r="HP204">
        <v>1.87515</v>
      </c>
      <c r="HQ204">
        <v>1.87393</v>
      </c>
      <c r="HR204">
        <v>1.87314</v>
      </c>
      <c r="HS204">
        <v>1.87454</v>
      </c>
      <c r="HT204">
        <v>1.86951</v>
      </c>
      <c r="HU204">
        <v>1.87369</v>
      </c>
      <c r="HV204">
        <v>1.87873</v>
      </c>
      <c r="HW204">
        <v>0</v>
      </c>
      <c r="HX204">
        <v>0</v>
      </c>
      <c r="HY204">
        <v>0</v>
      </c>
      <c r="HZ204">
        <v>0</v>
      </c>
      <c r="IA204" t="s">
        <v>421</v>
      </c>
      <c r="IB204" t="s">
        <v>422</v>
      </c>
      <c r="IC204" t="s">
        <v>423</v>
      </c>
      <c r="ID204" t="s">
        <v>423</v>
      </c>
      <c r="IE204" t="s">
        <v>423</v>
      </c>
      <c r="IF204" t="s">
        <v>423</v>
      </c>
      <c r="IG204">
        <v>0</v>
      </c>
      <c r="IH204">
        <v>100</v>
      </c>
      <c r="II204">
        <v>100</v>
      </c>
      <c r="IJ204">
        <v>1.182</v>
      </c>
      <c r="IK204">
        <v>0.5620000000000001</v>
      </c>
      <c r="IL204">
        <v>1.107391768209039</v>
      </c>
      <c r="IM204">
        <v>0.0007502269904989051</v>
      </c>
      <c r="IN204">
        <v>-1.907541437940456E-06</v>
      </c>
      <c r="IO204">
        <v>4.87577687351772E-10</v>
      </c>
      <c r="IP204">
        <v>0.5515549999999934</v>
      </c>
      <c r="IQ204">
        <v>0</v>
      </c>
      <c r="IR204">
        <v>0</v>
      </c>
      <c r="IS204">
        <v>0</v>
      </c>
      <c r="IT204">
        <v>1</v>
      </c>
      <c r="IU204">
        <v>1943</v>
      </c>
      <c r="IV204">
        <v>1</v>
      </c>
      <c r="IW204">
        <v>21</v>
      </c>
      <c r="IX204">
        <v>3.5</v>
      </c>
      <c r="IY204">
        <v>3.6</v>
      </c>
      <c r="IZ204">
        <v>1.11084</v>
      </c>
      <c r="JA204">
        <v>2.44873</v>
      </c>
      <c r="JB204">
        <v>1.42578</v>
      </c>
      <c r="JC204">
        <v>2.26685</v>
      </c>
      <c r="JD204">
        <v>1.54785</v>
      </c>
      <c r="JE204">
        <v>2.31079</v>
      </c>
      <c r="JF204">
        <v>37.8437</v>
      </c>
      <c r="JG204">
        <v>13.9832</v>
      </c>
      <c r="JH204">
        <v>18</v>
      </c>
      <c r="JI204">
        <v>629.7569999999999</v>
      </c>
      <c r="JJ204">
        <v>430.807</v>
      </c>
      <c r="JK204">
        <v>31.4511</v>
      </c>
      <c r="JL204">
        <v>32.9507</v>
      </c>
      <c r="JM204">
        <v>30</v>
      </c>
      <c r="JN204">
        <v>32.9904</v>
      </c>
      <c r="JO204">
        <v>32.9326</v>
      </c>
      <c r="JP204">
        <v>22.2565</v>
      </c>
      <c r="JQ204">
        <v>0</v>
      </c>
      <c r="JR204">
        <v>100</v>
      </c>
      <c r="JS204">
        <v>-999.9</v>
      </c>
      <c r="JT204">
        <v>418.809</v>
      </c>
      <c r="JU204">
        <v>35</v>
      </c>
      <c r="JV204">
        <v>93.98650000000001</v>
      </c>
      <c r="JW204">
        <v>100.351</v>
      </c>
    </row>
    <row r="205" spans="1:283">
      <c r="A205">
        <v>189</v>
      </c>
      <c r="B205">
        <v>1690416447.6</v>
      </c>
      <c r="C205">
        <v>38077.5</v>
      </c>
      <c r="D205" t="s">
        <v>1319</v>
      </c>
      <c r="E205" t="s">
        <v>1320</v>
      </c>
      <c r="F205">
        <v>15</v>
      </c>
      <c r="P205">
        <v>1690416439.849999</v>
      </c>
      <c r="Q205">
        <f>(R205)/1000</f>
        <v>0</v>
      </c>
      <c r="R205">
        <f>1000*DB205*AP205*(CX205-CY205)/(100*CQ205*(1000-AP205*CX205))</f>
        <v>0</v>
      </c>
      <c r="S205">
        <f>DB205*AP205*(CW205-CV205*(1000-AP205*CY205)/(1000-AP205*CX205))/(100*CQ205)</f>
        <v>0</v>
      </c>
      <c r="T205">
        <f>CV205 - IF(AP205&gt;1, S205*CQ205*100.0/(AR205*DJ205), 0)</f>
        <v>0</v>
      </c>
      <c r="U205">
        <f>((AA205-Q205/2)*T205-S205)/(AA205+Q205/2)</f>
        <v>0</v>
      </c>
      <c r="V205">
        <f>U205*(DC205+DD205)/1000.0</f>
        <v>0</v>
      </c>
      <c r="W205">
        <f>(CV205 - IF(AP205&gt;1, S205*CQ205*100.0/(AR205*DJ205), 0))*(DC205+DD205)/1000.0</f>
        <v>0</v>
      </c>
      <c r="X205">
        <f>2.0/((1/Z205-1/Y205)+SIGN(Z205)*SQRT((1/Z205-1/Y205)*(1/Z205-1/Y205) + 4*CR205/((CR205+1)*(CR205+1))*(2*1/Z205*1/Y205-1/Y205*1/Y205)))</f>
        <v>0</v>
      </c>
      <c r="Y205">
        <f>IF(LEFT(CS205,1)&lt;&gt;"0",IF(LEFT(CS205,1)="1",3.0,CT205),$D$5+$E$5*(DJ205*DC205/($K$5*1000))+$F$5*(DJ205*DC205/($K$5*1000))*MAX(MIN(CQ205,$J$5),$I$5)*MAX(MIN(CQ205,$J$5),$I$5)+$G$5*MAX(MIN(CQ205,$J$5),$I$5)*(DJ205*DC205/($K$5*1000))+$H$5*(DJ205*DC205/($K$5*1000))*(DJ205*DC205/($K$5*1000)))</f>
        <v>0</v>
      </c>
      <c r="Z205">
        <f>Q205*(1000-(1000*0.61365*exp(17.502*AD205/(240.97+AD205))/(DC205+DD205)+CX205)/2)/(1000*0.61365*exp(17.502*AD205/(240.97+AD205))/(DC205+DD205)-CX205)</f>
        <v>0</v>
      </c>
      <c r="AA205">
        <f>1/((CR205+1)/(X205/1.6)+1/(Y205/1.37)) + CR205/((CR205+1)/(X205/1.6) + CR205/(Y205/1.37))</f>
        <v>0</v>
      </c>
      <c r="AB205">
        <f>(CM205*CP205)</f>
        <v>0</v>
      </c>
      <c r="AC205">
        <f>(DE205+(AB205+2*0.95*5.67E-8*(((DE205+$B$7)+273)^4-(DE205+273)^4)-44100*Q205)/(1.84*29.3*Y205+8*0.95*5.67E-8*(DE205+273)^3))</f>
        <v>0</v>
      </c>
      <c r="AD205">
        <f>($C$7*DF205+$D$7*DG205+$E$7*AC205)</f>
        <v>0</v>
      </c>
      <c r="AE205">
        <f>0.61365*exp(17.502*AD205/(240.97+AD205))</f>
        <v>0</v>
      </c>
      <c r="AF205">
        <f>(AG205/AH205*100)</f>
        <v>0</v>
      </c>
      <c r="AG205">
        <f>CX205*(DC205+DD205)/1000</f>
        <v>0</v>
      </c>
      <c r="AH205">
        <f>0.61365*exp(17.502*DE205/(240.97+DE205))</f>
        <v>0</v>
      </c>
      <c r="AI205">
        <f>(AE205-CX205*(DC205+DD205)/1000)</f>
        <v>0</v>
      </c>
      <c r="AJ205">
        <f>(-Q205*44100)</f>
        <v>0</v>
      </c>
      <c r="AK205">
        <f>2*29.3*Y205*0.92*(DE205-AD205)</f>
        <v>0</v>
      </c>
      <c r="AL205">
        <f>2*0.95*5.67E-8*(((DE205+$B$7)+273)^4-(AD205+273)^4)</f>
        <v>0</v>
      </c>
      <c r="AM205">
        <f>AB205+AL205+AJ205+AK205</f>
        <v>0</v>
      </c>
      <c r="AN205">
        <v>0</v>
      </c>
      <c r="AO205">
        <v>0</v>
      </c>
      <c r="AP205">
        <f>IF(AN205*$H$13&gt;=AR205,1.0,(AR205/(AR205-AN205*$H$13)))</f>
        <v>0</v>
      </c>
      <c r="AQ205">
        <f>(AP205-1)*100</f>
        <v>0</v>
      </c>
      <c r="AR205">
        <f>MAX(0,($B$13+$C$13*DJ205)/(1+$D$13*DJ205)*DC205/(DE205+273)*$E$13)</f>
        <v>0</v>
      </c>
      <c r="AS205" t="s">
        <v>414</v>
      </c>
      <c r="AT205">
        <v>12558.6</v>
      </c>
      <c r="AU205">
        <v>607.068</v>
      </c>
      <c r="AV205">
        <v>2188.17</v>
      </c>
      <c r="AW205">
        <f>1-AU205/AV205</f>
        <v>0</v>
      </c>
      <c r="AX205">
        <v>-1.734461745173538</v>
      </c>
      <c r="AY205" t="s">
        <v>1321</v>
      </c>
      <c r="AZ205">
        <v>12623</v>
      </c>
      <c r="BA205">
        <v>819.72076</v>
      </c>
      <c r="BB205">
        <v>1707.85</v>
      </c>
      <c r="BC205">
        <f>1-BA205/BB205</f>
        <v>0</v>
      </c>
      <c r="BD205">
        <v>0.5</v>
      </c>
      <c r="BE205">
        <f>CN205</f>
        <v>0</v>
      </c>
      <c r="BF205">
        <f>S205</f>
        <v>0</v>
      </c>
      <c r="BG205">
        <f>BC205*BD205*BE205</f>
        <v>0</v>
      </c>
      <c r="BH205">
        <f>(BF205-AX205)/BE205</f>
        <v>0</v>
      </c>
      <c r="BI205">
        <f>(AV205-BB205)/BB205</f>
        <v>0</v>
      </c>
      <c r="BJ205">
        <f>AU205/(AW205+AU205/BB205)</f>
        <v>0</v>
      </c>
      <c r="BK205" t="s">
        <v>1322</v>
      </c>
      <c r="BL205">
        <v>-746.89</v>
      </c>
      <c r="BM205">
        <f>IF(BL205&lt;&gt;0, BL205, BJ205)</f>
        <v>0</v>
      </c>
      <c r="BN205">
        <f>1-BM205/BB205</f>
        <v>0</v>
      </c>
      <c r="BO205">
        <f>(BB205-BA205)/(BB205-BM205)</f>
        <v>0</v>
      </c>
      <c r="BP205">
        <f>(AV205-BB205)/(AV205-BM205)</f>
        <v>0</v>
      </c>
      <c r="BQ205">
        <f>(BB205-BA205)/(BB205-AU205)</f>
        <v>0</v>
      </c>
      <c r="BR205">
        <f>(AV205-BB205)/(AV205-AU205)</f>
        <v>0</v>
      </c>
      <c r="BS205">
        <f>(BO205*BM205/BA205)</f>
        <v>0</v>
      </c>
      <c r="BT205">
        <f>(1-BS205)</f>
        <v>0</v>
      </c>
      <c r="BU205">
        <v>3496</v>
      </c>
      <c r="BV205">
        <v>300</v>
      </c>
      <c r="BW205">
        <v>300</v>
      </c>
      <c r="BX205">
        <v>300</v>
      </c>
      <c r="BY205">
        <v>12623</v>
      </c>
      <c r="BZ205">
        <v>1518.89</v>
      </c>
      <c r="CA205">
        <v>-0.009929159999999999</v>
      </c>
      <c r="CB205">
        <v>-50.9</v>
      </c>
      <c r="CC205" t="s">
        <v>417</v>
      </c>
      <c r="CD205" t="s">
        <v>417</v>
      </c>
      <c r="CE205" t="s">
        <v>417</v>
      </c>
      <c r="CF205" t="s">
        <v>417</v>
      </c>
      <c r="CG205" t="s">
        <v>417</v>
      </c>
      <c r="CH205" t="s">
        <v>417</v>
      </c>
      <c r="CI205" t="s">
        <v>417</v>
      </c>
      <c r="CJ205" t="s">
        <v>417</v>
      </c>
      <c r="CK205" t="s">
        <v>417</v>
      </c>
      <c r="CL205" t="s">
        <v>417</v>
      </c>
      <c r="CM205">
        <f>$B$11*DK205+$C$11*DL205+$F$11*DW205*(1-DZ205)</f>
        <v>0</v>
      </c>
      <c r="CN205">
        <f>CM205*CO205</f>
        <v>0</v>
      </c>
      <c r="CO205">
        <f>($B$11*$D$9+$C$11*$D$9+$F$11*((EJ205+EB205)/MAX(EJ205+EB205+EK205, 0.1)*$I$9+EK205/MAX(EJ205+EB205+EK205, 0.1)*$J$9))/($B$11+$C$11+$F$11)</f>
        <v>0</v>
      </c>
      <c r="CP205">
        <f>($B$11*$K$9+$C$11*$K$9+$F$11*((EJ205+EB205)/MAX(EJ205+EB205+EK205, 0.1)*$P$9+EK205/MAX(EJ205+EB205+EK205, 0.1)*$Q$9))/($B$11+$C$11+$F$11)</f>
        <v>0</v>
      </c>
      <c r="CQ205">
        <v>6</v>
      </c>
      <c r="CR205">
        <v>0.5</v>
      </c>
      <c r="CS205" t="s">
        <v>418</v>
      </c>
      <c r="CT205">
        <v>2</v>
      </c>
      <c r="CU205">
        <v>1690416439.849999</v>
      </c>
      <c r="CV205">
        <v>410.0360333333334</v>
      </c>
      <c r="CW205">
        <v>418.436</v>
      </c>
      <c r="CX205">
        <v>34.56469666666666</v>
      </c>
      <c r="CY205">
        <v>34.12770333333334</v>
      </c>
      <c r="CZ205">
        <v>408.8760333333334</v>
      </c>
      <c r="DA205">
        <v>34.00069666666666</v>
      </c>
      <c r="DB205">
        <v>600.1975999999999</v>
      </c>
      <c r="DC205">
        <v>101.0701333333334</v>
      </c>
      <c r="DD205">
        <v>0.09990347666666667</v>
      </c>
      <c r="DE205">
        <v>31.51602</v>
      </c>
      <c r="DF205">
        <v>32.03142333333334</v>
      </c>
      <c r="DG205">
        <v>999.9000000000002</v>
      </c>
      <c r="DH205">
        <v>0</v>
      </c>
      <c r="DI205">
        <v>0</v>
      </c>
      <c r="DJ205">
        <v>10000.935</v>
      </c>
      <c r="DK205">
        <v>0</v>
      </c>
      <c r="DL205">
        <v>91.83127666666665</v>
      </c>
      <c r="DM205">
        <v>-8.373015666666667</v>
      </c>
      <c r="DN205">
        <v>424.7433</v>
      </c>
      <c r="DO205">
        <v>433.2208333333332</v>
      </c>
      <c r="DP205">
        <v>0.4352536666666667</v>
      </c>
      <c r="DQ205">
        <v>418.436</v>
      </c>
      <c r="DR205">
        <v>34.12770333333334</v>
      </c>
      <c r="DS205">
        <v>3.493281</v>
      </c>
      <c r="DT205">
        <v>3.449288666666667</v>
      </c>
      <c r="DU205">
        <v>26.58712333333333</v>
      </c>
      <c r="DV205">
        <v>26.37218333333334</v>
      </c>
      <c r="DW205">
        <v>600.0097333333332</v>
      </c>
      <c r="DX205">
        <v>0.9330156999999999</v>
      </c>
      <c r="DY205">
        <v>0.06698411666666669</v>
      </c>
      <c r="DZ205">
        <v>0</v>
      </c>
      <c r="EA205">
        <v>820.6822333333333</v>
      </c>
      <c r="EB205">
        <v>4.99931</v>
      </c>
      <c r="EC205">
        <v>6961.883333333332</v>
      </c>
      <c r="ED205">
        <v>5203.882333333333</v>
      </c>
      <c r="EE205">
        <v>37.93699999999999</v>
      </c>
      <c r="EF205">
        <v>39.875</v>
      </c>
      <c r="EG205">
        <v>38.875</v>
      </c>
      <c r="EH205">
        <v>39.625</v>
      </c>
      <c r="EI205">
        <v>39.68699999999998</v>
      </c>
      <c r="EJ205">
        <v>555.1536666666668</v>
      </c>
      <c r="EK205">
        <v>39.855</v>
      </c>
      <c r="EL205">
        <v>0</v>
      </c>
      <c r="EM205">
        <v>194.5999999046326</v>
      </c>
      <c r="EN205">
        <v>0</v>
      </c>
      <c r="EO205">
        <v>819.72076</v>
      </c>
      <c r="EP205">
        <v>-86.45138476034742</v>
      </c>
      <c r="EQ205">
        <v>-1132.335383054655</v>
      </c>
      <c r="ER205">
        <v>6949.255999999999</v>
      </c>
      <c r="ES205">
        <v>15</v>
      </c>
      <c r="ET205">
        <v>1690416474.6</v>
      </c>
      <c r="EU205" t="s">
        <v>1323</v>
      </c>
      <c r="EV205">
        <v>1690416464.6</v>
      </c>
      <c r="EW205">
        <v>1690416474.6</v>
      </c>
      <c r="EX205">
        <v>146</v>
      </c>
      <c r="EY205">
        <v>-0.022</v>
      </c>
      <c r="EZ205">
        <v>0.002</v>
      </c>
      <c r="FA205">
        <v>1.16</v>
      </c>
      <c r="FB205">
        <v>0.5639999999999999</v>
      </c>
      <c r="FC205">
        <v>418</v>
      </c>
      <c r="FD205">
        <v>34</v>
      </c>
      <c r="FE205">
        <v>0.28</v>
      </c>
      <c r="FF205">
        <v>0.21</v>
      </c>
      <c r="FG205">
        <v>8.200677670926138</v>
      </c>
      <c r="FH205">
        <v>-0.2402390633288566</v>
      </c>
      <c r="FI205">
        <v>0.03727270622774818</v>
      </c>
      <c r="FJ205">
        <v>1</v>
      </c>
      <c r="FK205">
        <v>-8.419877317073171</v>
      </c>
      <c r="FL205">
        <v>0.6423487108013753</v>
      </c>
      <c r="FM205">
        <v>0.0825241320514835</v>
      </c>
      <c r="FN205">
        <v>1</v>
      </c>
      <c r="FO205">
        <v>410.0643548387098</v>
      </c>
      <c r="FP205">
        <v>-0.08564516129087235</v>
      </c>
      <c r="FQ205">
        <v>0.02621197508539362</v>
      </c>
      <c r="FR205">
        <v>1</v>
      </c>
      <c r="FS205">
        <v>0.4170380731707317</v>
      </c>
      <c r="FT205">
        <v>0.30876</v>
      </c>
      <c r="FU205">
        <v>0.03108624390335759</v>
      </c>
      <c r="FV205">
        <v>1</v>
      </c>
      <c r="FW205">
        <v>34.55931935483871</v>
      </c>
      <c r="FX205">
        <v>0.2807903225805319</v>
      </c>
      <c r="FY205">
        <v>0.02105558571748514</v>
      </c>
      <c r="FZ205">
        <v>1</v>
      </c>
      <c r="GA205">
        <v>5</v>
      </c>
      <c r="GB205">
        <v>5</v>
      </c>
      <c r="GC205" t="s">
        <v>420</v>
      </c>
      <c r="GD205">
        <v>3.17103</v>
      </c>
      <c r="GE205">
        <v>2.79768</v>
      </c>
      <c r="GF205">
        <v>0.101515</v>
      </c>
      <c r="GG205">
        <v>0.103844</v>
      </c>
      <c r="GH205">
        <v>0.151935</v>
      </c>
      <c r="GI205">
        <v>0.15173</v>
      </c>
      <c r="GJ205">
        <v>27709.1</v>
      </c>
      <c r="GK205">
        <v>22094.8</v>
      </c>
      <c r="GL205">
        <v>28852.3</v>
      </c>
      <c r="GM205">
        <v>24175.9</v>
      </c>
      <c r="GN205">
        <v>31112.1</v>
      </c>
      <c r="GO205">
        <v>29923.7</v>
      </c>
      <c r="GP205">
        <v>39796.3</v>
      </c>
      <c r="GQ205">
        <v>39445.9</v>
      </c>
      <c r="GR205">
        <v>2.09308</v>
      </c>
      <c r="GS205">
        <v>1.81168</v>
      </c>
      <c r="GT205">
        <v>0.09280819999999999</v>
      </c>
      <c r="GU205">
        <v>0</v>
      </c>
      <c r="GV205">
        <v>30.5232</v>
      </c>
      <c r="GW205">
        <v>999.9</v>
      </c>
      <c r="GX205">
        <v>64.59999999999999</v>
      </c>
      <c r="GY205">
        <v>35</v>
      </c>
      <c r="GZ205">
        <v>36.102</v>
      </c>
      <c r="HA205">
        <v>62.14</v>
      </c>
      <c r="HB205">
        <v>28.9704</v>
      </c>
      <c r="HC205">
        <v>1</v>
      </c>
      <c r="HD205">
        <v>0.444949</v>
      </c>
      <c r="HE205">
        <v>0</v>
      </c>
      <c r="HF205">
        <v>20.2857</v>
      </c>
      <c r="HG205">
        <v>5.22538</v>
      </c>
      <c r="HH205">
        <v>11.9132</v>
      </c>
      <c r="HI205">
        <v>4.96375</v>
      </c>
      <c r="HJ205">
        <v>3.292</v>
      </c>
      <c r="HK205">
        <v>9999</v>
      </c>
      <c r="HL205">
        <v>9999</v>
      </c>
      <c r="HM205">
        <v>9999</v>
      </c>
      <c r="HN205">
        <v>999.9</v>
      </c>
      <c r="HO205">
        <v>4.97032</v>
      </c>
      <c r="HP205">
        <v>1.87515</v>
      </c>
      <c r="HQ205">
        <v>1.87393</v>
      </c>
      <c r="HR205">
        <v>1.87315</v>
      </c>
      <c r="HS205">
        <v>1.87455</v>
      </c>
      <c r="HT205">
        <v>1.86951</v>
      </c>
      <c r="HU205">
        <v>1.87368</v>
      </c>
      <c r="HV205">
        <v>1.87878</v>
      </c>
      <c r="HW205">
        <v>0</v>
      </c>
      <c r="HX205">
        <v>0</v>
      </c>
      <c r="HY205">
        <v>0</v>
      </c>
      <c r="HZ205">
        <v>0</v>
      </c>
      <c r="IA205" t="s">
        <v>421</v>
      </c>
      <c r="IB205" t="s">
        <v>422</v>
      </c>
      <c r="IC205" t="s">
        <v>423</v>
      </c>
      <c r="ID205" t="s">
        <v>423</v>
      </c>
      <c r="IE205" t="s">
        <v>423</v>
      </c>
      <c r="IF205" t="s">
        <v>423</v>
      </c>
      <c r="IG205">
        <v>0</v>
      </c>
      <c r="IH205">
        <v>100</v>
      </c>
      <c r="II205">
        <v>100</v>
      </c>
      <c r="IJ205">
        <v>1.16</v>
      </c>
      <c r="IK205">
        <v>0.5639999999999999</v>
      </c>
      <c r="IL205">
        <v>1.165774816490185</v>
      </c>
      <c r="IM205">
        <v>0.0007502269904989051</v>
      </c>
      <c r="IN205">
        <v>-1.907541437940456E-06</v>
      </c>
      <c r="IO205">
        <v>4.87577687351772E-10</v>
      </c>
      <c r="IP205">
        <v>0.5622650000000036</v>
      </c>
      <c r="IQ205">
        <v>0</v>
      </c>
      <c r="IR205">
        <v>0</v>
      </c>
      <c r="IS205">
        <v>0</v>
      </c>
      <c r="IT205">
        <v>1</v>
      </c>
      <c r="IU205">
        <v>1943</v>
      </c>
      <c r="IV205">
        <v>1</v>
      </c>
      <c r="IW205">
        <v>21</v>
      </c>
      <c r="IX205">
        <v>2.8</v>
      </c>
      <c r="IY205">
        <v>2.9</v>
      </c>
      <c r="IZ205">
        <v>1.10962</v>
      </c>
      <c r="JA205">
        <v>2.44385</v>
      </c>
      <c r="JB205">
        <v>1.42578</v>
      </c>
      <c r="JC205">
        <v>2.26685</v>
      </c>
      <c r="JD205">
        <v>1.54785</v>
      </c>
      <c r="JE205">
        <v>2.33398</v>
      </c>
      <c r="JF205">
        <v>37.7228</v>
      </c>
      <c r="JG205">
        <v>13.9569</v>
      </c>
      <c r="JH205">
        <v>18</v>
      </c>
      <c r="JI205">
        <v>630.006</v>
      </c>
      <c r="JJ205">
        <v>428.407</v>
      </c>
      <c r="JK205">
        <v>31.2934</v>
      </c>
      <c r="JL205">
        <v>32.8808</v>
      </c>
      <c r="JM205">
        <v>29.9997</v>
      </c>
      <c r="JN205">
        <v>32.896</v>
      </c>
      <c r="JO205">
        <v>32.8366</v>
      </c>
      <c r="JP205">
        <v>22.228</v>
      </c>
      <c r="JQ205">
        <v>0</v>
      </c>
      <c r="JR205">
        <v>100</v>
      </c>
      <c r="JS205">
        <v>-999.9</v>
      </c>
      <c r="JT205">
        <v>418.334</v>
      </c>
      <c r="JU205">
        <v>35</v>
      </c>
      <c r="JV205">
        <v>94.00490000000001</v>
      </c>
      <c r="JW205">
        <v>100.355</v>
      </c>
    </row>
    <row r="206" spans="1:283">
      <c r="A206">
        <v>190</v>
      </c>
      <c r="B206">
        <v>1690416653.6</v>
      </c>
      <c r="C206">
        <v>38283.5</v>
      </c>
      <c r="D206" t="s">
        <v>1324</v>
      </c>
      <c r="E206" t="s">
        <v>1325</v>
      </c>
      <c r="F206">
        <v>15</v>
      </c>
      <c r="P206">
        <v>1690416645.599999</v>
      </c>
      <c r="Q206">
        <f>(R206)/1000</f>
        <v>0</v>
      </c>
      <c r="R206">
        <f>1000*DB206*AP206*(CX206-CY206)/(100*CQ206*(1000-AP206*CX206))</f>
        <v>0</v>
      </c>
      <c r="S206">
        <f>DB206*AP206*(CW206-CV206*(1000-AP206*CY206)/(1000-AP206*CX206))/(100*CQ206)</f>
        <v>0</v>
      </c>
      <c r="T206">
        <f>CV206 - IF(AP206&gt;1, S206*CQ206*100.0/(AR206*DJ206), 0)</f>
        <v>0</v>
      </c>
      <c r="U206">
        <f>((AA206-Q206/2)*T206-S206)/(AA206+Q206/2)</f>
        <v>0</v>
      </c>
      <c r="V206">
        <f>U206*(DC206+DD206)/1000.0</f>
        <v>0</v>
      </c>
      <c r="W206">
        <f>(CV206 - IF(AP206&gt;1, S206*CQ206*100.0/(AR206*DJ206), 0))*(DC206+DD206)/1000.0</f>
        <v>0</v>
      </c>
      <c r="X206">
        <f>2.0/((1/Z206-1/Y206)+SIGN(Z206)*SQRT((1/Z206-1/Y206)*(1/Z206-1/Y206) + 4*CR206/((CR206+1)*(CR206+1))*(2*1/Z206*1/Y206-1/Y206*1/Y206)))</f>
        <v>0</v>
      </c>
      <c r="Y206">
        <f>IF(LEFT(CS206,1)&lt;&gt;"0",IF(LEFT(CS206,1)="1",3.0,CT206),$D$5+$E$5*(DJ206*DC206/($K$5*1000))+$F$5*(DJ206*DC206/($K$5*1000))*MAX(MIN(CQ206,$J$5),$I$5)*MAX(MIN(CQ206,$J$5),$I$5)+$G$5*MAX(MIN(CQ206,$J$5),$I$5)*(DJ206*DC206/($K$5*1000))+$H$5*(DJ206*DC206/($K$5*1000))*(DJ206*DC206/($K$5*1000)))</f>
        <v>0</v>
      </c>
      <c r="Z206">
        <f>Q206*(1000-(1000*0.61365*exp(17.502*AD206/(240.97+AD206))/(DC206+DD206)+CX206)/2)/(1000*0.61365*exp(17.502*AD206/(240.97+AD206))/(DC206+DD206)-CX206)</f>
        <v>0</v>
      </c>
      <c r="AA206">
        <f>1/((CR206+1)/(X206/1.6)+1/(Y206/1.37)) + CR206/((CR206+1)/(X206/1.6) + CR206/(Y206/1.37))</f>
        <v>0</v>
      </c>
      <c r="AB206">
        <f>(CM206*CP206)</f>
        <v>0</v>
      </c>
      <c r="AC206">
        <f>(DE206+(AB206+2*0.95*5.67E-8*(((DE206+$B$7)+273)^4-(DE206+273)^4)-44100*Q206)/(1.84*29.3*Y206+8*0.95*5.67E-8*(DE206+273)^3))</f>
        <v>0</v>
      </c>
      <c r="AD206">
        <f>($C$7*DF206+$D$7*DG206+$E$7*AC206)</f>
        <v>0</v>
      </c>
      <c r="AE206">
        <f>0.61365*exp(17.502*AD206/(240.97+AD206))</f>
        <v>0</v>
      </c>
      <c r="AF206">
        <f>(AG206/AH206*100)</f>
        <v>0</v>
      </c>
      <c r="AG206">
        <f>CX206*(DC206+DD206)/1000</f>
        <v>0</v>
      </c>
      <c r="AH206">
        <f>0.61365*exp(17.502*DE206/(240.97+DE206))</f>
        <v>0</v>
      </c>
      <c r="AI206">
        <f>(AE206-CX206*(DC206+DD206)/1000)</f>
        <v>0</v>
      </c>
      <c r="AJ206">
        <f>(-Q206*44100)</f>
        <v>0</v>
      </c>
      <c r="AK206">
        <f>2*29.3*Y206*0.92*(DE206-AD206)</f>
        <v>0</v>
      </c>
      <c r="AL206">
        <f>2*0.95*5.67E-8*(((DE206+$B$7)+273)^4-(AD206+273)^4)</f>
        <v>0</v>
      </c>
      <c r="AM206">
        <f>AB206+AL206+AJ206+AK206</f>
        <v>0</v>
      </c>
      <c r="AN206">
        <v>0</v>
      </c>
      <c r="AO206">
        <v>0</v>
      </c>
      <c r="AP206">
        <f>IF(AN206*$H$13&gt;=AR206,1.0,(AR206/(AR206-AN206*$H$13)))</f>
        <v>0</v>
      </c>
      <c r="AQ206">
        <f>(AP206-1)*100</f>
        <v>0</v>
      </c>
      <c r="AR206">
        <f>MAX(0,($B$13+$C$13*DJ206)/(1+$D$13*DJ206)*DC206/(DE206+273)*$E$13)</f>
        <v>0</v>
      </c>
      <c r="AS206" t="s">
        <v>414</v>
      </c>
      <c r="AT206">
        <v>12558.6</v>
      </c>
      <c r="AU206">
        <v>607.068</v>
      </c>
      <c r="AV206">
        <v>2188.17</v>
      </c>
      <c r="AW206">
        <f>1-AU206/AV206</f>
        <v>0</v>
      </c>
      <c r="AX206">
        <v>-1.734461745173538</v>
      </c>
      <c r="AY206" t="s">
        <v>1326</v>
      </c>
      <c r="AZ206">
        <v>12615.5</v>
      </c>
      <c r="BA206">
        <v>735.15472</v>
      </c>
      <c r="BB206">
        <v>1328.73</v>
      </c>
      <c r="BC206">
        <f>1-BA206/BB206</f>
        <v>0</v>
      </c>
      <c r="BD206">
        <v>0.5</v>
      </c>
      <c r="BE206">
        <f>CN206</f>
        <v>0</v>
      </c>
      <c r="BF206">
        <f>S206</f>
        <v>0</v>
      </c>
      <c r="BG206">
        <f>BC206*BD206*BE206</f>
        <v>0</v>
      </c>
      <c r="BH206">
        <f>(BF206-AX206)/BE206</f>
        <v>0</v>
      </c>
      <c r="BI206">
        <f>(AV206-BB206)/BB206</f>
        <v>0</v>
      </c>
      <c r="BJ206">
        <f>AU206/(AW206+AU206/BB206)</f>
        <v>0</v>
      </c>
      <c r="BK206" t="s">
        <v>1327</v>
      </c>
      <c r="BL206">
        <v>-366.47</v>
      </c>
      <c r="BM206">
        <f>IF(BL206&lt;&gt;0, BL206, BJ206)</f>
        <v>0</v>
      </c>
      <c r="BN206">
        <f>1-BM206/BB206</f>
        <v>0</v>
      </c>
      <c r="BO206">
        <f>(BB206-BA206)/(BB206-BM206)</f>
        <v>0</v>
      </c>
      <c r="BP206">
        <f>(AV206-BB206)/(AV206-BM206)</f>
        <v>0</v>
      </c>
      <c r="BQ206">
        <f>(BB206-BA206)/(BB206-AU206)</f>
        <v>0</v>
      </c>
      <c r="BR206">
        <f>(AV206-BB206)/(AV206-AU206)</f>
        <v>0</v>
      </c>
      <c r="BS206">
        <f>(BO206*BM206/BA206)</f>
        <v>0</v>
      </c>
      <c r="BT206">
        <f>(1-BS206)</f>
        <v>0</v>
      </c>
      <c r="BU206">
        <v>3498</v>
      </c>
      <c r="BV206">
        <v>300</v>
      </c>
      <c r="BW206">
        <v>300</v>
      </c>
      <c r="BX206">
        <v>300</v>
      </c>
      <c r="BY206">
        <v>12615.5</v>
      </c>
      <c r="BZ206">
        <v>1200.55</v>
      </c>
      <c r="CA206">
        <v>-0.009747479999999999</v>
      </c>
      <c r="CB206">
        <v>-28.95</v>
      </c>
      <c r="CC206" t="s">
        <v>417</v>
      </c>
      <c r="CD206" t="s">
        <v>417</v>
      </c>
      <c r="CE206" t="s">
        <v>417</v>
      </c>
      <c r="CF206" t="s">
        <v>417</v>
      </c>
      <c r="CG206" t="s">
        <v>417</v>
      </c>
      <c r="CH206" t="s">
        <v>417</v>
      </c>
      <c r="CI206" t="s">
        <v>417</v>
      </c>
      <c r="CJ206" t="s">
        <v>417</v>
      </c>
      <c r="CK206" t="s">
        <v>417</v>
      </c>
      <c r="CL206" t="s">
        <v>417</v>
      </c>
      <c r="CM206">
        <f>$B$11*DK206+$C$11*DL206+$F$11*DW206*(1-DZ206)</f>
        <v>0</v>
      </c>
      <c r="CN206">
        <f>CM206*CO206</f>
        <v>0</v>
      </c>
      <c r="CO206">
        <f>($B$11*$D$9+$C$11*$D$9+$F$11*((EJ206+EB206)/MAX(EJ206+EB206+EK206, 0.1)*$I$9+EK206/MAX(EJ206+EB206+EK206, 0.1)*$J$9))/($B$11+$C$11+$F$11)</f>
        <v>0</v>
      </c>
      <c r="CP206">
        <f>($B$11*$K$9+$C$11*$K$9+$F$11*((EJ206+EB206)/MAX(EJ206+EB206+EK206, 0.1)*$P$9+EK206/MAX(EJ206+EB206+EK206, 0.1)*$Q$9))/($B$11+$C$11+$F$11)</f>
        <v>0</v>
      </c>
      <c r="CQ206">
        <v>6</v>
      </c>
      <c r="CR206">
        <v>0.5</v>
      </c>
      <c r="CS206" t="s">
        <v>418</v>
      </c>
      <c r="CT206">
        <v>2</v>
      </c>
      <c r="CU206">
        <v>1690416645.599999</v>
      </c>
      <c r="CV206">
        <v>409.8924516129032</v>
      </c>
      <c r="CW206">
        <v>419.4559677419355</v>
      </c>
      <c r="CX206">
        <v>33.86369999999999</v>
      </c>
      <c r="CY206">
        <v>33.79102580645161</v>
      </c>
      <c r="CZ206">
        <v>408.7384516129032</v>
      </c>
      <c r="DA206">
        <v>33.3077</v>
      </c>
      <c r="DB206">
        <v>600.1635161290322</v>
      </c>
      <c r="DC206">
        <v>101.071064516129</v>
      </c>
      <c r="DD206">
        <v>0.1001393806451613</v>
      </c>
      <c r="DE206">
        <v>30.81560322580645</v>
      </c>
      <c r="DF206">
        <v>31.0874064516129</v>
      </c>
      <c r="DG206">
        <v>999.9000000000003</v>
      </c>
      <c r="DH206">
        <v>0</v>
      </c>
      <c r="DI206">
        <v>0</v>
      </c>
      <c r="DJ206">
        <v>10001.61741935484</v>
      </c>
      <c r="DK206">
        <v>0</v>
      </c>
      <c r="DL206">
        <v>86.63390967741938</v>
      </c>
      <c r="DM206">
        <v>-9.552796774193547</v>
      </c>
      <c r="DN206">
        <v>424.2742580645162</v>
      </c>
      <c r="DO206">
        <v>434.1255483870968</v>
      </c>
      <c r="DP206">
        <v>0.08107510967741934</v>
      </c>
      <c r="DQ206">
        <v>419.4559677419355</v>
      </c>
      <c r="DR206">
        <v>33.79102580645161</v>
      </c>
      <c r="DS206">
        <v>3.42349064516129</v>
      </c>
      <c r="DT206">
        <v>3.415296774193548</v>
      </c>
      <c r="DU206">
        <v>26.24501612903226</v>
      </c>
      <c r="DV206">
        <v>26.20444838709678</v>
      </c>
      <c r="DW206">
        <v>800.0053870967743</v>
      </c>
      <c r="DX206">
        <v>0.9499990645161291</v>
      </c>
      <c r="DY206">
        <v>0.0500005806451613</v>
      </c>
      <c r="DZ206">
        <v>0</v>
      </c>
      <c r="EA206">
        <v>736.0218709677421</v>
      </c>
      <c r="EB206">
        <v>4.999310000000001</v>
      </c>
      <c r="EC206">
        <v>6495.536774193546</v>
      </c>
      <c r="ED206">
        <v>6994.614516129031</v>
      </c>
      <c r="EE206">
        <v>37.81199999999998</v>
      </c>
      <c r="EF206">
        <v>39.671</v>
      </c>
      <c r="EG206">
        <v>38.68699999999998</v>
      </c>
      <c r="EH206">
        <v>39.29599999999999</v>
      </c>
      <c r="EI206">
        <v>39.40900000000001</v>
      </c>
      <c r="EJ206">
        <v>755.2551612903225</v>
      </c>
      <c r="EK206">
        <v>39.75096774193548</v>
      </c>
      <c r="EL206">
        <v>0</v>
      </c>
      <c r="EM206">
        <v>205.3999998569489</v>
      </c>
      <c r="EN206">
        <v>0</v>
      </c>
      <c r="EO206">
        <v>735.15472</v>
      </c>
      <c r="EP206">
        <v>-66.94961548862653</v>
      </c>
      <c r="EQ206">
        <v>-691.3176920537978</v>
      </c>
      <c r="ER206">
        <v>6484.057600000001</v>
      </c>
      <c r="ES206">
        <v>15</v>
      </c>
      <c r="ET206">
        <v>1690416671.6</v>
      </c>
      <c r="EU206" t="s">
        <v>1328</v>
      </c>
      <c r="EV206">
        <v>1690416671.6</v>
      </c>
      <c r="EW206">
        <v>1690416670.6</v>
      </c>
      <c r="EX206">
        <v>147</v>
      </c>
      <c r="EY206">
        <v>-0.005</v>
      </c>
      <c r="EZ206">
        <v>-0.008999999999999999</v>
      </c>
      <c r="FA206">
        <v>1.154</v>
      </c>
      <c r="FB206">
        <v>0.556</v>
      </c>
      <c r="FC206">
        <v>419</v>
      </c>
      <c r="FD206">
        <v>34</v>
      </c>
      <c r="FE206">
        <v>0.3</v>
      </c>
      <c r="FF206">
        <v>0.19</v>
      </c>
      <c r="FG206">
        <v>9.522095886308792</v>
      </c>
      <c r="FH206">
        <v>-0.05692711141608065</v>
      </c>
      <c r="FI206">
        <v>0.04818192310146617</v>
      </c>
      <c r="FJ206">
        <v>1</v>
      </c>
      <c r="FK206">
        <v>-9.565783414634145</v>
      </c>
      <c r="FL206">
        <v>0.142591567944259</v>
      </c>
      <c r="FM206">
        <v>0.04563469543411754</v>
      </c>
      <c r="FN206">
        <v>1</v>
      </c>
      <c r="FO206">
        <v>409.9016774193549</v>
      </c>
      <c r="FP206">
        <v>-0.0610161290331293</v>
      </c>
      <c r="FQ206">
        <v>0.02227596288317557</v>
      </c>
      <c r="FR206">
        <v>1</v>
      </c>
      <c r="FS206">
        <v>0.06506281414634146</v>
      </c>
      <c r="FT206">
        <v>0.2769720620905923</v>
      </c>
      <c r="FU206">
        <v>0.02874646994683542</v>
      </c>
      <c r="FV206">
        <v>1</v>
      </c>
      <c r="FW206">
        <v>33.87220967741935</v>
      </c>
      <c r="FX206">
        <v>-0.05455645161292745</v>
      </c>
      <c r="FY206">
        <v>0.005777674207739752</v>
      </c>
      <c r="FZ206">
        <v>1</v>
      </c>
      <c r="GA206">
        <v>5</v>
      </c>
      <c r="GB206">
        <v>5</v>
      </c>
      <c r="GC206" t="s">
        <v>420</v>
      </c>
      <c r="GD206">
        <v>3.17177</v>
      </c>
      <c r="GE206">
        <v>2.79641</v>
      </c>
      <c r="GF206">
        <v>0.101553</v>
      </c>
      <c r="GG206">
        <v>0.104116</v>
      </c>
      <c r="GH206">
        <v>0.149804</v>
      </c>
      <c r="GI206">
        <v>0.150724</v>
      </c>
      <c r="GJ206">
        <v>27723.3</v>
      </c>
      <c r="GK206">
        <v>22097.6</v>
      </c>
      <c r="GL206">
        <v>28866.7</v>
      </c>
      <c r="GM206">
        <v>24185</v>
      </c>
      <c r="GN206">
        <v>31204</v>
      </c>
      <c r="GO206">
        <v>29969.1</v>
      </c>
      <c r="GP206">
        <v>39815.4</v>
      </c>
      <c r="GQ206">
        <v>39460.6</v>
      </c>
      <c r="GR206">
        <v>2.09643</v>
      </c>
      <c r="GS206">
        <v>1.81362</v>
      </c>
      <c r="GT206">
        <v>0.111233</v>
      </c>
      <c r="GU206">
        <v>0</v>
      </c>
      <c r="GV206">
        <v>29.2196</v>
      </c>
      <c r="GW206">
        <v>999.9</v>
      </c>
      <c r="GX206">
        <v>64.7</v>
      </c>
      <c r="GY206">
        <v>34.9</v>
      </c>
      <c r="GZ206">
        <v>35.9589</v>
      </c>
      <c r="HA206">
        <v>62.09</v>
      </c>
      <c r="HB206">
        <v>28.0208</v>
      </c>
      <c r="HC206">
        <v>1</v>
      </c>
      <c r="HD206">
        <v>0.420704</v>
      </c>
      <c r="HE206">
        <v>0</v>
      </c>
      <c r="HF206">
        <v>20.2846</v>
      </c>
      <c r="HG206">
        <v>5.22568</v>
      </c>
      <c r="HH206">
        <v>11.9107</v>
      </c>
      <c r="HI206">
        <v>4.9637</v>
      </c>
      <c r="HJ206">
        <v>3.292</v>
      </c>
      <c r="HK206">
        <v>9999</v>
      </c>
      <c r="HL206">
        <v>9999</v>
      </c>
      <c r="HM206">
        <v>9999</v>
      </c>
      <c r="HN206">
        <v>999.9</v>
      </c>
      <c r="HO206">
        <v>4.97024</v>
      </c>
      <c r="HP206">
        <v>1.87515</v>
      </c>
      <c r="HQ206">
        <v>1.87393</v>
      </c>
      <c r="HR206">
        <v>1.87302</v>
      </c>
      <c r="HS206">
        <v>1.87454</v>
      </c>
      <c r="HT206">
        <v>1.86951</v>
      </c>
      <c r="HU206">
        <v>1.87363</v>
      </c>
      <c r="HV206">
        <v>1.87871</v>
      </c>
      <c r="HW206">
        <v>0</v>
      </c>
      <c r="HX206">
        <v>0</v>
      </c>
      <c r="HY206">
        <v>0</v>
      </c>
      <c r="HZ206">
        <v>0</v>
      </c>
      <c r="IA206" t="s">
        <v>421</v>
      </c>
      <c r="IB206" t="s">
        <v>422</v>
      </c>
      <c r="IC206" t="s">
        <v>423</v>
      </c>
      <c r="ID206" t="s">
        <v>423</v>
      </c>
      <c r="IE206" t="s">
        <v>423</v>
      </c>
      <c r="IF206" t="s">
        <v>423</v>
      </c>
      <c r="IG206">
        <v>0</v>
      </c>
      <c r="IH206">
        <v>100</v>
      </c>
      <c r="II206">
        <v>100</v>
      </c>
      <c r="IJ206">
        <v>1.154</v>
      </c>
      <c r="IK206">
        <v>0.556</v>
      </c>
      <c r="IL206">
        <v>1.143590251820479</v>
      </c>
      <c r="IM206">
        <v>0.0007502269904989051</v>
      </c>
      <c r="IN206">
        <v>-1.907541437940456E-06</v>
      </c>
      <c r="IO206">
        <v>4.87577687351772E-10</v>
      </c>
      <c r="IP206">
        <v>0.5644050000000007</v>
      </c>
      <c r="IQ206">
        <v>0</v>
      </c>
      <c r="IR206">
        <v>0</v>
      </c>
      <c r="IS206">
        <v>0</v>
      </c>
      <c r="IT206">
        <v>1</v>
      </c>
      <c r="IU206">
        <v>1943</v>
      </c>
      <c r="IV206">
        <v>1</v>
      </c>
      <c r="IW206">
        <v>21</v>
      </c>
      <c r="IX206">
        <v>3.1</v>
      </c>
      <c r="IY206">
        <v>3</v>
      </c>
      <c r="IZ206">
        <v>1.11084</v>
      </c>
      <c r="JA206">
        <v>2.43164</v>
      </c>
      <c r="JB206">
        <v>1.42578</v>
      </c>
      <c r="JC206">
        <v>2.26685</v>
      </c>
      <c r="JD206">
        <v>1.54785</v>
      </c>
      <c r="JE206">
        <v>2.4353</v>
      </c>
      <c r="JF206">
        <v>37.554</v>
      </c>
      <c r="JG206">
        <v>13.9394</v>
      </c>
      <c r="JH206">
        <v>18</v>
      </c>
      <c r="JI206">
        <v>630</v>
      </c>
      <c r="JJ206">
        <v>427.795</v>
      </c>
      <c r="JK206">
        <v>30.8809</v>
      </c>
      <c r="JL206">
        <v>32.5649</v>
      </c>
      <c r="JM206">
        <v>29.9995</v>
      </c>
      <c r="JN206">
        <v>32.6335</v>
      </c>
      <c r="JO206">
        <v>32.5761</v>
      </c>
      <c r="JP206">
        <v>22.2572</v>
      </c>
      <c r="JQ206">
        <v>0</v>
      </c>
      <c r="JR206">
        <v>100</v>
      </c>
      <c r="JS206">
        <v>-999.9</v>
      </c>
      <c r="JT206">
        <v>419.534</v>
      </c>
      <c r="JU206">
        <v>35</v>
      </c>
      <c r="JV206">
        <v>94.0508</v>
      </c>
      <c r="JW206">
        <v>100.393</v>
      </c>
    </row>
    <row r="207" spans="1:283">
      <c r="A207">
        <v>191</v>
      </c>
      <c r="B207">
        <v>1690416829.1</v>
      </c>
      <c r="C207">
        <v>38459</v>
      </c>
      <c r="D207" t="s">
        <v>1329</v>
      </c>
      <c r="E207" t="s">
        <v>1330</v>
      </c>
      <c r="F207">
        <v>15</v>
      </c>
      <c r="P207">
        <v>1690416821.349999</v>
      </c>
      <c r="Q207">
        <f>(R207)/1000</f>
        <v>0</v>
      </c>
      <c r="R207">
        <f>1000*DB207*AP207*(CX207-CY207)/(100*CQ207*(1000-AP207*CX207))</f>
        <v>0</v>
      </c>
      <c r="S207">
        <f>DB207*AP207*(CW207-CV207*(1000-AP207*CY207)/(1000-AP207*CX207))/(100*CQ207)</f>
        <v>0</v>
      </c>
      <c r="T207">
        <f>CV207 - IF(AP207&gt;1, S207*CQ207*100.0/(AR207*DJ207), 0)</f>
        <v>0</v>
      </c>
      <c r="U207">
        <f>((AA207-Q207/2)*T207-S207)/(AA207+Q207/2)</f>
        <v>0</v>
      </c>
      <c r="V207">
        <f>U207*(DC207+DD207)/1000.0</f>
        <v>0</v>
      </c>
      <c r="W207">
        <f>(CV207 - IF(AP207&gt;1, S207*CQ207*100.0/(AR207*DJ207), 0))*(DC207+DD207)/1000.0</f>
        <v>0</v>
      </c>
      <c r="X207">
        <f>2.0/((1/Z207-1/Y207)+SIGN(Z207)*SQRT((1/Z207-1/Y207)*(1/Z207-1/Y207) + 4*CR207/((CR207+1)*(CR207+1))*(2*1/Z207*1/Y207-1/Y207*1/Y207)))</f>
        <v>0</v>
      </c>
      <c r="Y207">
        <f>IF(LEFT(CS207,1)&lt;&gt;"0",IF(LEFT(CS207,1)="1",3.0,CT207),$D$5+$E$5*(DJ207*DC207/($K$5*1000))+$F$5*(DJ207*DC207/($K$5*1000))*MAX(MIN(CQ207,$J$5),$I$5)*MAX(MIN(CQ207,$J$5),$I$5)+$G$5*MAX(MIN(CQ207,$J$5),$I$5)*(DJ207*DC207/($K$5*1000))+$H$5*(DJ207*DC207/($K$5*1000))*(DJ207*DC207/($K$5*1000)))</f>
        <v>0</v>
      </c>
      <c r="Z207">
        <f>Q207*(1000-(1000*0.61365*exp(17.502*AD207/(240.97+AD207))/(DC207+DD207)+CX207)/2)/(1000*0.61365*exp(17.502*AD207/(240.97+AD207))/(DC207+DD207)-CX207)</f>
        <v>0</v>
      </c>
      <c r="AA207">
        <f>1/((CR207+1)/(X207/1.6)+1/(Y207/1.37)) + CR207/((CR207+1)/(X207/1.6) + CR207/(Y207/1.37))</f>
        <v>0</v>
      </c>
      <c r="AB207">
        <f>(CM207*CP207)</f>
        <v>0</v>
      </c>
      <c r="AC207">
        <f>(DE207+(AB207+2*0.95*5.67E-8*(((DE207+$B$7)+273)^4-(DE207+273)^4)-44100*Q207)/(1.84*29.3*Y207+8*0.95*5.67E-8*(DE207+273)^3))</f>
        <v>0</v>
      </c>
      <c r="AD207">
        <f>($C$7*DF207+$D$7*DG207+$E$7*AC207)</f>
        <v>0</v>
      </c>
      <c r="AE207">
        <f>0.61365*exp(17.502*AD207/(240.97+AD207))</f>
        <v>0</v>
      </c>
      <c r="AF207">
        <f>(AG207/AH207*100)</f>
        <v>0</v>
      </c>
      <c r="AG207">
        <f>CX207*(DC207+DD207)/1000</f>
        <v>0</v>
      </c>
      <c r="AH207">
        <f>0.61365*exp(17.502*DE207/(240.97+DE207))</f>
        <v>0</v>
      </c>
      <c r="AI207">
        <f>(AE207-CX207*(DC207+DD207)/1000)</f>
        <v>0</v>
      </c>
      <c r="AJ207">
        <f>(-Q207*44100)</f>
        <v>0</v>
      </c>
      <c r="AK207">
        <f>2*29.3*Y207*0.92*(DE207-AD207)</f>
        <v>0</v>
      </c>
      <c r="AL207">
        <f>2*0.95*5.67E-8*(((DE207+$B$7)+273)^4-(AD207+273)^4)</f>
        <v>0</v>
      </c>
      <c r="AM207">
        <f>AB207+AL207+AJ207+AK207</f>
        <v>0</v>
      </c>
      <c r="AN207">
        <v>0</v>
      </c>
      <c r="AO207">
        <v>0</v>
      </c>
      <c r="AP207">
        <f>IF(AN207*$H$13&gt;=AR207,1.0,(AR207/(AR207-AN207*$H$13)))</f>
        <v>0</v>
      </c>
      <c r="AQ207">
        <f>(AP207-1)*100</f>
        <v>0</v>
      </c>
      <c r="AR207">
        <f>MAX(0,($B$13+$C$13*DJ207)/(1+$D$13*DJ207)*DC207/(DE207+273)*$E$13)</f>
        <v>0</v>
      </c>
      <c r="AS207" t="s">
        <v>414</v>
      </c>
      <c r="AT207">
        <v>12558.6</v>
      </c>
      <c r="AU207">
        <v>607.068</v>
      </c>
      <c r="AV207">
        <v>2188.17</v>
      </c>
      <c r="AW207">
        <f>1-AU207/AV207</f>
        <v>0</v>
      </c>
      <c r="AX207">
        <v>-1.734461745173538</v>
      </c>
      <c r="AY207" t="s">
        <v>1331</v>
      </c>
      <c r="AZ207">
        <v>12637.9</v>
      </c>
      <c r="BA207">
        <v>801.8667692307693</v>
      </c>
      <c r="BB207">
        <v>1156.01</v>
      </c>
      <c r="BC207">
        <f>1-BA207/BB207</f>
        <v>0</v>
      </c>
      <c r="BD207">
        <v>0.5</v>
      </c>
      <c r="BE207">
        <f>CN207</f>
        <v>0</v>
      </c>
      <c r="BF207">
        <f>S207</f>
        <v>0</v>
      </c>
      <c r="BG207">
        <f>BC207*BD207*BE207</f>
        <v>0</v>
      </c>
      <c r="BH207">
        <f>(BF207-AX207)/BE207</f>
        <v>0</v>
      </c>
      <c r="BI207">
        <f>(AV207-BB207)/BB207</f>
        <v>0</v>
      </c>
      <c r="BJ207">
        <f>AU207/(AW207+AU207/BB207)</f>
        <v>0</v>
      </c>
      <c r="BK207" t="s">
        <v>1332</v>
      </c>
      <c r="BL207">
        <v>-648.8</v>
      </c>
      <c r="BM207">
        <f>IF(BL207&lt;&gt;0, BL207, BJ207)</f>
        <v>0</v>
      </c>
      <c r="BN207">
        <f>1-BM207/BB207</f>
        <v>0</v>
      </c>
      <c r="BO207">
        <f>(BB207-BA207)/(BB207-BM207)</f>
        <v>0</v>
      </c>
      <c r="BP207">
        <f>(AV207-BB207)/(AV207-BM207)</f>
        <v>0</v>
      </c>
      <c r="BQ207">
        <f>(BB207-BA207)/(BB207-AU207)</f>
        <v>0</v>
      </c>
      <c r="BR207">
        <f>(AV207-BB207)/(AV207-AU207)</f>
        <v>0</v>
      </c>
      <c r="BS207">
        <f>(BO207*BM207/BA207)</f>
        <v>0</v>
      </c>
      <c r="BT207">
        <f>(1-BS207)</f>
        <v>0</v>
      </c>
      <c r="BU207">
        <v>3500</v>
      </c>
      <c r="BV207">
        <v>300</v>
      </c>
      <c r="BW207">
        <v>300</v>
      </c>
      <c r="BX207">
        <v>300</v>
      </c>
      <c r="BY207">
        <v>12637.9</v>
      </c>
      <c r="BZ207">
        <v>1139.32</v>
      </c>
      <c r="CA207">
        <v>-0.00993608</v>
      </c>
      <c r="CB207">
        <v>2.46</v>
      </c>
      <c r="CC207" t="s">
        <v>417</v>
      </c>
      <c r="CD207" t="s">
        <v>417</v>
      </c>
      <c r="CE207" t="s">
        <v>417</v>
      </c>
      <c r="CF207" t="s">
        <v>417</v>
      </c>
      <c r="CG207" t="s">
        <v>417</v>
      </c>
      <c r="CH207" t="s">
        <v>417</v>
      </c>
      <c r="CI207" t="s">
        <v>417</v>
      </c>
      <c r="CJ207" t="s">
        <v>417</v>
      </c>
      <c r="CK207" t="s">
        <v>417</v>
      </c>
      <c r="CL207" t="s">
        <v>417</v>
      </c>
      <c r="CM207">
        <f>$B$11*DK207+$C$11*DL207+$F$11*DW207*(1-DZ207)</f>
        <v>0</v>
      </c>
      <c r="CN207">
        <f>CM207*CO207</f>
        <v>0</v>
      </c>
      <c r="CO207">
        <f>($B$11*$D$9+$C$11*$D$9+$F$11*((EJ207+EB207)/MAX(EJ207+EB207+EK207, 0.1)*$I$9+EK207/MAX(EJ207+EB207+EK207, 0.1)*$J$9))/($B$11+$C$11+$F$11)</f>
        <v>0</v>
      </c>
      <c r="CP207">
        <f>($B$11*$K$9+$C$11*$K$9+$F$11*((EJ207+EB207)/MAX(EJ207+EB207+EK207, 0.1)*$P$9+EK207/MAX(EJ207+EB207+EK207, 0.1)*$Q$9))/($B$11+$C$11+$F$11)</f>
        <v>0</v>
      </c>
      <c r="CQ207">
        <v>6</v>
      </c>
      <c r="CR207">
        <v>0.5</v>
      </c>
      <c r="CS207" t="s">
        <v>418</v>
      </c>
      <c r="CT207">
        <v>2</v>
      </c>
      <c r="CU207">
        <v>1690416821.349999</v>
      </c>
      <c r="CV207">
        <v>409.9494999999999</v>
      </c>
      <c r="CW207">
        <v>415.4271666666667</v>
      </c>
      <c r="CX207">
        <v>33.38068999999999</v>
      </c>
      <c r="CY207">
        <v>33.29862333333333</v>
      </c>
      <c r="CZ207">
        <v>408.8284999999999</v>
      </c>
      <c r="DA207">
        <v>32.82769</v>
      </c>
      <c r="DB207">
        <v>600.1706666666666</v>
      </c>
      <c r="DC207">
        <v>101.0700333333333</v>
      </c>
      <c r="DD207">
        <v>0.1000986066666667</v>
      </c>
      <c r="DE207">
        <v>30.46597666666667</v>
      </c>
      <c r="DF207">
        <v>30.8825</v>
      </c>
      <c r="DG207">
        <v>999.9000000000002</v>
      </c>
      <c r="DH207">
        <v>0</v>
      </c>
      <c r="DI207">
        <v>0</v>
      </c>
      <c r="DJ207">
        <v>9996.501333333335</v>
      </c>
      <c r="DK207">
        <v>0</v>
      </c>
      <c r="DL207">
        <v>87.19280666666667</v>
      </c>
      <c r="DM207">
        <v>-5.439209333333336</v>
      </c>
      <c r="DN207">
        <v>424.1473333333334</v>
      </c>
      <c r="DO207">
        <v>429.7368333333333</v>
      </c>
      <c r="DP207">
        <v>0.08476664666666663</v>
      </c>
      <c r="DQ207">
        <v>415.4271666666667</v>
      </c>
      <c r="DR207">
        <v>33.29862333333333</v>
      </c>
      <c r="DS207">
        <v>3.374060666666667</v>
      </c>
      <c r="DT207">
        <v>3.365493666666667</v>
      </c>
      <c r="DU207">
        <v>25.99900333333333</v>
      </c>
      <c r="DV207">
        <v>25.95605</v>
      </c>
      <c r="DW207">
        <v>600.0009666666666</v>
      </c>
      <c r="DX207">
        <v>0.9329791333333333</v>
      </c>
      <c r="DY207">
        <v>0.06702073333333332</v>
      </c>
      <c r="DZ207">
        <v>0</v>
      </c>
      <c r="EA207">
        <v>801.8613666666666</v>
      </c>
      <c r="EB207">
        <v>4.99931</v>
      </c>
      <c r="EC207">
        <v>5731.227666666667</v>
      </c>
      <c r="ED207">
        <v>5203.738999999999</v>
      </c>
      <c r="EE207">
        <v>37.43699999999999</v>
      </c>
      <c r="EF207">
        <v>39.31199999999999</v>
      </c>
      <c r="EG207">
        <v>38.43699999999999</v>
      </c>
      <c r="EH207">
        <v>38.97269999999999</v>
      </c>
      <c r="EI207">
        <v>39.06409999999998</v>
      </c>
      <c r="EJ207">
        <v>555.1233333333334</v>
      </c>
      <c r="EK207">
        <v>39.87566666666667</v>
      </c>
      <c r="EL207">
        <v>0</v>
      </c>
      <c r="EM207">
        <v>174.7999999523163</v>
      </c>
      <c r="EN207">
        <v>0</v>
      </c>
      <c r="EO207">
        <v>801.8667692307693</v>
      </c>
      <c r="EP207">
        <v>-119.7974015494328</v>
      </c>
      <c r="EQ207">
        <v>-1351.689915037831</v>
      </c>
      <c r="ER207">
        <v>5736.661923076923</v>
      </c>
      <c r="ES207">
        <v>15</v>
      </c>
      <c r="ET207">
        <v>1690416856.6</v>
      </c>
      <c r="EU207" t="s">
        <v>1333</v>
      </c>
      <c r="EV207">
        <v>1690416856.6</v>
      </c>
      <c r="EW207">
        <v>1690416855.6</v>
      </c>
      <c r="EX207">
        <v>148</v>
      </c>
      <c r="EY207">
        <v>-0.035</v>
      </c>
      <c r="EZ207">
        <v>-0.003</v>
      </c>
      <c r="FA207">
        <v>1.121</v>
      </c>
      <c r="FB207">
        <v>0.553</v>
      </c>
      <c r="FC207">
        <v>415</v>
      </c>
      <c r="FD207">
        <v>33</v>
      </c>
      <c r="FE207">
        <v>0.37</v>
      </c>
      <c r="FF207">
        <v>0.35</v>
      </c>
      <c r="FG207">
        <v>5.402143112082391</v>
      </c>
      <c r="FH207">
        <v>0.3348020452181548</v>
      </c>
      <c r="FI207">
        <v>0.04915391510553355</v>
      </c>
      <c r="FJ207">
        <v>1</v>
      </c>
      <c r="FK207">
        <v>-5.414092682926829</v>
      </c>
      <c r="FL207">
        <v>-0.4472843205575034</v>
      </c>
      <c r="FM207">
        <v>0.05844829693629341</v>
      </c>
      <c r="FN207">
        <v>1</v>
      </c>
      <c r="FO207">
        <v>409.9930967741935</v>
      </c>
      <c r="FP207">
        <v>-0.1150645161298359</v>
      </c>
      <c r="FQ207">
        <v>0.02646282217255465</v>
      </c>
      <c r="FR207">
        <v>1</v>
      </c>
      <c r="FS207">
        <v>0.05508097073170731</v>
      </c>
      <c r="FT207">
        <v>0.4568501027874564</v>
      </c>
      <c r="FU207">
        <v>0.04595439986209381</v>
      </c>
      <c r="FV207">
        <v>1</v>
      </c>
      <c r="FW207">
        <v>33.37694838709677</v>
      </c>
      <c r="FX207">
        <v>0.2848693548385557</v>
      </c>
      <c r="FY207">
        <v>0.02167120686708401</v>
      </c>
      <c r="FZ207">
        <v>1</v>
      </c>
      <c r="GA207">
        <v>5</v>
      </c>
      <c r="GB207">
        <v>5</v>
      </c>
      <c r="GC207" t="s">
        <v>420</v>
      </c>
      <c r="GD207">
        <v>3.17232</v>
      </c>
      <c r="GE207">
        <v>2.79682</v>
      </c>
      <c r="GF207">
        <v>0.101625</v>
      </c>
      <c r="GG207">
        <v>0.103403</v>
      </c>
      <c r="GH207">
        <v>0.148539</v>
      </c>
      <c r="GI207">
        <v>0.149402</v>
      </c>
      <c r="GJ207">
        <v>27736.7</v>
      </c>
      <c r="GK207">
        <v>22125.8</v>
      </c>
      <c r="GL207">
        <v>28881.5</v>
      </c>
      <c r="GM207">
        <v>24195.5</v>
      </c>
      <c r="GN207">
        <v>31263.8</v>
      </c>
      <c r="GO207">
        <v>30028.7</v>
      </c>
      <c r="GP207">
        <v>39834</v>
      </c>
      <c r="GQ207">
        <v>39478.8</v>
      </c>
      <c r="GR207">
        <v>2.09847</v>
      </c>
      <c r="GS207">
        <v>1.81893</v>
      </c>
      <c r="GT207">
        <v>0.121415</v>
      </c>
      <c r="GU207">
        <v>0</v>
      </c>
      <c r="GV207">
        <v>28.9144</v>
      </c>
      <c r="GW207">
        <v>999.9</v>
      </c>
      <c r="GX207">
        <v>64.7</v>
      </c>
      <c r="GY207">
        <v>34.7</v>
      </c>
      <c r="GZ207">
        <v>35.5618</v>
      </c>
      <c r="HA207">
        <v>62.16</v>
      </c>
      <c r="HB207">
        <v>29.2067</v>
      </c>
      <c r="HC207">
        <v>1</v>
      </c>
      <c r="HD207">
        <v>0.398133</v>
      </c>
      <c r="HE207">
        <v>0</v>
      </c>
      <c r="HF207">
        <v>20.2862</v>
      </c>
      <c r="HG207">
        <v>5.22343</v>
      </c>
      <c r="HH207">
        <v>11.912</v>
      </c>
      <c r="HI207">
        <v>4.96375</v>
      </c>
      <c r="HJ207">
        <v>3.292</v>
      </c>
      <c r="HK207">
        <v>9999</v>
      </c>
      <c r="HL207">
        <v>9999</v>
      </c>
      <c r="HM207">
        <v>9999</v>
      </c>
      <c r="HN207">
        <v>999.9</v>
      </c>
      <c r="HO207">
        <v>4.97025</v>
      </c>
      <c r="HP207">
        <v>1.87515</v>
      </c>
      <c r="HQ207">
        <v>1.87393</v>
      </c>
      <c r="HR207">
        <v>1.87302</v>
      </c>
      <c r="HS207">
        <v>1.87454</v>
      </c>
      <c r="HT207">
        <v>1.86951</v>
      </c>
      <c r="HU207">
        <v>1.87364</v>
      </c>
      <c r="HV207">
        <v>1.87867</v>
      </c>
      <c r="HW207">
        <v>0</v>
      </c>
      <c r="HX207">
        <v>0</v>
      </c>
      <c r="HY207">
        <v>0</v>
      </c>
      <c r="HZ207">
        <v>0</v>
      </c>
      <c r="IA207" t="s">
        <v>421</v>
      </c>
      <c r="IB207" t="s">
        <v>422</v>
      </c>
      <c r="IC207" t="s">
        <v>423</v>
      </c>
      <c r="ID207" t="s">
        <v>423</v>
      </c>
      <c r="IE207" t="s">
        <v>423</v>
      </c>
      <c r="IF207" t="s">
        <v>423</v>
      </c>
      <c r="IG207">
        <v>0</v>
      </c>
      <c r="IH207">
        <v>100</v>
      </c>
      <c r="II207">
        <v>100</v>
      </c>
      <c r="IJ207">
        <v>1.121</v>
      </c>
      <c r="IK207">
        <v>0.553</v>
      </c>
      <c r="IL207">
        <v>1.138175586508178</v>
      </c>
      <c r="IM207">
        <v>0.0007502269904989051</v>
      </c>
      <c r="IN207">
        <v>-1.907541437940456E-06</v>
      </c>
      <c r="IO207">
        <v>4.87577687351772E-10</v>
      </c>
      <c r="IP207">
        <v>0.5556899999999985</v>
      </c>
      <c r="IQ207">
        <v>0</v>
      </c>
      <c r="IR207">
        <v>0</v>
      </c>
      <c r="IS207">
        <v>0</v>
      </c>
      <c r="IT207">
        <v>1</v>
      </c>
      <c r="IU207">
        <v>1943</v>
      </c>
      <c r="IV207">
        <v>1</v>
      </c>
      <c r="IW207">
        <v>21</v>
      </c>
      <c r="IX207">
        <v>2.6</v>
      </c>
      <c r="IY207">
        <v>2.6</v>
      </c>
      <c r="IZ207">
        <v>1.10229</v>
      </c>
      <c r="JA207">
        <v>2.43164</v>
      </c>
      <c r="JB207">
        <v>1.42578</v>
      </c>
      <c r="JC207">
        <v>2.26685</v>
      </c>
      <c r="JD207">
        <v>1.54785</v>
      </c>
      <c r="JE207">
        <v>2.48779</v>
      </c>
      <c r="JF207">
        <v>37.2899</v>
      </c>
      <c r="JG207">
        <v>13.9131</v>
      </c>
      <c r="JH207">
        <v>18</v>
      </c>
      <c r="JI207">
        <v>629.103</v>
      </c>
      <c r="JJ207">
        <v>429.254</v>
      </c>
      <c r="JK207">
        <v>30.4751</v>
      </c>
      <c r="JL207">
        <v>32.2937</v>
      </c>
      <c r="JM207">
        <v>29.9998</v>
      </c>
      <c r="JN207">
        <v>32.3816</v>
      </c>
      <c r="JO207">
        <v>32.3318</v>
      </c>
      <c r="JP207">
        <v>22.0786</v>
      </c>
      <c r="JQ207">
        <v>0</v>
      </c>
      <c r="JR207">
        <v>100</v>
      </c>
      <c r="JS207">
        <v>-999.9</v>
      </c>
      <c r="JT207">
        <v>415.439</v>
      </c>
      <c r="JU207">
        <v>35</v>
      </c>
      <c r="JV207">
        <v>94.09650000000001</v>
      </c>
      <c r="JW207">
        <v>100.438</v>
      </c>
    </row>
    <row r="208" spans="1:283">
      <c r="A208">
        <v>192</v>
      </c>
      <c r="B208">
        <v>1690416981.6</v>
      </c>
      <c r="C208">
        <v>38611.5</v>
      </c>
      <c r="D208" t="s">
        <v>1334</v>
      </c>
      <c r="E208" t="s">
        <v>1335</v>
      </c>
      <c r="F208">
        <v>15</v>
      </c>
      <c r="P208">
        <v>1690416973.599999</v>
      </c>
      <c r="Q208">
        <f>(R208)/1000</f>
        <v>0</v>
      </c>
      <c r="R208">
        <f>1000*DB208*AP208*(CX208-CY208)/(100*CQ208*(1000-AP208*CX208))</f>
        <v>0</v>
      </c>
      <c r="S208">
        <f>DB208*AP208*(CW208-CV208*(1000-AP208*CY208)/(1000-AP208*CX208))/(100*CQ208)</f>
        <v>0</v>
      </c>
      <c r="T208">
        <f>CV208 - IF(AP208&gt;1, S208*CQ208*100.0/(AR208*DJ208), 0)</f>
        <v>0</v>
      </c>
      <c r="U208">
        <f>((AA208-Q208/2)*T208-S208)/(AA208+Q208/2)</f>
        <v>0</v>
      </c>
      <c r="V208">
        <f>U208*(DC208+DD208)/1000.0</f>
        <v>0</v>
      </c>
      <c r="W208">
        <f>(CV208 - IF(AP208&gt;1, S208*CQ208*100.0/(AR208*DJ208), 0))*(DC208+DD208)/1000.0</f>
        <v>0</v>
      </c>
      <c r="X208">
        <f>2.0/((1/Z208-1/Y208)+SIGN(Z208)*SQRT((1/Z208-1/Y208)*(1/Z208-1/Y208) + 4*CR208/((CR208+1)*(CR208+1))*(2*1/Z208*1/Y208-1/Y208*1/Y208)))</f>
        <v>0</v>
      </c>
      <c r="Y208">
        <f>IF(LEFT(CS208,1)&lt;&gt;"0",IF(LEFT(CS208,1)="1",3.0,CT208),$D$5+$E$5*(DJ208*DC208/($K$5*1000))+$F$5*(DJ208*DC208/($K$5*1000))*MAX(MIN(CQ208,$J$5),$I$5)*MAX(MIN(CQ208,$J$5),$I$5)+$G$5*MAX(MIN(CQ208,$J$5),$I$5)*(DJ208*DC208/($K$5*1000))+$H$5*(DJ208*DC208/($K$5*1000))*(DJ208*DC208/($K$5*1000)))</f>
        <v>0</v>
      </c>
      <c r="Z208">
        <f>Q208*(1000-(1000*0.61365*exp(17.502*AD208/(240.97+AD208))/(DC208+DD208)+CX208)/2)/(1000*0.61365*exp(17.502*AD208/(240.97+AD208))/(DC208+DD208)-CX208)</f>
        <v>0</v>
      </c>
      <c r="AA208">
        <f>1/((CR208+1)/(X208/1.6)+1/(Y208/1.37)) + CR208/((CR208+1)/(X208/1.6) + CR208/(Y208/1.37))</f>
        <v>0</v>
      </c>
      <c r="AB208">
        <f>(CM208*CP208)</f>
        <v>0</v>
      </c>
      <c r="AC208">
        <f>(DE208+(AB208+2*0.95*5.67E-8*(((DE208+$B$7)+273)^4-(DE208+273)^4)-44100*Q208)/(1.84*29.3*Y208+8*0.95*5.67E-8*(DE208+273)^3))</f>
        <v>0</v>
      </c>
      <c r="AD208">
        <f>($C$7*DF208+$D$7*DG208+$E$7*AC208)</f>
        <v>0</v>
      </c>
      <c r="AE208">
        <f>0.61365*exp(17.502*AD208/(240.97+AD208))</f>
        <v>0</v>
      </c>
      <c r="AF208">
        <f>(AG208/AH208*100)</f>
        <v>0</v>
      </c>
      <c r="AG208">
        <f>CX208*(DC208+DD208)/1000</f>
        <v>0</v>
      </c>
      <c r="AH208">
        <f>0.61365*exp(17.502*DE208/(240.97+DE208))</f>
        <v>0</v>
      </c>
      <c r="AI208">
        <f>(AE208-CX208*(DC208+DD208)/1000)</f>
        <v>0</v>
      </c>
      <c r="AJ208">
        <f>(-Q208*44100)</f>
        <v>0</v>
      </c>
      <c r="AK208">
        <f>2*29.3*Y208*0.92*(DE208-AD208)</f>
        <v>0</v>
      </c>
      <c r="AL208">
        <f>2*0.95*5.67E-8*(((DE208+$B$7)+273)^4-(AD208+273)^4)</f>
        <v>0</v>
      </c>
      <c r="AM208">
        <f>AB208+AL208+AJ208+AK208</f>
        <v>0</v>
      </c>
      <c r="AN208">
        <v>0</v>
      </c>
      <c r="AO208">
        <v>0</v>
      </c>
      <c r="AP208">
        <f>IF(AN208*$H$13&gt;=AR208,1.0,(AR208/(AR208-AN208*$H$13)))</f>
        <v>0</v>
      </c>
      <c r="AQ208">
        <f>(AP208-1)*100</f>
        <v>0</v>
      </c>
      <c r="AR208">
        <f>MAX(0,($B$13+$C$13*DJ208)/(1+$D$13*DJ208)*DC208/(DE208+273)*$E$13)</f>
        <v>0</v>
      </c>
      <c r="AS208" t="s">
        <v>414</v>
      </c>
      <c r="AT208">
        <v>12558.6</v>
      </c>
      <c r="AU208">
        <v>607.068</v>
      </c>
      <c r="AV208">
        <v>2188.17</v>
      </c>
      <c r="AW208">
        <f>1-AU208/AV208</f>
        <v>0</v>
      </c>
      <c r="AX208">
        <v>-1.734461745173538</v>
      </c>
      <c r="AY208" t="s">
        <v>1336</v>
      </c>
      <c r="AZ208">
        <v>12634</v>
      </c>
      <c r="BA208">
        <v>805.12208</v>
      </c>
      <c r="BB208">
        <v>1248.09</v>
      </c>
      <c r="BC208">
        <f>1-BA208/BB208</f>
        <v>0</v>
      </c>
      <c r="BD208">
        <v>0.5</v>
      </c>
      <c r="BE208">
        <f>CN208</f>
        <v>0</v>
      </c>
      <c r="BF208">
        <f>S208</f>
        <v>0</v>
      </c>
      <c r="BG208">
        <f>BC208*BD208*BE208</f>
        <v>0</v>
      </c>
      <c r="BH208">
        <f>(BF208-AX208)/BE208</f>
        <v>0</v>
      </c>
      <c r="BI208">
        <f>(AV208-BB208)/BB208</f>
        <v>0</v>
      </c>
      <c r="BJ208">
        <f>AU208/(AW208+AU208/BB208)</f>
        <v>0</v>
      </c>
      <c r="BK208" t="s">
        <v>1337</v>
      </c>
      <c r="BL208">
        <v>-588.52</v>
      </c>
      <c r="BM208">
        <f>IF(BL208&lt;&gt;0, BL208, BJ208)</f>
        <v>0</v>
      </c>
      <c r="BN208">
        <f>1-BM208/BB208</f>
        <v>0</v>
      </c>
      <c r="BO208">
        <f>(BB208-BA208)/(BB208-BM208)</f>
        <v>0</v>
      </c>
      <c r="BP208">
        <f>(AV208-BB208)/(AV208-BM208)</f>
        <v>0</v>
      </c>
      <c r="BQ208">
        <f>(BB208-BA208)/(BB208-AU208)</f>
        <v>0</v>
      </c>
      <c r="BR208">
        <f>(AV208-BB208)/(AV208-AU208)</f>
        <v>0</v>
      </c>
      <c r="BS208">
        <f>(BO208*BM208/BA208)</f>
        <v>0</v>
      </c>
      <c r="BT208">
        <f>(1-BS208)</f>
        <v>0</v>
      </c>
      <c r="BU208">
        <v>3502</v>
      </c>
      <c r="BV208">
        <v>300</v>
      </c>
      <c r="BW208">
        <v>300</v>
      </c>
      <c r="BX208">
        <v>300</v>
      </c>
      <c r="BY208">
        <v>12634</v>
      </c>
      <c r="BZ208">
        <v>1191.19</v>
      </c>
      <c r="CA208">
        <v>-0.00993365</v>
      </c>
      <c r="CB208">
        <v>-11.25</v>
      </c>
      <c r="CC208" t="s">
        <v>417</v>
      </c>
      <c r="CD208" t="s">
        <v>417</v>
      </c>
      <c r="CE208" t="s">
        <v>417</v>
      </c>
      <c r="CF208" t="s">
        <v>417</v>
      </c>
      <c r="CG208" t="s">
        <v>417</v>
      </c>
      <c r="CH208" t="s">
        <v>417</v>
      </c>
      <c r="CI208" t="s">
        <v>417</v>
      </c>
      <c r="CJ208" t="s">
        <v>417</v>
      </c>
      <c r="CK208" t="s">
        <v>417</v>
      </c>
      <c r="CL208" t="s">
        <v>417</v>
      </c>
      <c r="CM208">
        <f>$B$11*DK208+$C$11*DL208+$F$11*DW208*(1-DZ208)</f>
        <v>0</v>
      </c>
      <c r="CN208">
        <f>CM208*CO208</f>
        <v>0</v>
      </c>
      <c r="CO208">
        <f>($B$11*$D$9+$C$11*$D$9+$F$11*((EJ208+EB208)/MAX(EJ208+EB208+EK208, 0.1)*$I$9+EK208/MAX(EJ208+EB208+EK208, 0.1)*$J$9))/($B$11+$C$11+$F$11)</f>
        <v>0</v>
      </c>
      <c r="CP208">
        <f>($B$11*$K$9+$C$11*$K$9+$F$11*((EJ208+EB208)/MAX(EJ208+EB208+EK208, 0.1)*$P$9+EK208/MAX(EJ208+EB208+EK208, 0.1)*$Q$9))/($B$11+$C$11+$F$11)</f>
        <v>0</v>
      </c>
      <c r="CQ208">
        <v>6</v>
      </c>
      <c r="CR208">
        <v>0.5</v>
      </c>
      <c r="CS208" t="s">
        <v>418</v>
      </c>
      <c r="CT208">
        <v>2</v>
      </c>
      <c r="CU208">
        <v>1690416973.599999</v>
      </c>
      <c r="CV208">
        <v>409.9512580645162</v>
      </c>
      <c r="CW208">
        <v>414.6204193548387</v>
      </c>
      <c r="CX208">
        <v>33.43307741935485</v>
      </c>
      <c r="CY208">
        <v>33.27002258064517</v>
      </c>
      <c r="CZ208">
        <v>408.8642580645162</v>
      </c>
      <c r="DA208">
        <v>32.88207741935484</v>
      </c>
      <c r="DB208">
        <v>600.1692903225807</v>
      </c>
      <c r="DC208">
        <v>101.0727096774193</v>
      </c>
      <c r="DD208">
        <v>0.09984046774193549</v>
      </c>
      <c r="DE208">
        <v>30.68319032258065</v>
      </c>
      <c r="DF208">
        <v>31.20493548387097</v>
      </c>
      <c r="DG208">
        <v>999.9000000000003</v>
      </c>
      <c r="DH208">
        <v>0</v>
      </c>
      <c r="DI208">
        <v>0</v>
      </c>
      <c r="DJ208">
        <v>9999.937096774191</v>
      </c>
      <c r="DK208">
        <v>0</v>
      </c>
      <c r="DL208">
        <v>85.33120000000001</v>
      </c>
      <c r="DM208">
        <v>-4.631573225806452</v>
      </c>
      <c r="DN208">
        <v>424.1708064516128</v>
      </c>
      <c r="DO208">
        <v>428.8895161290324</v>
      </c>
      <c r="DP208">
        <v>0.1646112967741936</v>
      </c>
      <c r="DQ208">
        <v>414.6204193548387</v>
      </c>
      <c r="DR208">
        <v>33.27002258064517</v>
      </c>
      <c r="DS208">
        <v>3.379329354838709</v>
      </c>
      <c r="DT208">
        <v>3.362691612903225</v>
      </c>
      <c r="DU208">
        <v>26.02537096774194</v>
      </c>
      <c r="DV208">
        <v>25.94197741935484</v>
      </c>
      <c r="DW208">
        <v>599.9930322580647</v>
      </c>
      <c r="DX208">
        <v>0.9329932903225807</v>
      </c>
      <c r="DY208">
        <v>0.06700657419354838</v>
      </c>
      <c r="DZ208">
        <v>0</v>
      </c>
      <c r="EA208">
        <v>807.3322903225807</v>
      </c>
      <c r="EB208">
        <v>4.999310000000001</v>
      </c>
      <c r="EC208">
        <v>6903.378387096775</v>
      </c>
      <c r="ED208">
        <v>5203.695161290324</v>
      </c>
      <c r="EE208">
        <v>37.18699999999998</v>
      </c>
      <c r="EF208">
        <v>39.125</v>
      </c>
      <c r="EG208">
        <v>38.157</v>
      </c>
      <c r="EH208">
        <v>38.82012903225806</v>
      </c>
      <c r="EI208">
        <v>38.875</v>
      </c>
      <c r="EJ208">
        <v>555.1251612903227</v>
      </c>
      <c r="EK208">
        <v>39.86903225806454</v>
      </c>
      <c r="EL208">
        <v>0</v>
      </c>
      <c r="EM208">
        <v>152.2000000476837</v>
      </c>
      <c r="EN208">
        <v>0</v>
      </c>
      <c r="EO208">
        <v>805.12208</v>
      </c>
      <c r="EP208">
        <v>-132.7781536418561</v>
      </c>
      <c r="EQ208">
        <v>-984.2146208392477</v>
      </c>
      <c r="ER208">
        <v>6899.172</v>
      </c>
      <c r="ES208">
        <v>15</v>
      </c>
      <c r="ET208">
        <v>1690417002.1</v>
      </c>
      <c r="EU208" t="s">
        <v>1338</v>
      </c>
      <c r="EV208">
        <v>1690417001.1</v>
      </c>
      <c r="EW208">
        <v>1690417002.1</v>
      </c>
      <c r="EX208">
        <v>149</v>
      </c>
      <c r="EY208">
        <v>-0.035</v>
      </c>
      <c r="EZ208">
        <v>-0.001</v>
      </c>
      <c r="FA208">
        <v>1.087</v>
      </c>
      <c r="FB208">
        <v>0.551</v>
      </c>
      <c r="FC208">
        <v>415</v>
      </c>
      <c r="FD208">
        <v>33</v>
      </c>
      <c r="FE208">
        <v>0.29</v>
      </c>
      <c r="FF208">
        <v>0.17</v>
      </c>
      <c r="FG208">
        <v>4.561431717717904</v>
      </c>
      <c r="FH208">
        <v>0.2111908451726316</v>
      </c>
      <c r="FI208">
        <v>0.02349474250045511</v>
      </c>
      <c r="FJ208">
        <v>1</v>
      </c>
      <c r="FK208">
        <v>-4.615020731707317</v>
      </c>
      <c r="FL208">
        <v>-0.3534384668989481</v>
      </c>
      <c r="FM208">
        <v>0.04410091489511933</v>
      </c>
      <c r="FN208">
        <v>1</v>
      </c>
      <c r="FO208">
        <v>409.9892903225806</v>
      </c>
      <c r="FP208">
        <v>-0.139645161291414</v>
      </c>
      <c r="FQ208">
        <v>0.01740632726706867</v>
      </c>
      <c r="FR208">
        <v>1</v>
      </c>
      <c r="FS208">
        <v>0.1360252975609756</v>
      </c>
      <c r="FT208">
        <v>0.5732722473867593</v>
      </c>
      <c r="FU208">
        <v>0.05674034090433577</v>
      </c>
      <c r="FV208">
        <v>0</v>
      </c>
      <c r="FW208">
        <v>33.43143870967742</v>
      </c>
      <c r="FX208">
        <v>0.4483112903225602</v>
      </c>
      <c r="FY208">
        <v>0.03374580191256542</v>
      </c>
      <c r="FZ208">
        <v>1</v>
      </c>
      <c r="GA208">
        <v>4</v>
      </c>
      <c r="GB208">
        <v>5</v>
      </c>
      <c r="GC208" t="s">
        <v>489</v>
      </c>
      <c r="GD208">
        <v>3.17216</v>
      </c>
      <c r="GE208">
        <v>2.79656</v>
      </c>
      <c r="GF208">
        <v>0.101664</v>
      </c>
      <c r="GG208">
        <v>0.103284</v>
      </c>
      <c r="GH208">
        <v>0.148755</v>
      </c>
      <c r="GI208">
        <v>0.149321</v>
      </c>
      <c r="GJ208">
        <v>27738.3</v>
      </c>
      <c r="GK208">
        <v>22130</v>
      </c>
      <c r="GL208">
        <v>28884.1</v>
      </c>
      <c r="GM208">
        <v>24196.6</v>
      </c>
      <c r="GN208">
        <v>31258.3</v>
      </c>
      <c r="GO208">
        <v>30032</v>
      </c>
      <c r="GP208">
        <v>39837.8</v>
      </c>
      <c r="GQ208">
        <v>39479.8</v>
      </c>
      <c r="GR208">
        <v>2.10005</v>
      </c>
      <c r="GS208">
        <v>1.82655</v>
      </c>
      <c r="GT208">
        <v>0.108182</v>
      </c>
      <c r="GU208">
        <v>0</v>
      </c>
      <c r="GV208">
        <v>29.4695</v>
      </c>
      <c r="GW208">
        <v>999.9</v>
      </c>
      <c r="GX208">
        <v>64.7</v>
      </c>
      <c r="GY208">
        <v>34.5</v>
      </c>
      <c r="GZ208">
        <v>35.1677</v>
      </c>
      <c r="HA208">
        <v>61.99</v>
      </c>
      <c r="HB208">
        <v>28.4215</v>
      </c>
      <c r="HC208">
        <v>1</v>
      </c>
      <c r="HD208">
        <v>0.391677</v>
      </c>
      <c r="HE208">
        <v>0</v>
      </c>
      <c r="HF208">
        <v>20.2861</v>
      </c>
      <c r="HG208">
        <v>5.22373</v>
      </c>
      <c r="HH208">
        <v>11.9126</v>
      </c>
      <c r="HI208">
        <v>4.9637</v>
      </c>
      <c r="HJ208">
        <v>3.292</v>
      </c>
      <c r="HK208">
        <v>9999</v>
      </c>
      <c r="HL208">
        <v>9999</v>
      </c>
      <c r="HM208">
        <v>9999</v>
      </c>
      <c r="HN208">
        <v>999.9</v>
      </c>
      <c r="HO208">
        <v>4.97022</v>
      </c>
      <c r="HP208">
        <v>1.87515</v>
      </c>
      <c r="HQ208">
        <v>1.87391</v>
      </c>
      <c r="HR208">
        <v>1.87303</v>
      </c>
      <c r="HS208">
        <v>1.87454</v>
      </c>
      <c r="HT208">
        <v>1.86951</v>
      </c>
      <c r="HU208">
        <v>1.87363</v>
      </c>
      <c r="HV208">
        <v>1.87866</v>
      </c>
      <c r="HW208">
        <v>0</v>
      </c>
      <c r="HX208">
        <v>0</v>
      </c>
      <c r="HY208">
        <v>0</v>
      </c>
      <c r="HZ208">
        <v>0</v>
      </c>
      <c r="IA208" t="s">
        <v>421</v>
      </c>
      <c r="IB208" t="s">
        <v>422</v>
      </c>
      <c r="IC208" t="s">
        <v>423</v>
      </c>
      <c r="ID208" t="s">
        <v>423</v>
      </c>
      <c r="IE208" t="s">
        <v>423</v>
      </c>
      <c r="IF208" t="s">
        <v>423</v>
      </c>
      <c r="IG208">
        <v>0</v>
      </c>
      <c r="IH208">
        <v>100</v>
      </c>
      <c r="II208">
        <v>100</v>
      </c>
      <c r="IJ208">
        <v>1.087</v>
      </c>
      <c r="IK208">
        <v>0.551</v>
      </c>
      <c r="IL208">
        <v>1.103429238049441</v>
      </c>
      <c r="IM208">
        <v>0.0007502269904989051</v>
      </c>
      <c r="IN208">
        <v>-1.907541437940456E-06</v>
      </c>
      <c r="IO208">
        <v>4.87577687351772E-10</v>
      </c>
      <c r="IP208">
        <v>0.5525571428571396</v>
      </c>
      <c r="IQ208">
        <v>0</v>
      </c>
      <c r="IR208">
        <v>0</v>
      </c>
      <c r="IS208">
        <v>0</v>
      </c>
      <c r="IT208">
        <v>1</v>
      </c>
      <c r="IU208">
        <v>1943</v>
      </c>
      <c r="IV208">
        <v>1</v>
      </c>
      <c r="IW208">
        <v>21</v>
      </c>
      <c r="IX208">
        <v>2.1</v>
      </c>
      <c r="IY208">
        <v>2.1</v>
      </c>
      <c r="IZ208">
        <v>1.09985</v>
      </c>
      <c r="JA208">
        <v>2.42798</v>
      </c>
      <c r="JB208">
        <v>1.42578</v>
      </c>
      <c r="JC208">
        <v>2.26685</v>
      </c>
      <c r="JD208">
        <v>1.54785</v>
      </c>
      <c r="JE208">
        <v>2.45728</v>
      </c>
      <c r="JF208">
        <v>37.1941</v>
      </c>
      <c r="JG208">
        <v>13.8956</v>
      </c>
      <c r="JH208">
        <v>18</v>
      </c>
      <c r="JI208">
        <v>629.306</v>
      </c>
      <c r="JJ208">
        <v>433.081</v>
      </c>
      <c r="JK208">
        <v>30.478</v>
      </c>
      <c r="JL208">
        <v>32.2224</v>
      </c>
      <c r="JM208">
        <v>30.0001</v>
      </c>
      <c r="JN208">
        <v>32.2805</v>
      </c>
      <c r="JO208">
        <v>32.2338</v>
      </c>
      <c r="JP208">
        <v>22.0378</v>
      </c>
      <c r="JQ208">
        <v>0</v>
      </c>
      <c r="JR208">
        <v>100</v>
      </c>
      <c r="JS208">
        <v>-999.9</v>
      </c>
      <c r="JT208">
        <v>414.563</v>
      </c>
      <c r="JU208">
        <v>35</v>
      </c>
      <c r="JV208">
        <v>94.1054</v>
      </c>
      <c r="JW208">
        <v>100.442</v>
      </c>
    </row>
    <row r="209" spans="1:283">
      <c r="A209">
        <v>193</v>
      </c>
      <c r="B209">
        <v>1690417126.6</v>
      </c>
      <c r="C209">
        <v>38756.5</v>
      </c>
      <c r="D209" t="s">
        <v>1339</v>
      </c>
      <c r="E209" t="s">
        <v>1340</v>
      </c>
      <c r="F209">
        <v>15</v>
      </c>
      <c r="P209">
        <v>1690417118.849999</v>
      </c>
      <c r="Q209">
        <f>(R209)/1000</f>
        <v>0</v>
      </c>
      <c r="R209">
        <f>1000*DB209*AP209*(CX209-CY209)/(100*CQ209*(1000-AP209*CX209))</f>
        <v>0</v>
      </c>
      <c r="S209">
        <f>DB209*AP209*(CW209-CV209*(1000-AP209*CY209)/(1000-AP209*CX209))/(100*CQ209)</f>
        <v>0</v>
      </c>
      <c r="T209">
        <f>CV209 - IF(AP209&gt;1, S209*CQ209*100.0/(AR209*DJ209), 0)</f>
        <v>0</v>
      </c>
      <c r="U209">
        <f>((AA209-Q209/2)*T209-S209)/(AA209+Q209/2)</f>
        <v>0</v>
      </c>
      <c r="V209">
        <f>U209*(DC209+DD209)/1000.0</f>
        <v>0</v>
      </c>
      <c r="W209">
        <f>(CV209 - IF(AP209&gt;1, S209*CQ209*100.0/(AR209*DJ209), 0))*(DC209+DD209)/1000.0</f>
        <v>0</v>
      </c>
      <c r="X209">
        <f>2.0/((1/Z209-1/Y209)+SIGN(Z209)*SQRT((1/Z209-1/Y209)*(1/Z209-1/Y209) + 4*CR209/((CR209+1)*(CR209+1))*(2*1/Z209*1/Y209-1/Y209*1/Y209)))</f>
        <v>0</v>
      </c>
      <c r="Y209">
        <f>IF(LEFT(CS209,1)&lt;&gt;"0",IF(LEFT(CS209,1)="1",3.0,CT209),$D$5+$E$5*(DJ209*DC209/($K$5*1000))+$F$5*(DJ209*DC209/($K$5*1000))*MAX(MIN(CQ209,$J$5),$I$5)*MAX(MIN(CQ209,$J$5),$I$5)+$G$5*MAX(MIN(CQ209,$J$5),$I$5)*(DJ209*DC209/($K$5*1000))+$H$5*(DJ209*DC209/($K$5*1000))*(DJ209*DC209/($K$5*1000)))</f>
        <v>0</v>
      </c>
      <c r="Z209">
        <f>Q209*(1000-(1000*0.61365*exp(17.502*AD209/(240.97+AD209))/(DC209+DD209)+CX209)/2)/(1000*0.61365*exp(17.502*AD209/(240.97+AD209))/(DC209+DD209)-CX209)</f>
        <v>0</v>
      </c>
      <c r="AA209">
        <f>1/((CR209+1)/(X209/1.6)+1/(Y209/1.37)) + CR209/((CR209+1)/(X209/1.6) + CR209/(Y209/1.37))</f>
        <v>0</v>
      </c>
      <c r="AB209">
        <f>(CM209*CP209)</f>
        <v>0</v>
      </c>
      <c r="AC209">
        <f>(DE209+(AB209+2*0.95*5.67E-8*(((DE209+$B$7)+273)^4-(DE209+273)^4)-44100*Q209)/(1.84*29.3*Y209+8*0.95*5.67E-8*(DE209+273)^3))</f>
        <v>0</v>
      </c>
      <c r="AD209">
        <f>($C$7*DF209+$D$7*DG209+$E$7*AC209)</f>
        <v>0</v>
      </c>
      <c r="AE209">
        <f>0.61365*exp(17.502*AD209/(240.97+AD209))</f>
        <v>0</v>
      </c>
      <c r="AF209">
        <f>(AG209/AH209*100)</f>
        <v>0</v>
      </c>
      <c r="AG209">
        <f>CX209*(DC209+DD209)/1000</f>
        <v>0</v>
      </c>
      <c r="AH209">
        <f>0.61365*exp(17.502*DE209/(240.97+DE209))</f>
        <v>0</v>
      </c>
      <c r="AI209">
        <f>(AE209-CX209*(DC209+DD209)/1000)</f>
        <v>0</v>
      </c>
      <c r="AJ209">
        <f>(-Q209*44100)</f>
        <v>0</v>
      </c>
      <c r="AK209">
        <f>2*29.3*Y209*0.92*(DE209-AD209)</f>
        <v>0</v>
      </c>
      <c r="AL209">
        <f>2*0.95*5.67E-8*(((DE209+$B$7)+273)^4-(AD209+273)^4)</f>
        <v>0</v>
      </c>
      <c r="AM209">
        <f>AB209+AL209+AJ209+AK209</f>
        <v>0</v>
      </c>
      <c r="AN209">
        <v>0</v>
      </c>
      <c r="AO209">
        <v>0</v>
      </c>
      <c r="AP209">
        <f>IF(AN209*$H$13&gt;=AR209,1.0,(AR209/(AR209-AN209*$H$13)))</f>
        <v>0</v>
      </c>
      <c r="AQ209">
        <f>(AP209-1)*100</f>
        <v>0</v>
      </c>
      <c r="AR209">
        <f>MAX(0,($B$13+$C$13*DJ209)/(1+$D$13*DJ209)*DC209/(DE209+273)*$E$13)</f>
        <v>0</v>
      </c>
      <c r="AS209" t="s">
        <v>414</v>
      </c>
      <c r="AT209">
        <v>12558.6</v>
      </c>
      <c r="AU209">
        <v>607.068</v>
      </c>
      <c r="AV209">
        <v>2188.17</v>
      </c>
      <c r="AW209">
        <f>1-AU209/AV209</f>
        <v>0</v>
      </c>
      <c r="AX209">
        <v>-1.734461745173538</v>
      </c>
      <c r="AY209" t="s">
        <v>1341</v>
      </c>
      <c r="AZ209">
        <v>12608.4</v>
      </c>
      <c r="BA209">
        <v>858.3212307692307</v>
      </c>
      <c r="BB209">
        <v>1941.13</v>
      </c>
      <c r="BC209">
        <f>1-BA209/BB209</f>
        <v>0</v>
      </c>
      <c r="BD209">
        <v>0.5</v>
      </c>
      <c r="BE209">
        <f>CN209</f>
        <v>0</v>
      </c>
      <c r="BF209">
        <f>S209</f>
        <v>0</v>
      </c>
      <c r="BG209">
        <f>BC209*BD209*BE209</f>
        <v>0</v>
      </c>
      <c r="BH209">
        <f>(BF209-AX209)/BE209</f>
        <v>0</v>
      </c>
      <c r="BI209">
        <f>(AV209-BB209)/BB209</f>
        <v>0</v>
      </c>
      <c r="BJ209">
        <f>AU209/(AW209+AU209/BB209)</f>
        <v>0</v>
      </c>
      <c r="BK209" t="s">
        <v>1342</v>
      </c>
      <c r="BL209">
        <v>75.16</v>
      </c>
      <c r="BM209">
        <f>IF(BL209&lt;&gt;0, BL209, BJ209)</f>
        <v>0</v>
      </c>
      <c r="BN209">
        <f>1-BM209/BB209</f>
        <v>0</v>
      </c>
      <c r="BO209">
        <f>(BB209-BA209)/(BB209-BM209)</f>
        <v>0</v>
      </c>
      <c r="BP209">
        <f>(AV209-BB209)/(AV209-BM209)</f>
        <v>0</v>
      </c>
      <c r="BQ209">
        <f>(BB209-BA209)/(BB209-AU209)</f>
        <v>0</v>
      </c>
      <c r="BR209">
        <f>(AV209-BB209)/(AV209-AU209)</f>
        <v>0</v>
      </c>
      <c r="BS209">
        <f>(BO209*BM209/BA209)</f>
        <v>0</v>
      </c>
      <c r="BT209">
        <f>(1-BS209)</f>
        <v>0</v>
      </c>
      <c r="BU209">
        <v>3504</v>
      </c>
      <c r="BV209">
        <v>300</v>
      </c>
      <c r="BW209">
        <v>300</v>
      </c>
      <c r="BX209">
        <v>300</v>
      </c>
      <c r="BY209">
        <v>12608.4</v>
      </c>
      <c r="BZ209">
        <v>1740</v>
      </c>
      <c r="CA209">
        <v>-0.009916899999999999</v>
      </c>
      <c r="CB209">
        <v>-44.97</v>
      </c>
      <c r="CC209" t="s">
        <v>417</v>
      </c>
      <c r="CD209" t="s">
        <v>417</v>
      </c>
      <c r="CE209" t="s">
        <v>417</v>
      </c>
      <c r="CF209" t="s">
        <v>417</v>
      </c>
      <c r="CG209" t="s">
        <v>417</v>
      </c>
      <c r="CH209" t="s">
        <v>417</v>
      </c>
      <c r="CI209" t="s">
        <v>417</v>
      </c>
      <c r="CJ209" t="s">
        <v>417</v>
      </c>
      <c r="CK209" t="s">
        <v>417</v>
      </c>
      <c r="CL209" t="s">
        <v>417</v>
      </c>
      <c r="CM209">
        <f>$B$11*DK209+$C$11*DL209+$F$11*DW209*(1-DZ209)</f>
        <v>0</v>
      </c>
      <c r="CN209">
        <f>CM209*CO209</f>
        <v>0</v>
      </c>
      <c r="CO209">
        <f>($B$11*$D$9+$C$11*$D$9+$F$11*((EJ209+EB209)/MAX(EJ209+EB209+EK209, 0.1)*$I$9+EK209/MAX(EJ209+EB209+EK209, 0.1)*$J$9))/($B$11+$C$11+$F$11)</f>
        <v>0</v>
      </c>
      <c r="CP209">
        <f>($B$11*$K$9+$C$11*$K$9+$F$11*((EJ209+EB209)/MAX(EJ209+EB209+EK209, 0.1)*$P$9+EK209/MAX(EJ209+EB209+EK209, 0.1)*$Q$9))/($B$11+$C$11+$F$11)</f>
        <v>0</v>
      </c>
      <c r="CQ209">
        <v>6</v>
      </c>
      <c r="CR209">
        <v>0.5</v>
      </c>
      <c r="CS209" t="s">
        <v>418</v>
      </c>
      <c r="CT209">
        <v>2</v>
      </c>
      <c r="CU209">
        <v>1690417118.849999</v>
      </c>
      <c r="CV209">
        <v>409.8896999999999</v>
      </c>
      <c r="CW209">
        <v>420.4984333333333</v>
      </c>
      <c r="CX209">
        <v>33.42690666666667</v>
      </c>
      <c r="CY209">
        <v>32.95950999999999</v>
      </c>
      <c r="CZ209">
        <v>408.8002</v>
      </c>
      <c r="DA209">
        <v>32.88790666666667</v>
      </c>
      <c r="DB209">
        <v>600.1827333333333</v>
      </c>
      <c r="DC209">
        <v>101.0794</v>
      </c>
      <c r="DD209">
        <v>0.09993756333333333</v>
      </c>
      <c r="DE209">
        <v>30.62145333333334</v>
      </c>
      <c r="DF209">
        <v>31.01573666666667</v>
      </c>
      <c r="DG209">
        <v>999.9000000000002</v>
      </c>
      <c r="DH209">
        <v>0</v>
      </c>
      <c r="DI209">
        <v>0</v>
      </c>
      <c r="DJ209">
        <v>10000.88833333333</v>
      </c>
      <c r="DK209">
        <v>0</v>
      </c>
      <c r="DL209">
        <v>76.72298666666666</v>
      </c>
      <c r="DM209">
        <v>-10.6086</v>
      </c>
      <c r="DN209">
        <v>424.0702333333334</v>
      </c>
      <c r="DO209">
        <v>434.8301333333333</v>
      </c>
      <c r="DP209">
        <v>0.4795477333333333</v>
      </c>
      <c r="DQ209">
        <v>420.4984333333333</v>
      </c>
      <c r="DR209">
        <v>32.95950999999999</v>
      </c>
      <c r="DS209">
        <v>3.380001333333333</v>
      </c>
      <c r="DT209">
        <v>3.331528333333333</v>
      </c>
      <c r="DU209">
        <v>26.02873</v>
      </c>
      <c r="DV209">
        <v>25.78479666666667</v>
      </c>
      <c r="DW209">
        <v>600.0019</v>
      </c>
      <c r="DX209">
        <v>0.9329939333333334</v>
      </c>
      <c r="DY209">
        <v>0.06700636666666666</v>
      </c>
      <c r="DZ209">
        <v>0</v>
      </c>
      <c r="EA209">
        <v>858.5714333333333</v>
      </c>
      <c r="EB209">
        <v>4.99931</v>
      </c>
      <c r="EC209">
        <v>5601.139333333332</v>
      </c>
      <c r="ED209">
        <v>5203.772</v>
      </c>
      <c r="EE209">
        <v>37.01239999999999</v>
      </c>
      <c r="EF209">
        <v>38.94539999999999</v>
      </c>
      <c r="EG209">
        <v>37.95379999999999</v>
      </c>
      <c r="EH209">
        <v>38.69119999999999</v>
      </c>
      <c r="EI209">
        <v>38.7458</v>
      </c>
      <c r="EJ209">
        <v>555.1343333333333</v>
      </c>
      <c r="EK209">
        <v>39.87266666666665</v>
      </c>
      <c r="EL209">
        <v>0</v>
      </c>
      <c r="EM209">
        <v>144.3999998569489</v>
      </c>
      <c r="EN209">
        <v>0</v>
      </c>
      <c r="EO209">
        <v>858.3212307692307</v>
      </c>
      <c r="EP209">
        <v>-95.35029060555183</v>
      </c>
      <c r="EQ209">
        <v>-668.2765812266125</v>
      </c>
      <c r="ER209">
        <v>5598.677307692308</v>
      </c>
      <c r="ES209">
        <v>15</v>
      </c>
      <c r="ET209">
        <v>1690417143.6</v>
      </c>
      <c r="EU209" t="s">
        <v>1343</v>
      </c>
      <c r="EV209">
        <v>1690417001.1</v>
      </c>
      <c r="EW209">
        <v>1690417143.6</v>
      </c>
      <c r="EX209">
        <v>150</v>
      </c>
      <c r="EY209">
        <v>-0.035</v>
      </c>
      <c r="EZ209">
        <v>-0.012</v>
      </c>
      <c r="FA209">
        <v>1.087</v>
      </c>
      <c r="FB209">
        <v>0.539</v>
      </c>
      <c r="FC209">
        <v>415</v>
      </c>
      <c r="FD209">
        <v>33</v>
      </c>
      <c r="FE209">
        <v>0.29</v>
      </c>
      <c r="FF209">
        <v>0.41</v>
      </c>
      <c r="FG209">
        <v>10.38283476733319</v>
      </c>
      <c r="FH209">
        <v>0.890154698931746</v>
      </c>
      <c r="FI209">
        <v>0.08193131695599351</v>
      </c>
      <c r="FJ209">
        <v>1</v>
      </c>
      <c r="FK209">
        <v>-10.5385675</v>
      </c>
      <c r="FL209">
        <v>-1.114103189493413</v>
      </c>
      <c r="FM209">
        <v>0.1185802858562502</v>
      </c>
      <c r="FN209">
        <v>1</v>
      </c>
      <c r="FO209">
        <v>409.8885666666667</v>
      </c>
      <c r="FP209">
        <v>-0.0194082313677108</v>
      </c>
      <c r="FQ209">
        <v>0.01643509118387273</v>
      </c>
      <c r="FR209">
        <v>1</v>
      </c>
      <c r="FS209">
        <v>0.4729658</v>
      </c>
      <c r="FT209">
        <v>0.1032259136960594</v>
      </c>
      <c r="FU209">
        <v>0.01143539726069891</v>
      </c>
      <c r="FV209">
        <v>1</v>
      </c>
      <c r="FW209">
        <v>33.43524</v>
      </c>
      <c r="FX209">
        <v>0.2282375973304395</v>
      </c>
      <c r="FY209">
        <v>0.01737274877502099</v>
      </c>
      <c r="FZ209">
        <v>1</v>
      </c>
      <c r="GA209">
        <v>5</v>
      </c>
      <c r="GB209">
        <v>5</v>
      </c>
      <c r="GC209" t="s">
        <v>420</v>
      </c>
      <c r="GD209">
        <v>3.17209</v>
      </c>
      <c r="GE209">
        <v>2.79634</v>
      </c>
      <c r="GF209">
        <v>0.101676</v>
      </c>
      <c r="GG209">
        <v>0.104419</v>
      </c>
      <c r="GH209">
        <v>0.14875</v>
      </c>
      <c r="GI209">
        <v>0.148517</v>
      </c>
      <c r="GJ209">
        <v>27739.4</v>
      </c>
      <c r="GK209">
        <v>22105.4</v>
      </c>
      <c r="GL209">
        <v>28885.7</v>
      </c>
      <c r="GM209">
        <v>24200.4</v>
      </c>
      <c r="GN209">
        <v>31259.5</v>
      </c>
      <c r="GO209">
        <v>30065.8</v>
      </c>
      <c r="GP209">
        <v>39838.9</v>
      </c>
      <c r="GQ209">
        <v>39486.5</v>
      </c>
      <c r="GR209">
        <v>2.10025</v>
      </c>
      <c r="GS209">
        <v>1.81737</v>
      </c>
      <c r="GT209">
        <v>0.110343</v>
      </c>
      <c r="GU209">
        <v>0</v>
      </c>
      <c r="GV209">
        <v>29.202</v>
      </c>
      <c r="GW209">
        <v>999.9</v>
      </c>
      <c r="GX209">
        <v>64.8</v>
      </c>
      <c r="GY209">
        <v>34.4</v>
      </c>
      <c r="GZ209">
        <v>35.0241</v>
      </c>
      <c r="HA209">
        <v>62.01</v>
      </c>
      <c r="HB209">
        <v>29.2548</v>
      </c>
      <c r="HC209">
        <v>1</v>
      </c>
      <c r="HD209">
        <v>0.389322</v>
      </c>
      <c r="HE209">
        <v>0</v>
      </c>
      <c r="HF209">
        <v>20.2858</v>
      </c>
      <c r="HG209">
        <v>5.22463</v>
      </c>
      <c r="HH209">
        <v>11.9114</v>
      </c>
      <c r="HI209">
        <v>4.96385</v>
      </c>
      <c r="HJ209">
        <v>3.292</v>
      </c>
      <c r="HK209">
        <v>9999</v>
      </c>
      <c r="HL209">
        <v>9999</v>
      </c>
      <c r="HM209">
        <v>9999</v>
      </c>
      <c r="HN209">
        <v>999.9</v>
      </c>
      <c r="HO209">
        <v>4.97026</v>
      </c>
      <c r="HP209">
        <v>1.87515</v>
      </c>
      <c r="HQ209">
        <v>1.87391</v>
      </c>
      <c r="HR209">
        <v>1.87304</v>
      </c>
      <c r="HS209">
        <v>1.87454</v>
      </c>
      <c r="HT209">
        <v>1.86951</v>
      </c>
      <c r="HU209">
        <v>1.87363</v>
      </c>
      <c r="HV209">
        <v>1.87872</v>
      </c>
      <c r="HW209">
        <v>0</v>
      </c>
      <c r="HX209">
        <v>0</v>
      </c>
      <c r="HY209">
        <v>0</v>
      </c>
      <c r="HZ209">
        <v>0</v>
      </c>
      <c r="IA209" t="s">
        <v>421</v>
      </c>
      <c r="IB209" t="s">
        <v>422</v>
      </c>
      <c r="IC209" t="s">
        <v>423</v>
      </c>
      <c r="ID209" t="s">
        <v>423</v>
      </c>
      <c r="IE209" t="s">
        <v>423</v>
      </c>
      <c r="IF209" t="s">
        <v>423</v>
      </c>
      <c r="IG209">
        <v>0</v>
      </c>
      <c r="IH209">
        <v>100</v>
      </c>
      <c r="II209">
        <v>100</v>
      </c>
      <c r="IJ209">
        <v>1.09</v>
      </c>
      <c r="IK209">
        <v>0.539</v>
      </c>
      <c r="IL209">
        <v>1.068409213136441</v>
      </c>
      <c r="IM209">
        <v>0.0007502269904989051</v>
      </c>
      <c r="IN209">
        <v>-1.907541437940456E-06</v>
      </c>
      <c r="IO209">
        <v>4.87577687351772E-10</v>
      </c>
      <c r="IP209">
        <v>0.5511476190476188</v>
      </c>
      <c r="IQ209">
        <v>0</v>
      </c>
      <c r="IR209">
        <v>0</v>
      </c>
      <c r="IS209">
        <v>0</v>
      </c>
      <c r="IT209">
        <v>1</v>
      </c>
      <c r="IU209">
        <v>1943</v>
      </c>
      <c r="IV209">
        <v>1</v>
      </c>
      <c r="IW209">
        <v>21</v>
      </c>
      <c r="IX209">
        <v>2.1</v>
      </c>
      <c r="IY209">
        <v>2.1</v>
      </c>
      <c r="IZ209">
        <v>1.11206</v>
      </c>
      <c r="JA209">
        <v>2.43042</v>
      </c>
      <c r="JB209">
        <v>1.42578</v>
      </c>
      <c r="JC209">
        <v>2.26685</v>
      </c>
      <c r="JD209">
        <v>1.54785</v>
      </c>
      <c r="JE209">
        <v>2.47437</v>
      </c>
      <c r="JF209">
        <v>37.1225</v>
      </c>
      <c r="JG209">
        <v>13.8694</v>
      </c>
      <c r="JH209">
        <v>18</v>
      </c>
      <c r="JI209">
        <v>628.958</v>
      </c>
      <c r="JJ209">
        <v>427.299</v>
      </c>
      <c r="JK209">
        <v>30.5196</v>
      </c>
      <c r="JL209">
        <v>32.2356</v>
      </c>
      <c r="JM209">
        <v>30.0001</v>
      </c>
      <c r="JN209">
        <v>32.2293</v>
      </c>
      <c r="JO209">
        <v>32.1781</v>
      </c>
      <c r="JP209">
        <v>22.2883</v>
      </c>
      <c r="JQ209">
        <v>0</v>
      </c>
      <c r="JR209">
        <v>100</v>
      </c>
      <c r="JS209">
        <v>-999.9</v>
      </c>
      <c r="JT209">
        <v>420.538</v>
      </c>
      <c r="JU209">
        <v>35</v>
      </c>
      <c r="JV209">
        <v>94.10899999999999</v>
      </c>
      <c r="JW209">
        <v>100.458</v>
      </c>
    </row>
    <row r="210" spans="1:283">
      <c r="A210">
        <v>194</v>
      </c>
      <c r="B210">
        <v>1690417281.1</v>
      </c>
      <c r="C210">
        <v>38911</v>
      </c>
      <c r="D210" t="s">
        <v>1344</v>
      </c>
      <c r="E210" t="s">
        <v>1345</v>
      </c>
      <c r="F210">
        <v>15</v>
      </c>
      <c r="P210">
        <v>1690417273.349999</v>
      </c>
      <c r="Q210">
        <f>(R210)/1000</f>
        <v>0</v>
      </c>
      <c r="R210">
        <f>1000*DB210*AP210*(CX210-CY210)/(100*CQ210*(1000-AP210*CX210))</f>
        <v>0</v>
      </c>
      <c r="S210">
        <f>DB210*AP210*(CW210-CV210*(1000-AP210*CY210)/(1000-AP210*CX210))/(100*CQ210)</f>
        <v>0</v>
      </c>
      <c r="T210">
        <f>CV210 - IF(AP210&gt;1, S210*CQ210*100.0/(AR210*DJ210), 0)</f>
        <v>0</v>
      </c>
      <c r="U210">
        <f>((AA210-Q210/2)*T210-S210)/(AA210+Q210/2)</f>
        <v>0</v>
      </c>
      <c r="V210">
        <f>U210*(DC210+DD210)/1000.0</f>
        <v>0</v>
      </c>
      <c r="W210">
        <f>(CV210 - IF(AP210&gt;1, S210*CQ210*100.0/(AR210*DJ210), 0))*(DC210+DD210)/1000.0</f>
        <v>0</v>
      </c>
      <c r="X210">
        <f>2.0/((1/Z210-1/Y210)+SIGN(Z210)*SQRT((1/Z210-1/Y210)*(1/Z210-1/Y210) + 4*CR210/((CR210+1)*(CR210+1))*(2*1/Z210*1/Y210-1/Y210*1/Y210)))</f>
        <v>0</v>
      </c>
      <c r="Y210">
        <f>IF(LEFT(CS210,1)&lt;&gt;"0",IF(LEFT(CS210,1)="1",3.0,CT210),$D$5+$E$5*(DJ210*DC210/($K$5*1000))+$F$5*(DJ210*DC210/($K$5*1000))*MAX(MIN(CQ210,$J$5),$I$5)*MAX(MIN(CQ210,$J$5),$I$5)+$G$5*MAX(MIN(CQ210,$J$5),$I$5)*(DJ210*DC210/($K$5*1000))+$H$5*(DJ210*DC210/($K$5*1000))*(DJ210*DC210/($K$5*1000)))</f>
        <v>0</v>
      </c>
      <c r="Z210">
        <f>Q210*(1000-(1000*0.61365*exp(17.502*AD210/(240.97+AD210))/(DC210+DD210)+CX210)/2)/(1000*0.61365*exp(17.502*AD210/(240.97+AD210))/(DC210+DD210)-CX210)</f>
        <v>0</v>
      </c>
      <c r="AA210">
        <f>1/((CR210+1)/(X210/1.6)+1/(Y210/1.37)) + CR210/((CR210+1)/(X210/1.6) + CR210/(Y210/1.37))</f>
        <v>0</v>
      </c>
      <c r="AB210">
        <f>(CM210*CP210)</f>
        <v>0</v>
      </c>
      <c r="AC210">
        <f>(DE210+(AB210+2*0.95*5.67E-8*(((DE210+$B$7)+273)^4-(DE210+273)^4)-44100*Q210)/(1.84*29.3*Y210+8*0.95*5.67E-8*(DE210+273)^3))</f>
        <v>0</v>
      </c>
      <c r="AD210">
        <f>($C$7*DF210+$D$7*DG210+$E$7*AC210)</f>
        <v>0</v>
      </c>
      <c r="AE210">
        <f>0.61365*exp(17.502*AD210/(240.97+AD210))</f>
        <v>0</v>
      </c>
      <c r="AF210">
        <f>(AG210/AH210*100)</f>
        <v>0</v>
      </c>
      <c r="AG210">
        <f>CX210*(DC210+DD210)/1000</f>
        <v>0</v>
      </c>
      <c r="AH210">
        <f>0.61365*exp(17.502*DE210/(240.97+DE210))</f>
        <v>0</v>
      </c>
      <c r="AI210">
        <f>(AE210-CX210*(DC210+DD210)/1000)</f>
        <v>0</v>
      </c>
      <c r="AJ210">
        <f>(-Q210*44100)</f>
        <v>0</v>
      </c>
      <c r="AK210">
        <f>2*29.3*Y210*0.92*(DE210-AD210)</f>
        <v>0</v>
      </c>
      <c r="AL210">
        <f>2*0.95*5.67E-8*(((DE210+$B$7)+273)^4-(AD210+273)^4)</f>
        <v>0</v>
      </c>
      <c r="AM210">
        <f>AB210+AL210+AJ210+AK210</f>
        <v>0</v>
      </c>
      <c r="AN210">
        <v>0</v>
      </c>
      <c r="AO210">
        <v>0</v>
      </c>
      <c r="AP210">
        <f>IF(AN210*$H$13&gt;=AR210,1.0,(AR210/(AR210-AN210*$H$13)))</f>
        <v>0</v>
      </c>
      <c r="AQ210">
        <f>(AP210-1)*100</f>
        <v>0</v>
      </c>
      <c r="AR210">
        <f>MAX(0,($B$13+$C$13*DJ210)/(1+$D$13*DJ210)*DC210/(DE210+273)*$E$13)</f>
        <v>0</v>
      </c>
      <c r="AS210" t="s">
        <v>414</v>
      </c>
      <c r="AT210">
        <v>12558.6</v>
      </c>
      <c r="AU210">
        <v>607.068</v>
      </c>
      <c r="AV210">
        <v>2188.17</v>
      </c>
      <c r="AW210">
        <f>1-AU210/AV210</f>
        <v>0</v>
      </c>
      <c r="AX210">
        <v>-1.734461745173538</v>
      </c>
      <c r="AY210" t="s">
        <v>1346</v>
      </c>
      <c r="AZ210">
        <v>12647.1</v>
      </c>
      <c r="BA210">
        <v>493.0007600000001</v>
      </c>
      <c r="BB210">
        <v>681.652</v>
      </c>
      <c r="BC210">
        <f>1-BA210/BB210</f>
        <v>0</v>
      </c>
      <c r="BD210">
        <v>0.5</v>
      </c>
      <c r="BE210">
        <f>CN210</f>
        <v>0</v>
      </c>
      <c r="BF210">
        <f>S210</f>
        <v>0</v>
      </c>
      <c r="BG210">
        <f>BC210*BD210*BE210</f>
        <v>0</v>
      </c>
      <c r="BH210">
        <f>(BF210-AX210)/BE210</f>
        <v>0</v>
      </c>
      <c r="BI210">
        <f>(AV210-BB210)/BB210</f>
        <v>0</v>
      </c>
      <c r="BJ210">
        <f>AU210/(AW210+AU210/BB210)</f>
        <v>0</v>
      </c>
      <c r="BK210" t="s">
        <v>1347</v>
      </c>
      <c r="BL210">
        <v>-85.06</v>
      </c>
      <c r="BM210">
        <f>IF(BL210&lt;&gt;0, BL210, BJ210)</f>
        <v>0</v>
      </c>
      <c r="BN210">
        <f>1-BM210/BB210</f>
        <v>0</v>
      </c>
      <c r="BO210">
        <f>(BB210-BA210)/(BB210-BM210)</f>
        <v>0</v>
      </c>
      <c r="BP210">
        <f>(AV210-BB210)/(AV210-BM210)</f>
        <v>0</v>
      </c>
      <c r="BQ210">
        <f>(BB210-BA210)/(BB210-AU210)</f>
        <v>0</v>
      </c>
      <c r="BR210">
        <f>(AV210-BB210)/(AV210-AU210)</f>
        <v>0</v>
      </c>
      <c r="BS210">
        <f>(BO210*BM210/BA210)</f>
        <v>0</v>
      </c>
      <c r="BT210">
        <f>(1-BS210)</f>
        <v>0</v>
      </c>
      <c r="BU210">
        <v>3506</v>
      </c>
      <c r="BV210">
        <v>300</v>
      </c>
      <c r="BW210">
        <v>300</v>
      </c>
      <c r="BX210">
        <v>300</v>
      </c>
      <c r="BY210">
        <v>12647.1</v>
      </c>
      <c r="BZ210">
        <v>629.1799999999999</v>
      </c>
      <c r="CA210">
        <v>-0.00959634</v>
      </c>
      <c r="CB210">
        <v>-13.19</v>
      </c>
      <c r="CC210" t="s">
        <v>417</v>
      </c>
      <c r="CD210" t="s">
        <v>417</v>
      </c>
      <c r="CE210" t="s">
        <v>417</v>
      </c>
      <c r="CF210" t="s">
        <v>417</v>
      </c>
      <c r="CG210" t="s">
        <v>417</v>
      </c>
      <c r="CH210" t="s">
        <v>417</v>
      </c>
      <c r="CI210" t="s">
        <v>417</v>
      </c>
      <c r="CJ210" t="s">
        <v>417</v>
      </c>
      <c r="CK210" t="s">
        <v>417</v>
      </c>
      <c r="CL210" t="s">
        <v>417</v>
      </c>
      <c r="CM210">
        <f>$B$11*DK210+$C$11*DL210+$F$11*DW210*(1-DZ210)</f>
        <v>0</v>
      </c>
      <c r="CN210">
        <f>CM210*CO210</f>
        <v>0</v>
      </c>
      <c r="CO210">
        <f>($B$11*$D$9+$C$11*$D$9+$F$11*((EJ210+EB210)/MAX(EJ210+EB210+EK210, 0.1)*$I$9+EK210/MAX(EJ210+EB210+EK210, 0.1)*$J$9))/($B$11+$C$11+$F$11)</f>
        <v>0</v>
      </c>
      <c r="CP210">
        <f>($B$11*$K$9+$C$11*$K$9+$F$11*((EJ210+EB210)/MAX(EJ210+EB210+EK210, 0.1)*$P$9+EK210/MAX(EJ210+EB210+EK210, 0.1)*$Q$9))/($B$11+$C$11+$F$11)</f>
        <v>0</v>
      </c>
      <c r="CQ210">
        <v>6</v>
      </c>
      <c r="CR210">
        <v>0.5</v>
      </c>
      <c r="CS210" t="s">
        <v>418</v>
      </c>
      <c r="CT210">
        <v>2</v>
      </c>
      <c r="CU210">
        <v>1690417273.349999</v>
      </c>
      <c r="CV210">
        <v>410.0754666666667</v>
      </c>
      <c r="CW210">
        <v>414.6969</v>
      </c>
      <c r="CX210">
        <v>33.17641666666667</v>
      </c>
      <c r="CY210">
        <v>32.75361666666667</v>
      </c>
      <c r="CZ210">
        <v>408.9394666666666</v>
      </c>
      <c r="DA210">
        <v>32.64641666666667</v>
      </c>
      <c r="DB210">
        <v>600.1899</v>
      </c>
      <c r="DC210">
        <v>101.0822666666667</v>
      </c>
      <c r="DD210">
        <v>0.09996571333333334</v>
      </c>
      <c r="DE210">
        <v>30.82785</v>
      </c>
      <c r="DF210">
        <v>31.44391</v>
      </c>
      <c r="DG210">
        <v>999.9000000000002</v>
      </c>
      <c r="DH210">
        <v>0</v>
      </c>
      <c r="DI210">
        <v>0</v>
      </c>
      <c r="DJ210">
        <v>9994.578666666666</v>
      </c>
      <c r="DK210">
        <v>0</v>
      </c>
      <c r="DL210">
        <v>81.17439999999998</v>
      </c>
      <c r="DM210">
        <v>-4.667880333333333</v>
      </c>
      <c r="DN210">
        <v>424.1033</v>
      </c>
      <c r="DO210">
        <v>428.7396333333334</v>
      </c>
      <c r="DP210">
        <v>0.4321806666666666</v>
      </c>
      <c r="DQ210">
        <v>414.6969</v>
      </c>
      <c r="DR210">
        <v>32.75361666666667</v>
      </c>
      <c r="DS210">
        <v>3.354498</v>
      </c>
      <c r="DT210">
        <v>3.310812666666667</v>
      </c>
      <c r="DU210">
        <v>25.90075666666667</v>
      </c>
      <c r="DV210">
        <v>25.6796</v>
      </c>
      <c r="DW210">
        <v>999.9942666666667</v>
      </c>
      <c r="DX210">
        <v>0.9600018000000001</v>
      </c>
      <c r="DY210">
        <v>0.03999833999999999</v>
      </c>
      <c r="DZ210">
        <v>0</v>
      </c>
      <c r="EA210">
        <v>493.0030333333333</v>
      </c>
      <c r="EB210">
        <v>4.99931</v>
      </c>
      <c r="EC210">
        <v>9107.865666666667</v>
      </c>
      <c r="ED210">
        <v>8784.812666666667</v>
      </c>
      <c r="EE210">
        <v>37.2353</v>
      </c>
      <c r="EF210">
        <v>38.80786666666665</v>
      </c>
      <c r="EG210">
        <v>37.91633333333333</v>
      </c>
      <c r="EH210">
        <v>38.56199999999999</v>
      </c>
      <c r="EI210">
        <v>38.81199999999999</v>
      </c>
      <c r="EJ210">
        <v>955.1956666666665</v>
      </c>
      <c r="EK210">
        <v>39.80033333333333</v>
      </c>
      <c r="EL210">
        <v>0</v>
      </c>
      <c r="EM210">
        <v>153.7999999523163</v>
      </c>
      <c r="EN210">
        <v>0</v>
      </c>
      <c r="EO210">
        <v>493.0007600000001</v>
      </c>
      <c r="EP210">
        <v>-0.05715385058509791</v>
      </c>
      <c r="EQ210">
        <v>101.6761508418343</v>
      </c>
      <c r="ER210">
        <v>9151.974399999999</v>
      </c>
      <c r="ES210">
        <v>15</v>
      </c>
      <c r="ET210">
        <v>1690417299.1</v>
      </c>
      <c r="EU210" t="s">
        <v>1348</v>
      </c>
      <c r="EV210">
        <v>1690417299.1</v>
      </c>
      <c r="EW210">
        <v>1690417299.1</v>
      </c>
      <c r="EX210">
        <v>151</v>
      </c>
      <c r="EY210">
        <v>0.049</v>
      </c>
      <c r="EZ210">
        <v>-0.01</v>
      </c>
      <c r="FA210">
        <v>1.136</v>
      </c>
      <c r="FB210">
        <v>0.53</v>
      </c>
      <c r="FC210">
        <v>415</v>
      </c>
      <c r="FD210">
        <v>33</v>
      </c>
      <c r="FE210">
        <v>0.19</v>
      </c>
      <c r="FF210">
        <v>0.17</v>
      </c>
      <c r="FG210">
        <v>4.487725188354552</v>
      </c>
      <c r="FH210">
        <v>0.1666361528356499</v>
      </c>
      <c r="FI210">
        <v>0.02239209525233254</v>
      </c>
      <c r="FJ210">
        <v>1</v>
      </c>
      <c r="FK210">
        <v>-4.665682195121951</v>
      </c>
      <c r="FL210">
        <v>-0.1852708013937347</v>
      </c>
      <c r="FM210">
        <v>0.03234378694151355</v>
      </c>
      <c r="FN210">
        <v>1</v>
      </c>
      <c r="FO210">
        <v>410.0293548387097</v>
      </c>
      <c r="FP210">
        <v>0.03043548387021271</v>
      </c>
      <c r="FQ210">
        <v>0.01082872043522837</v>
      </c>
      <c r="FR210">
        <v>1</v>
      </c>
      <c r="FS210">
        <v>0.4010017317073171</v>
      </c>
      <c r="FT210">
        <v>0.6151039024390245</v>
      </c>
      <c r="FU210">
        <v>0.0613798792328181</v>
      </c>
      <c r="FV210">
        <v>0</v>
      </c>
      <c r="FW210">
        <v>33.18412580645161</v>
      </c>
      <c r="FX210">
        <v>0.3262983870967073</v>
      </c>
      <c r="FY210">
        <v>0.02473315611575673</v>
      </c>
      <c r="FZ210">
        <v>1</v>
      </c>
      <c r="GA210">
        <v>4</v>
      </c>
      <c r="GB210">
        <v>5</v>
      </c>
      <c r="GC210" t="s">
        <v>489</v>
      </c>
      <c r="GD210">
        <v>3.17248</v>
      </c>
      <c r="GE210">
        <v>2.79731</v>
      </c>
      <c r="GF210">
        <v>0.101708</v>
      </c>
      <c r="GG210">
        <v>0.103326</v>
      </c>
      <c r="GH210">
        <v>0.148061</v>
      </c>
      <c r="GI210">
        <v>0.147786</v>
      </c>
      <c r="GJ210">
        <v>27739.2</v>
      </c>
      <c r="GK210">
        <v>22134.1</v>
      </c>
      <c r="GL210">
        <v>28886.3</v>
      </c>
      <c r="GM210">
        <v>24202</v>
      </c>
      <c r="GN210">
        <v>31285.4</v>
      </c>
      <c r="GO210">
        <v>30092.9</v>
      </c>
      <c r="GP210">
        <v>39839.7</v>
      </c>
      <c r="GQ210">
        <v>39488.1</v>
      </c>
      <c r="GR210">
        <v>2.10148</v>
      </c>
      <c r="GS210">
        <v>1.80838</v>
      </c>
      <c r="GT210">
        <v>0.134785</v>
      </c>
      <c r="GU210">
        <v>0</v>
      </c>
      <c r="GV210">
        <v>29.2898</v>
      </c>
      <c r="GW210">
        <v>999.9</v>
      </c>
      <c r="GX210">
        <v>64.7</v>
      </c>
      <c r="GY210">
        <v>34.3</v>
      </c>
      <c r="GZ210">
        <v>34.7723</v>
      </c>
      <c r="HA210">
        <v>62.38</v>
      </c>
      <c r="HB210">
        <v>29.8558</v>
      </c>
      <c r="HC210">
        <v>1</v>
      </c>
      <c r="HD210">
        <v>0.387307</v>
      </c>
      <c r="HE210">
        <v>0</v>
      </c>
      <c r="HF210">
        <v>20.283</v>
      </c>
      <c r="HG210">
        <v>5.22313</v>
      </c>
      <c r="HH210">
        <v>11.9099</v>
      </c>
      <c r="HI210">
        <v>4.96375</v>
      </c>
      <c r="HJ210">
        <v>3.292</v>
      </c>
      <c r="HK210">
        <v>9999</v>
      </c>
      <c r="HL210">
        <v>9999</v>
      </c>
      <c r="HM210">
        <v>9999</v>
      </c>
      <c r="HN210">
        <v>999.9</v>
      </c>
      <c r="HO210">
        <v>4.97022</v>
      </c>
      <c r="HP210">
        <v>1.87515</v>
      </c>
      <c r="HQ210">
        <v>1.87393</v>
      </c>
      <c r="HR210">
        <v>1.87303</v>
      </c>
      <c r="HS210">
        <v>1.87454</v>
      </c>
      <c r="HT210">
        <v>1.86951</v>
      </c>
      <c r="HU210">
        <v>1.87363</v>
      </c>
      <c r="HV210">
        <v>1.87872</v>
      </c>
      <c r="HW210">
        <v>0</v>
      </c>
      <c r="HX210">
        <v>0</v>
      </c>
      <c r="HY210">
        <v>0</v>
      </c>
      <c r="HZ210">
        <v>0</v>
      </c>
      <c r="IA210" t="s">
        <v>421</v>
      </c>
      <c r="IB210" t="s">
        <v>422</v>
      </c>
      <c r="IC210" t="s">
        <v>423</v>
      </c>
      <c r="ID210" t="s">
        <v>423</v>
      </c>
      <c r="IE210" t="s">
        <v>423</v>
      </c>
      <c r="IF210" t="s">
        <v>423</v>
      </c>
      <c r="IG210">
        <v>0</v>
      </c>
      <c r="IH210">
        <v>100</v>
      </c>
      <c r="II210">
        <v>100</v>
      </c>
      <c r="IJ210">
        <v>1.136</v>
      </c>
      <c r="IK210">
        <v>0.53</v>
      </c>
      <c r="IL210">
        <v>1.068409213136441</v>
      </c>
      <c r="IM210">
        <v>0.0007502269904989051</v>
      </c>
      <c r="IN210">
        <v>-1.907541437940456E-06</v>
      </c>
      <c r="IO210">
        <v>4.87577687351772E-10</v>
      </c>
      <c r="IP210">
        <v>0.53938500000001</v>
      </c>
      <c r="IQ210">
        <v>0</v>
      </c>
      <c r="IR210">
        <v>0</v>
      </c>
      <c r="IS210">
        <v>0</v>
      </c>
      <c r="IT210">
        <v>1</v>
      </c>
      <c r="IU210">
        <v>1943</v>
      </c>
      <c r="IV210">
        <v>1</v>
      </c>
      <c r="IW210">
        <v>21</v>
      </c>
      <c r="IX210">
        <v>4.7</v>
      </c>
      <c r="IY210">
        <v>2.3</v>
      </c>
      <c r="IZ210">
        <v>1.09985</v>
      </c>
      <c r="JA210">
        <v>2.44751</v>
      </c>
      <c r="JB210">
        <v>1.42578</v>
      </c>
      <c r="JC210">
        <v>2.26562</v>
      </c>
      <c r="JD210">
        <v>1.54785</v>
      </c>
      <c r="JE210">
        <v>2.32056</v>
      </c>
      <c r="JF210">
        <v>37.0986</v>
      </c>
      <c r="JG210">
        <v>13.8168</v>
      </c>
      <c r="JH210">
        <v>18</v>
      </c>
      <c r="JI210">
        <v>629.452</v>
      </c>
      <c r="JJ210">
        <v>421.707</v>
      </c>
      <c r="JK210">
        <v>30.5149</v>
      </c>
      <c r="JL210">
        <v>32.1991</v>
      </c>
      <c r="JM210">
        <v>29.9998</v>
      </c>
      <c r="JN210">
        <v>32.1847</v>
      </c>
      <c r="JO210">
        <v>32.1255</v>
      </c>
      <c r="JP210">
        <v>22.0256</v>
      </c>
      <c r="JQ210">
        <v>0</v>
      </c>
      <c r="JR210">
        <v>100</v>
      </c>
      <c r="JS210">
        <v>-999.9</v>
      </c>
      <c r="JT210">
        <v>414.68</v>
      </c>
      <c r="JU210">
        <v>35</v>
      </c>
      <c r="JV210">
        <v>94.1109</v>
      </c>
      <c r="JW210">
        <v>100.463</v>
      </c>
    </row>
    <row r="211" spans="1:283">
      <c r="A211">
        <v>195</v>
      </c>
      <c r="B211">
        <v>1690417448.1</v>
      </c>
      <c r="C211">
        <v>39078</v>
      </c>
      <c r="D211" t="s">
        <v>1349</v>
      </c>
      <c r="E211" t="s">
        <v>1350</v>
      </c>
      <c r="F211">
        <v>15</v>
      </c>
      <c r="P211">
        <v>1690417440.099999</v>
      </c>
      <c r="Q211">
        <f>(R211)/1000</f>
        <v>0</v>
      </c>
      <c r="R211">
        <f>1000*DB211*AP211*(CX211-CY211)/(100*CQ211*(1000-AP211*CX211))</f>
        <v>0</v>
      </c>
      <c r="S211">
        <f>DB211*AP211*(CW211-CV211*(1000-AP211*CY211)/(1000-AP211*CX211))/(100*CQ211)</f>
        <v>0</v>
      </c>
      <c r="T211">
        <f>CV211 - IF(AP211&gt;1, S211*CQ211*100.0/(AR211*DJ211), 0)</f>
        <v>0</v>
      </c>
      <c r="U211">
        <f>((AA211-Q211/2)*T211-S211)/(AA211+Q211/2)</f>
        <v>0</v>
      </c>
      <c r="V211">
        <f>U211*(DC211+DD211)/1000.0</f>
        <v>0</v>
      </c>
      <c r="W211">
        <f>(CV211 - IF(AP211&gt;1, S211*CQ211*100.0/(AR211*DJ211), 0))*(DC211+DD211)/1000.0</f>
        <v>0</v>
      </c>
      <c r="X211">
        <f>2.0/((1/Z211-1/Y211)+SIGN(Z211)*SQRT((1/Z211-1/Y211)*(1/Z211-1/Y211) + 4*CR211/((CR211+1)*(CR211+1))*(2*1/Z211*1/Y211-1/Y211*1/Y211)))</f>
        <v>0</v>
      </c>
      <c r="Y211">
        <f>IF(LEFT(CS211,1)&lt;&gt;"0",IF(LEFT(CS211,1)="1",3.0,CT211),$D$5+$E$5*(DJ211*DC211/($K$5*1000))+$F$5*(DJ211*DC211/($K$5*1000))*MAX(MIN(CQ211,$J$5),$I$5)*MAX(MIN(CQ211,$J$5),$I$5)+$G$5*MAX(MIN(CQ211,$J$5),$I$5)*(DJ211*DC211/($K$5*1000))+$H$5*(DJ211*DC211/($K$5*1000))*(DJ211*DC211/($K$5*1000)))</f>
        <v>0</v>
      </c>
      <c r="Z211">
        <f>Q211*(1000-(1000*0.61365*exp(17.502*AD211/(240.97+AD211))/(DC211+DD211)+CX211)/2)/(1000*0.61365*exp(17.502*AD211/(240.97+AD211))/(DC211+DD211)-CX211)</f>
        <v>0</v>
      </c>
      <c r="AA211">
        <f>1/((CR211+1)/(X211/1.6)+1/(Y211/1.37)) + CR211/((CR211+1)/(X211/1.6) + CR211/(Y211/1.37))</f>
        <v>0</v>
      </c>
      <c r="AB211">
        <f>(CM211*CP211)</f>
        <v>0</v>
      </c>
      <c r="AC211">
        <f>(DE211+(AB211+2*0.95*5.67E-8*(((DE211+$B$7)+273)^4-(DE211+273)^4)-44100*Q211)/(1.84*29.3*Y211+8*0.95*5.67E-8*(DE211+273)^3))</f>
        <v>0</v>
      </c>
      <c r="AD211">
        <f>($C$7*DF211+$D$7*DG211+$E$7*AC211)</f>
        <v>0</v>
      </c>
      <c r="AE211">
        <f>0.61365*exp(17.502*AD211/(240.97+AD211))</f>
        <v>0</v>
      </c>
      <c r="AF211">
        <f>(AG211/AH211*100)</f>
        <v>0</v>
      </c>
      <c r="AG211">
        <f>CX211*(DC211+DD211)/1000</f>
        <v>0</v>
      </c>
      <c r="AH211">
        <f>0.61365*exp(17.502*DE211/(240.97+DE211))</f>
        <v>0</v>
      </c>
      <c r="AI211">
        <f>(AE211-CX211*(DC211+DD211)/1000)</f>
        <v>0</v>
      </c>
      <c r="AJ211">
        <f>(-Q211*44100)</f>
        <v>0</v>
      </c>
      <c r="AK211">
        <f>2*29.3*Y211*0.92*(DE211-AD211)</f>
        <v>0</v>
      </c>
      <c r="AL211">
        <f>2*0.95*5.67E-8*(((DE211+$B$7)+273)^4-(AD211+273)^4)</f>
        <v>0</v>
      </c>
      <c r="AM211">
        <f>AB211+AL211+AJ211+AK211</f>
        <v>0</v>
      </c>
      <c r="AN211">
        <v>0</v>
      </c>
      <c r="AO211">
        <v>0</v>
      </c>
      <c r="AP211">
        <f>IF(AN211*$H$13&gt;=AR211,1.0,(AR211/(AR211-AN211*$H$13)))</f>
        <v>0</v>
      </c>
      <c r="AQ211">
        <f>(AP211-1)*100</f>
        <v>0</v>
      </c>
      <c r="AR211">
        <f>MAX(0,($B$13+$C$13*DJ211)/(1+$D$13*DJ211)*DC211/(DE211+273)*$E$13)</f>
        <v>0</v>
      </c>
      <c r="AS211" t="s">
        <v>414</v>
      </c>
      <c r="AT211">
        <v>12558.6</v>
      </c>
      <c r="AU211">
        <v>607.068</v>
      </c>
      <c r="AV211">
        <v>2188.17</v>
      </c>
      <c r="AW211">
        <f>1-AU211/AV211</f>
        <v>0</v>
      </c>
      <c r="AX211">
        <v>-1.734461745173538</v>
      </c>
      <c r="AY211" t="s">
        <v>1351</v>
      </c>
      <c r="AZ211">
        <v>12649.3</v>
      </c>
      <c r="BA211">
        <v>653.6282399999999</v>
      </c>
      <c r="BB211">
        <v>1244.15</v>
      </c>
      <c r="BC211">
        <f>1-BA211/BB211</f>
        <v>0</v>
      </c>
      <c r="BD211">
        <v>0.5</v>
      </c>
      <c r="BE211">
        <f>CN211</f>
        <v>0</v>
      </c>
      <c r="BF211">
        <f>S211</f>
        <v>0</v>
      </c>
      <c r="BG211">
        <f>BC211*BD211*BE211</f>
        <v>0</v>
      </c>
      <c r="BH211">
        <f>(BF211-AX211)/BE211</f>
        <v>0</v>
      </c>
      <c r="BI211">
        <f>(AV211-BB211)/BB211</f>
        <v>0</v>
      </c>
      <c r="BJ211">
        <f>AU211/(AW211+AU211/BB211)</f>
        <v>0</v>
      </c>
      <c r="BK211" t="s">
        <v>1352</v>
      </c>
      <c r="BL211">
        <v>-339.19</v>
      </c>
      <c r="BM211">
        <f>IF(BL211&lt;&gt;0, BL211, BJ211)</f>
        <v>0</v>
      </c>
      <c r="BN211">
        <f>1-BM211/BB211</f>
        <v>0</v>
      </c>
      <c r="BO211">
        <f>(BB211-BA211)/(BB211-BM211)</f>
        <v>0</v>
      </c>
      <c r="BP211">
        <f>(AV211-BB211)/(AV211-BM211)</f>
        <v>0</v>
      </c>
      <c r="BQ211">
        <f>(BB211-BA211)/(BB211-AU211)</f>
        <v>0</v>
      </c>
      <c r="BR211">
        <f>(AV211-BB211)/(AV211-AU211)</f>
        <v>0</v>
      </c>
      <c r="BS211">
        <f>(BO211*BM211/BA211)</f>
        <v>0</v>
      </c>
      <c r="BT211">
        <f>(1-BS211)</f>
        <v>0</v>
      </c>
      <c r="BU211">
        <v>3508</v>
      </c>
      <c r="BV211">
        <v>300</v>
      </c>
      <c r="BW211">
        <v>300</v>
      </c>
      <c r="BX211">
        <v>300</v>
      </c>
      <c r="BY211">
        <v>12649.3</v>
      </c>
      <c r="BZ211">
        <v>1113.91</v>
      </c>
      <c r="CA211">
        <v>-0.009947249999999999</v>
      </c>
      <c r="CB211">
        <v>-37.34</v>
      </c>
      <c r="CC211" t="s">
        <v>417</v>
      </c>
      <c r="CD211" t="s">
        <v>417</v>
      </c>
      <c r="CE211" t="s">
        <v>417</v>
      </c>
      <c r="CF211" t="s">
        <v>417</v>
      </c>
      <c r="CG211" t="s">
        <v>417</v>
      </c>
      <c r="CH211" t="s">
        <v>417</v>
      </c>
      <c r="CI211" t="s">
        <v>417</v>
      </c>
      <c r="CJ211" t="s">
        <v>417</v>
      </c>
      <c r="CK211" t="s">
        <v>417</v>
      </c>
      <c r="CL211" t="s">
        <v>417</v>
      </c>
      <c r="CM211">
        <f>$B$11*DK211+$C$11*DL211+$F$11*DW211*(1-DZ211)</f>
        <v>0</v>
      </c>
      <c r="CN211">
        <f>CM211*CO211</f>
        <v>0</v>
      </c>
      <c r="CO211">
        <f>($B$11*$D$9+$C$11*$D$9+$F$11*((EJ211+EB211)/MAX(EJ211+EB211+EK211, 0.1)*$I$9+EK211/MAX(EJ211+EB211+EK211, 0.1)*$J$9))/($B$11+$C$11+$F$11)</f>
        <v>0</v>
      </c>
      <c r="CP211">
        <f>($B$11*$K$9+$C$11*$K$9+$F$11*((EJ211+EB211)/MAX(EJ211+EB211+EK211, 0.1)*$P$9+EK211/MAX(EJ211+EB211+EK211, 0.1)*$Q$9))/($B$11+$C$11+$F$11)</f>
        <v>0</v>
      </c>
      <c r="CQ211">
        <v>6</v>
      </c>
      <c r="CR211">
        <v>0.5</v>
      </c>
      <c r="CS211" t="s">
        <v>418</v>
      </c>
      <c r="CT211">
        <v>2</v>
      </c>
      <c r="CU211">
        <v>1690417440.099999</v>
      </c>
      <c r="CV211">
        <v>409.928129032258</v>
      </c>
      <c r="CW211">
        <v>417.3272903225806</v>
      </c>
      <c r="CX211">
        <v>32.54984516129032</v>
      </c>
      <c r="CY211">
        <v>32.10534193548387</v>
      </c>
      <c r="CZ211">
        <v>408.803129032258</v>
      </c>
      <c r="DA211">
        <v>32.02884516129032</v>
      </c>
      <c r="DB211">
        <v>600.173548387097</v>
      </c>
      <c r="DC211">
        <v>101.0794193548387</v>
      </c>
      <c r="DD211">
        <v>0.09980012903225806</v>
      </c>
      <c r="DE211">
        <v>30.54308387096774</v>
      </c>
      <c r="DF211">
        <v>30.80968387096774</v>
      </c>
      <c r="DG211">
        <v>999.9000000000003</v>
      </c>
      <c r="DH211">
        <v>0</v>
      </c>
      <c r="DI211">
        <v>0</v>
      </c>
      <c r="DJ211">
        <v>10002.12387096774</v>
      </c>
      <c r="DK211">
        <v>0</v>
      </c>
      <c r="DL211">
        <v>78.9882129032258</v>
      </c>
      <c r="DM211">
        <v>-7.385335806451613</v>
      </c>
      <c r="DN211">
        <v>423.7383225806451</v>
      </c>
      <c r="DO211">
        <v>431.1701935483872</v>
      </c>
      <c r="DP211">
        <v>0.4531063870967742</v>
      </c>
      <c r="DQ211">
        <v>417.3272903225806</v>
      </c>
      <c r="DR211">
        <v>32.10534193548387</v>
      </c>
      <c r="DS211">
        <v>3.290990967741935</v>
      </c>
      <c r="DT211">
        <v>3.245190967741935</v>
      </c>
      <c r="DU211">
        <v>25.57839999999999</v>
      </c>
      <c r="DV211">
        <v>25.34250967741936</v>
      </c>
      <c r="DW211">
        <v>600.0075483870969</v>
      </c>
      <c r="DX211">
        <v>0.9330141290322579</v>
      </c>
      <c r="DY211">
        <v>0.06698558064516129</v>
      </c>
      <c r="DZ211">
        <v>0</v>
      </c>
      <c r="EA211">
        <v>654.1579354838709</v>
      </c>
      <c r="EB211">
        <v>4.999310000000001</v>
      </c>
      <c r="EC211">
        <v>4373.306774193548</v>
      </c>
      <c r="ED211">
        <v>5203.86129032258</v>
      </c>
      <c r="EE211">
        <v>37.00600000000001</v>
      </c>
      <c r="EF211">
        <v>38.86687096774193</v>
      </c>
      <c r="EG211">
        <v>37.94309677419353</v>
      </c>
      <c r="EH211">
        <v>38.52199999999999</v>
      </c>
      <c r="EI211">
        <v>38.764</v>
      </c>
      <c r="EJ211">
        <v>555.1512903225807</v>
      </c>
      <c r="EK211">
        <v>39.85935483870966</v>
      </c>
      <c r="EL211">
        <v>0</v>
      </c>
      <c r="EM211">
        <v>166.5999999046326</v>
      </c>
      <c r="EN211">
        <v>0</v>
      </c>
      <c r="EO211">
        <v>653.6282399999999</v>
      </c>
      <c r="EP211">
        <v>-35.498769297946</v>
      </c>
      <c r="EQ211">
        <v>-359.0676928963173</v>
      </c>
      <c r="ER211">
        <v>4368.513199999999</v>
      </c>
      <c r="ES211">
        <v>15</v>
      </c>
      <c r="ET211">
        <v>1690417477.1</v>
      </c>
      <c r="EU211" t="s">
        <v>1353</v>
      </c>
      <c r="EV211">
        <v>1690417465.6</v>
      </c>
      <c r="EW211">
        <v>1690417477.1</v>
      </c>
      <c r="EX211">
        <v>152</v>
      </c>
      <c r="EY211">
        <v>-0.01</v>
      </c>
      <c r="EZ211">
        <v>-0.008999999999999999</v>
      </c>
      <c r="FA211">
        <v>1.125</v>
      </c>
      <c r="FB211">
        <v>0.521</v>
      </c>
      <c r="FC211">
        <v>418</v>
      </c>
      <c r="FD211">
        <v>32</v>
      </c>
      <c r="FE211">
        <v>0.38</v>
      </c>
      <c r="FF211">
        <v>0.11</v>
      </c>
      <c r="FG211">
        <v>7.193406706100639</v>
      </c>
      <c r="FH211">
        <v>0.8282069071260139</v>
      </c>
      <c r="FI211">
        <v>0.07544076999871202</v>
      </c>
      <c r="FJ211">
        <v>1</v>
      </c>
      <c r="FK211">
        <v>-7.366436500000001</v>
      </c>
      <c r="FL211">
        <v>-0.6897572983114345</v>
      </c>
      <c r="FM211">
        <v>0.07973268334096127</v>
      </c>
      <c r="FN211">
        <v>1</v>
      </c>
      <c r="FO211">
        <v>409.9397666666666</v>
      </c>
      <c r="FP211">
        <v>-0.1526229143498477</v>
      </c>
      <c r="FQ211">
        <v>0.03846616117518687</v>
      </c>
      <c r="FR211">
        <v>1</v>
      </c>
      <c r="FS211">
        <v>0.432025225</v>
      </c>
      <c r="FT211">
        <v>0.3965251519699807</v>
      </c>
      <c r="FU211">
        <v>0.04054453991568253</v>
      </c>
      <c r="FV211">
        <v>1</v>
      </c>
      <c r="FW211">
        <v>32.55936</v>
      </c>
      <c r="FX211">
        <v>-0.1712889877642301</v>
      </c>
      <c r="FY211">
        <v>0.0127235110458294</v>
      </c>
      <c r="FZ211">
        <v>1</v>
      </c>
      <c r="GA211">
        <v>5</v>
      </c>
      <c r="GB211">
        <v>5</v>
      </c>
      <c r="GC211" t="s">
        <v>420</v>
      </c>
      <c r="GD211">
        <v>3.17222</v>
      </c>
      <c r="GE211">
        <v>2.79697</v>
      </c>
      <c r="GF211">
        <v>0.101724</v>
      </c>
      <c r="GG211">
        <v>0.103861</v>
      </c>
      <c r="GH211">
        <v>0.146003</v>
      </c>
      <c r="GI211">
        <v>0.145751</v>
      </c>
      <c r="GJ211">
        <v>27751.8</v>
      </c>
      <c r="GK211">
        <v>22124.7</v>
      </c>
      <c r="GL211">
        <v>28898.9</v>
      </c>
      <c r="GM211">
        <v>24205.4</v>
      </c>
      <c r="GN211">
        <v>31374.1</v>
      </c>
      <c r="GO211">
        <v>30170.8</v>
      </c>
      <c r="GP211">
        <v>39856.7</v>
      </c>
      <c r="GQ211">
        <v>39496.1</v>
      </c>
      <c r="GR211">
        <v>2.1036</v>
      </c>
      <c r="GS211">
        <v>1.84285</v>
      </c>
      <c r="GT211">
        <v>0.0983477</v>
      </c>
      <c r="GU211">
        <v>0</v>
      </c>
      <c r="GV211">
        <v>29.1833</v>
      </c>
      <c r="GW211">
        <v>999.9</v>
      </c>
      <c r="GX211">
        <v>64.7</v>
      </c>
      <c r="GY211">
        <v>34.2</v>
      </c>
      <c r="GZ211">
        <v>34.5846</v>
      </c>
      <c r="HA211">
        <v>62.3</v>
      </c>
      <c r="HB211">
        <v>29.5793</v>
      </c>
      <c r="HC211">
        <v>1</v>
      </c>
      <c r="HD211">
        <v>0.373046</v>
      </c>
      <c r="HE211">
        <v>0</v>
      </c>
      <c r="HF211">
        <v>20.286</v>
      </c>
      <c r="HG211">
        <v>5.22478</v>
      </c>
      <c r="HH211">
        <v>11.9108</v>
      </c>
      <c r="HI211">
        <v>4.9637</v>
      </c>
      <c r="HJ211">
        <v>3.292</v>
      </c>
      <c r="HK211">
        <v>9999</v>
      </c>
      <c r="HL211">
        <v>9999</v>
      </c>
      <c r="HM211">
        <v>9999</v>
      </c>
      <c r="HN211">
        <v>999.9</v>
      </c>
      <c r="HO211">
        <v>4.97022</v>
      </c>
      <c r="HP211">
        <v>1.87515</v>
      </c>
      <c r="HQ211">
        <v>1.87384</v>
      </c>
      <c r="HR211">
        <v>1.87302</v>
      </c>
      <c r="HS211">
        <v>1.87454</v>
      </c>
      <c r="HT211">
        <v>1.86951</v>
      </c>
      <c r="HU211">
        <v>1.87363</v>
      </c>
      <c r="HV211">
        <v>1.8787</v>
      </c>
      <c r="HW211">
        <v>0</v>
      </c>
      <c r="HX211">
        <v>0</v>
      </c>
      <c r="HY211">
        <v>0</v>
      </c>
      <c r="HZ211">
        <v>0</v>
      </c>
      <c r="IA211" t="s">
        <v>421</v>
      </c>
      <c r="IB211" t="s">
        <v>422</v>
      </c>
      <c r="IC211" t="s">
        <v>423</v>
      </c>
      <c r="ID211" t="s">
        <v>423</v>
      </c>
      <c r="IE211" t="s">
        <v>423</v>
      </c>
      <c r="IF211" t="s">
        <v>423</v>
      </c>
      <c r="IG211">
        <v>0</v>
      </c>
      <c r="IH211">
        <v>100</v>
      </c>
      <c r="II211">
        <v>100</v>
      </c>
      <c r="IJ211">
        <v>1.125</v>
      </c>
      <c r="IK211">
        <v>0.521</v>
      </c>
      <c r="IL211">
        <v>1.117748156127854</v>
      </c>
      <c r="IM211">
        <v>0.0007502269904989051</v>
      </c>
      <c r="IN211">
        <v>-1.907541437940456E-06</v>
      </c>
      <c r="IO211">
        <v>4.87577687351772E-10</v>
      </c>
      <c r="IP211">
        <v>0.5295850000000044</v>
      </c>
      <c r="IQ211">
        <v>0</v>
      </c>
      <c r="IR211">
        <v>0</v>
      </c>
      <c r="IS211">
        <v>0</v>
      </c>
      <c r="IT211">
        <v>1</v>
      </c>
      <c r="IU211">
        <v>1943</v>
      </c>
      <c r="IV211">
        <v>1</v>
      </c>
      <c r="IW211">
        <v>21</v>
      </c>
      <c r="IX211">
        <v>2.5</v>
      </c>
      <c r="IY211">
        <v>2.5</v>
      </c>
      <c r="IZ211">
        <v>1.10352</v>
      </c>
      <c r="JA211">
        <v>2.4353</v>
      </c>
      <c r="JB211">
        <v>1.42578</v>
      </c>
      <c r="JC211">
        <v>2.26685</v>
      </c>
      <c r="JD211">
        <v>1.54785</v>
      </c>
      <c r="JE211">
        <v>2.49146</v>
      </c>
      <c r="JF211">
        <v>37.027</v>
      </c>
      <c r="JG211">
        <v>13.8081</v>
      </c>
      <c r="JH211">
        <v>18</v>
      </c>
      <c r="JI211">
        <v>629.474</v>
      </c>
      <c r="JJ211">
        <v>440.892</v>
      </c>
      <c r="JK211">
        <v>30.4412</v>
      </c>
      <c r="JL211">
        <v>31.9959</v>
      </c>
      <c r="JM211">
        <v>29.9994</v>
      </c>
      <c r="JN211">
        <v>32.023</v>
      </c>
      <c r="JO211">
        <v>31.962</v>
      </c>
      <c r="JP211">
        <v>22.1192</v>
      </c>
      <c r="JQ211">
        <v>0</v>
      </c>
      <c r="JR211">
        <v>100</v>
      </c>
      <c r="JS211">
        <v>-999.9</v>
      </c>
      <c r="JT211">
        <v>417.27</v>
      </c>
      <c r="JU211">
        <v>35</v>
      </c>
      <c r="JV211">
        <v>94.1514</v>
      </c>
      <c r="JW211">
        <v>100.481</v>
      </c>
    </row>
    <row r="212" spans="1:283">
      <c r="A212">
        <v>196</v>
      </c>
      <c r="B212">
        <v>1690417586.6</v>
      </c>
      <c r="C212">
        <v>39216.5</v>
      </c>
      <c r="D212" t="s">
        <v>1354</v>
      </c>
      <c r="E212" t="s">
        <v>1355</v>
      </c>
      <c r="F212">
        <v>15</v>
      </c>
      <c r="P212">
        <v>1690417578.849999</v>
      </c>
      <c r="Q212">
        <f>(R212)/1000</f>
        <v>0</v>
      </c>
      <c r="R212">
        <f>1000*DB212*AP212*(CX212-CY212)/(100*CQ212*(1000-AP212*CX212))</f>
        <v>0</v>
      </c>
      <c r="S212">
        <f>DB212*AP212*(CW212-CV212*(1000-AP212*CY212)/(1000-AP212*CX212))/(100*CQ212)</f>
        <v>0</v>
      </c>
      <c r="T212">
        <f>CV212 - IF(AP212&gt;1, S212*CQ212*100.0/(AR212*DJ212), 0)</f>
        <v>0</v>
      </c>
      <c r="U212">
        <f>((AA212-Q212/2)*T212-S212)/(AA212+Q212/2)</f>
        <v>0</v>
      </c>
      <c r="V212">
        <f>U212*(DC212+DD212)/1000.0</f>
        <v>0</v>
      </c>
      <c r="W212">
        <f>(CV212 - IF(AP212&gt;1, S212*CQ212*100.0/(AR212*DJ212), 0))*(DC212+DD212)/1000.0</f>
        <v>0</v>
      </c>
      <c r="X212">
        <f>2.0/((1/Z212-1/Y212)+SIGN(Z212)*SQRT((1/Z212-1/Y212)*(1/Z212-1/Y212) + 4*CR212/((CR212+1)*(CR212+1))*(2*1/Z212*1/Y212-1/Y212*1/Y212)))</f>
        <v>0</v>
      </c>
      <c r="Y212">
        <f>IF(LEFT(CS212,1)&lt;&gt;"0",IF(LEFT(CS212,1)="1",3.0,CT212),$D$5+$E$5*(DJ212*DC212/($K$5*1000))+$F$5*(DJ212*DC212/($K$5*1000))*MAX(MIN(CQ212,$J$5),$I$5)*MAX(MIN(CQ212,$J$5),$I$5)+$G$5*MAX(MIN(CQ212,$J$5),$I$5)*(DJ212*DC212/($K$5*1000))+$H$5*(DJ212*DC212/($K$5*1000))*(DJ212*DC212/($K$5*1000)))</f>
        <v>0</v>
      </c>
      <c r="Z212">
        <f>Q212*(1000-(1000*0.61365*exp(17.502*AD212/(240.97+AD212))/(DC212+DD212)+CX212)/2)/(1000*0.61365*exp(17.502*AD212/(240.97+AD212))/(DC212+DD212)-CX212)</f>
        <v>0</v>
      </c>
      <c r="AA212">
        <f>1/((CR212+1)/(X212/1.6)+1/(Y212/1.37)) + CR212/((CR212+1)/(X212/1.6) + CR212/(Y212/1.37))</f>
        <v>0</v>
      </c>
      <c r="AB212">
        <f>(CM212*CP212)</f>
        <v>0</v>
      </c>
      <c r="AC212">
        <f>(DE212+(AB212+2*0.95*5.67E-8*(((DE212+$B$7)+273)^4-(DE212+273)^4)-44100*Q212)/(1.84*29.3*Y212+8*0.95*5.67E-8*(DE212+273)^3))</f>
        <v>0</v>
      </c>
      <c r="AD212">
        <f>($C$7*DF212+$D$7*DG212+$E$7*AC212)</f>
        <v>0</v>
      </c>
      <c r="AE212">
        <f>0.61365*exp(17.502*AD212/(240.97+AD212))</f>
        <v>0</v>
      </c>
      <c r="AF212">
        <f>(AG212/AH212*100)</f>
        <v>0</v>
      </c>
      <c r="AG212">
        <f>CX212*(DC212+DD212)/1000</f>
        <v>0</v>
      </c>
      <c r="AH212">
        <f>0.61365*exp(17.502*DE212/(240.97+DE212))</f>
        <v>0</v>
      </c>
      <c r="AI212">
        <f>(AE212-CX212*(DC212+DD212)/1000)</f>
        <v>0</v>
      </c>
      <c r="AJ212">
        <f>(-Q212*44100)</f>
        <v>0</v>
      </c>
      <c r="AK212">
        <f>2*29.3*Y212*0.92*(DE212-AD212)</f>
        <v>0</v>
      </c>
      <c r="AL212">
        <f>2*0.95*5.67E-8*(((DE212+$B$7)+273)^4-(AD212+273)^4)</f>
        <v>0</v>
      </c>
      <c r="AM212">
        <f>AB212+AL212+AJ212+AK212</f>
        <v>0</v>
      </c>
      <c r="AN212">
        <v>0</v>
      </c>
      <c r="AO212">
        <v>0</v>
      </c>
      <c r="AP212">
        <f>IF(AN212*$H$13&gt;=AR212,1.0,(AR212/(AR212-AN212*$H$13)))</f>
        <v>0</v>
      </c>
      <c r="AQ212">
        <f>(AP212-1)*100</f>
        <v>0</v>
      </c>
      <c r="AR212">
        <f>MAX(0,($B$13+$C$13*DJ212)/(1+$D$13*DJ212)*DC212/(DE212+273)*$E$13)</f>
        <v>0</v>
      </c>
      <c r="AS212" t="s">
        <v>414</v>
      </c>
      <c r="AT212">
        <v>12558.6</v>
      </c>
      <c r="AU212">
        <v>607.068</v>
      </c>
      <c r="AV212">
        <v>2188.17</v>
      </c>
      <c r="AW212">
        <f>1-AU212/AV212</f>
        <v>0</v>
      </c>
      <c r="AX212">
        <v>-1.734461745173538</v>
      </c>
      <c r="AY212" t="s">
        <v>1356</v>
      </c>
      <c r="AZ212">
        <v>12587.9</v>
      </c>
      <c r="BA212">
        <v>761.32552</v>
      </c>
      <c r="BB212">
        <v>1282.66</v>
      </c>
      <c r="BC212">
        <f>1-BA212/BB212</f>
        <v>0</v>
      </c>
      <c r="BD212">
        <v>0.5</v>
      </c>
      <c r="BE212">
        <f>CN212</f>
        <v>0</v>
      </c>
      <c r="BF212">
        <f>S212</f>
        <v>0</v>
      </c>
      <c r="BG212">
        <f>BC212*BD212*BE212</f>
        <v>0</v>
      </c>
      <c r="BH212">
        <f>(BF212-AX212)/BE212</f>
        <v>0</v>
      </c>
      <c r="BI212">
        <f>(AV212-BB212)/BB212</f>
        <v>0</v>
      </c>
      <c r="BJ212">
        <f>AU212/(AW212+AU212/BB212)</f>
        <v>0</v>
      </c>
      <c r="BK212" t="s">
        <v>1357</v>
      </c>
      <c r="BL212">
        <v>0.61</v>
      </c>
      <c r="BM212">
        <f>IF(BL212&lt;&gt;0, BL212, BJ212)</f>
        <v>0</v>
      </c>
      <c r="BN212">
        <f>1-BM212/BB212</f>
        <v>0</v>
      </c>
      <c r="BO212">
        <f>(BB212-BA212)/(BB212-BM212)</f>
        <v>0</v>
      </c>
      <c r="BP212">
        <f>(AV212-BB212)/(AV212-BM212)</f>
        <v>0</v>
      </c>
      <c r="BQ212">
        <f>(BB212-BA212)/(BB212-AU212)</f>
        <v>0</v>
      </c>
      <c r="BR212">
        <f>(AV212-BB212)/(AV212-AU212)</f>
        <v>0</v>
      </c>
      <c r="BS212">
        <f>(BO212*BM212/BA212)</f>
        <v>0</v>
      </c>
      <c r="BT212">
        <f>(1-BS212)</f>
        <v>0</v>
      </c>
      <c r="BU212">
        <v>3510</v>
      </c>
      <c r="BV212">
        <v>300</v>
      </c>
      <c r="BW212">
        <v>300</v>
      </c>
      <c r="BX212">
        <v>300</v>
      </c>
      <c r="BY212">
        <v>12587.9</v>
      </c>
      <c r="BZ212">
        <v>1204.27</v>
      </c>
      <c r="CA212">
        <v>-0.009897309999999999</v>
      </c>
      <c r="CB212">
        <v>-14.93</v>
      </c>
      <c r="CC212" t="s">
        <v>417</v>
      </c>
      <c r="CD212" t="s">
        <v>417</v>
      </c>
      <c r="CE212" t="s">
        <v>417</v>
      </c>
      <c r="CF212" t="s">
        <v>417</v>
      </c>
      <c r="CG212" t="s">
        <v>417</v>
      </c>
      <c r="CH212" t="s">
        <v>417</v>
      </c>
      <c r="CI212" t="s">
        <v>417</v>
      </c>
      <c r="CJ212" t="s">
        <v>417</v>
      </c>
      <c r="CK212" t="s">
        <v>417</v>
      </c>
      <c r="CL212" t="s">
        <v>417</v>
      </c>
      <c r="CM212">
        <f>$B$11*DK212+$C$11*DL212+$F$11*DW212*(1-DZ212)</f>
        <v>0</v>
      </c>
      <c r="CN212">
        <f>CM212*CO212</f>
        <v>0</v>
      </c>
      <c r="CO212">
        <f>($B$11*$D$9+$C$11*$D$9+$F$11*((EJ212+EB212)/MAX(EJ212+EB212+EK212, 0.1)*$I$9+EK212/MAX(EJ212+EB212+EK212, 0.1)*$J$9))/($B$11+$C$11+$F$11)</f>
        <v>0</v>
      </c>
      <c r="CP212">
        <f>($B$11*$K$9+$C$11*$K$9+$F$11*((EJ212+EB212)/MAX(EJ212+EB212+EK212, 0.1)*$P$9+EK212/MAX(EJ212+EB212+EK212, 0.1)*$Q$9))/($B$11+$C$11+$F$11)</f>
        <v>0</v>
      </c>
      <c r="CQ212">
        <v>6</v>
      </c>
      <c r="CR212">
        <v>0.5</v>
      </c>
      <c r="CS212" t="s">
        <v>418</v>
      </c>
      <c r="CT212">
        <v>2</v>
      </c>
      <c r="CU212">
        <v>1690417578.849999</v>
      </c>
      <c r="CV212">
        <v>410.0681333333334</v>
      </c>
      <c r="CW212">
        <v>416.121</v>
      </c>
      <c r="CX212">
        <v>32.28687333333333</v>
      </c>
      <c r="CY212">
        <v>31.95182666666667</v>
      </c>
      <c r="CZ212">
        <v>408.8951333333334</v>
      </c>
      <c r="DA212">
        <v>31.76287333333333</v>
      </c>
      <c r="DB212">
        <v>600.1915000000001</v>
      </c>
      <c r="DC212">
        <v>101.0691</v>
      </c>
      <c r="DD212">
        <v>0.1001751333333333</v>
      </c>
      <c r="DE212">
        <v>30.3375</v>
      </c>
      <c r="DF212">
        <v>30.75608666666666</v>
      </c>
      <c r="DG212">
        <v>999.9000000000002</v>
      </c>
      <c r="DH212">
        <v>0</v>
      </c>
      <c r="DI212">
        <v>0</v>
      </c>
      <c r="DJ212">
        <v>10001.42833333333</v>
      </c>
      <c r="DK212">
        <v>0</v>
      </c>
      <c r="DL212">
        <v>55.44927666666667</v>
      </c>
      <c r="DM212">
        <v>-6.096757666666665</v>
      </c>
      <c r="DN212">
        <v>423.7030666666666</v>
      </c>
      <c r="DO212">
        <v>429.8556333333333</v>
      </c>
      <c r="DP212">
        <v>0.3320575666666666</v>
      </c>
      <c r="DQ212">
        <v>416.121</v>
      </c>
      <c r="DR212">
        <v>31.95182666666667</v>
      </c>
      <c r="DS212">
        <v>3.262902666666667</v>
      </c>
      <c r="DT212">
        <v>3.229341666666667</v>
      </c>
      <c r="DU212">
        <v>25.43407666666667</v>
      </c>
      <c r="DV212">
        <v>25.26019666666667</v>
      </c>
      <c r="DW212">
        <v>599.9958666666666</v>
      </c>
      <c r="DX212">
        <v>0.9330143333333336</v>
      </c>
      <c r="DY212">
        <v>0.06698553333333333</v>
      </c>
      <c r="DZ212">
        <v>0</v>
      </c>
      <c r="EA212">
        <v>762.3735666666665</v>
      </c>
      <c r="EB212">
        <v>4.99931</v>
      </c>
      <c r="EC212">
        <v>6475.283</v>
      </c>
      <c r="ED212">
        <v>5203.759333333333</v>
      </c>
      <c r="EE212">
        <v>36.67873333333333</v>
      </c>
      <c r="EF212">
        <v>38.5248</v>
      </c>
      <c r="EG212">
        <v>37.625</v>
      </c>
      <c r="EH212">
        <v>38.25</v>
      </c>
      <c r="EI212">
        <v>38.37913333333334</v>
      </c>
      <c r="EJ212">
        <v>555.1393333333332</v>
      </c>
      <c r="EK212">
        <v>39.85599999999999</v>
      </c>
      <c r="EL212">
        <v>0</v>
      </c>
      <c r="EM212">
        <v>138.2000000476837</v>
      </c>
      <c r="EN212">
        <v>0</v>
      </c>
      <c r="EO212">
        <v>761.32552</v>
      </c>
      <c r="EP212">
        <v>-89.87461526518734</v>
      </c>
      <c r="EQ212">
        <v>-822.482299766526</v>
      </c>
      <c r="ER212">
        <v>6462.993999999999</v>
      </c>
      <c r="ES212">
        <v>15</v>
      </c>
      <c r="ET212">
        <v>1690417613.1</v>
      </c>
      <c r="EU212" t="s">
        <v>1358</v>
      </c>
      <c r="EV212">
        <v>1690417612.1</v>
      </c>
      <c r="EW212">
        <v>1690417613.1</v>
      </c>
      <c r="EX212">
        <v>153</v>
      </c>
      <c r="EY212">
        <v>0.048</v>
      </c>
      <c r="EZ212">
        <v>0.003</v>
      </c>
      <c r="FA212">
        <v>1.173</v>
      </c>
      <c r="FB212">
        <v>0.524</v>
      </c>
      <c r="FC212">
        <v>416</v>
      </c>
      <c r="FD212">
        <v>32</v>
      </c>
      <c r="FE212">
        <v>0.86</v>
      </c>
      <c r="FF212">
        <v>0.24</v>
      </c>
      <c r="FG212">
        <v>5.961733057520723</v>
      </c>
      <c r="FH212">
        <v>-0.6438018289461048</v>
      </c>
      <c r="FI212">
        <v>0.06007794428758151</v>
      </c>
      <c r="FJ212">
        <v>1</v>
      </c>
      <c r="FK212">
        <v>-6.081730243902439</v>
      </c>
      <c r="FL212">
        <v>0.04325142857142865</v>
      </c>
      <c r="FM212">
        <v>0.05732434593194997</v>
      </c>
      <c r="FN212">
        <v>1</v>
      </c>
      <c r="FO212">
        <v>410.0226129032257</v>
      </c>
      <c r="FP212">
        <v>0.312483870966712</v>
      </c>
      <c r="FQ212">
        <v>0.03776043108979836</v>
      </c>
      <c r="FR212">
        <v>1</v>
      </c>
      <c r="FS212">
        <v>0.3077679024390244</v>
      </c>
      <c r="FT212">
        <v>0.3996017770034845</v>
      </c>
      <c r="FU212">
        <v>0.0413283165395166</v>
      </c>
      <c r="FV212">
        <v>1</v>
      </c>
      <c r="FW212">
        <v>32.28108064516129</v>
      </c>
      <c r="FX212">
        <v>0.189333870967812</v>
      </c>
      <c r="FY212">
        <v>0.01788153524755501</v>
      </c>
      <c r="FZ212">
        <v>1</v>
      </c>
      <c r="GA212">
        <v>5</v>
      </c>
      <c r="GB212">
        <v>5</v>
      </c>
      <c r="GC212" t="s">
        <v>420</v>
      </c>
      <c r="GD212">
        <v>3.17264</v>
      </c>
      <c r="GE212">
        <v>2.79692</v>
      </c>
      <c r="GF212">
        <v>0.101761</v>
      </c>
      <c r="GG212">
        <v>0.103647</v>
      </c>
      <c r="GH212">
        <v>0.145299</v>
      </c>
      <c r="GI212">
        <v>0.145427</v>
      </c>
      <c r="GJ212">
        <v>27756.1</v>
      </c>
      <c r="GK212">
        <v>22139.6</v>
      </c>
      <c r="GL212">
        <v>28903.3</v>
      </c>
      <c r="GM212">
        <v>24214.9</v>
      </c>
      <c r="GN212">
        <v>31403.6</v>
      </c>
      <c r="GO212">
        <v>30191.7</v>
      </c>
      <c r="GP212">
        <v>39862.7</v>
      </c>
      <c r="GQ212">
        <v>39509.7</v>
      </c>
      <c r="GR212">
        <v>2.10562</v>
      </c>
      <c r="GS212">
        <v>1.8325</v>
      </c>
      <c r="GT212">
        <v>0.0980347</v>
      </c>
      <c r="GU212">
        <v>0</v>
      </c>
      <c r="GV212">
        <v>29.1454</v>
      </c>
      <c r="GW212">
        <v>999.9</v>
      </c>
      <c r="GX212">
        <v>64.7</v>
      </c>
      <c r="GY212">
        <v>34</v>
      </c>
      <c r="GZ212">
        <v>34.2057</v>
      </c>
      <c r="HA212">
        <v>62.18</v>
      </c>
      <c r="HB212">
        <v>29.7877</v>
      </c>
      <c r="HC212">
        <v>1</v>
      </c>
      <c r="HD212">
        <v>0.355112</v>
      </c>
      <c r="HE212">
        <v>0</v>
      </c>
      <c r="HF212">
        <v>20.2858</v>
      </c>
      <c r="HG212">
        <v>5.22493</v>
      </c>
      <c r="HH212">
        <v>11.9107</v>
      </c>
      <c r="HI212">
        <v>4.9637</v>
      </c>
      <c r="HJ212">
        <v>3.292</v>
      </c>
      <c r="HK212">
        <v>9999</v>
      </c>
      <c r="HL212">
        <v>9999</v>
      </c>
      <c r="HM212">
        <v>9999</v>
      </c>
      <c r="HN212">
        <v>999.9</v>
      </c>
      <c r="HO212">
        <v>4.97021</v>
      </c>
      <c r="HP212">
        <v>1.87515</v>
      </c>
      <c r="HQ212">
        <v>1.87384</v>
      </c>
      <c r="HR212">
        <v>1.87302</v>
      </c>
      <c r="HS212">
        <v>1.87453</v>
      </c>
      <c r="HT212">
        <v>1.86949</v>
      </c>
      <c r="HU212">
        <v>1.87363</v>
      </c>
      <c r="HV212">
        <v>1.87867</v>
      </c>
      <c r="HW212">
        <v>0</v>
      </c>
      <c r="HX212">
        <v>0</v>
      </c>
      <c r="HY212">
        <v>0</v>
      </c>
      <c r="HZ212">
        <v>0</v>
      </c>
      <c r="IA212" t="s">
        <v>421</v>
      </c>
      <c r="IB212" t="s">
        <v>422</v>
      </c>
      <c r="IC212" t="s">
        <v>423</v>
      </c>
      <c r="ID212" t="s">
        <v>423</v>
      </c>
      <c r="IE212" t="s">
        <v>423</v>
      </c>
      <c r="IF212" t="s">
        <v>423</v>
      </c>
      <c r="IG212">
        <v>0</v>
      </c>
      <c r="IH212">
        <v>100</v>
      </c>
      <c r="II212">
        <v>100</v>
      </c>
      <c r="IJ212">
        <v>1.173</v>
      </c>
      <c r="IK212">
        <v>0.524</v>
      </c>
      <c r="IL212">
        <v>1.107843720019815</v>
      </c>
      <c r="IM212">
        <v>0.0007502269904989051</v>
      </c>
      <c r="IN212">
        <v>-1.907541437940456E-06</v>
      </c>
      <c r="IO212">
        <v>4.87577687351772E-10</v>
      </c>
      <c r="IP212">
        <v>0.5210049999999882</v>
      </c>
      <c r="IQ212">
        <v>0</v>
      </c>
      <c r="IR212">
        <v>0</v>
      </c>
      <c r="IS212">
        <v>0</v>
      </c>
      <c r="IT212">
        <v>1</v>
      </c>
      <c r="IU212">
        <v>1943</v>
      </c>
      <c r="IV212">
        <v>1</v>
      </c>
      <c r="IW212">
        <v>21</v>
      </c>
      <c r="IX212">
        <v>2</v>
      </c>
      <c r="IY212">
        <v>1.8</v>
      </c>
      <c r="IZ212">
        <v>1.10107</v>
      </c>
      <c r="JA212">
        <v>2.43896</v>
      </c>
      <c r="JB212">
        <v>1.42578</v>
      </c>
      <c r="JC212">
        <v>2.26685</v>
      </c>
      <c r="JD212">
        <v>1.54785</v>
      </c>
      <c r="JE212">
        <v>2.41455</v>
      </c>
      <c r="JF212">
        <v>36.8842</v>
      </c>
      <c r="JG212">
        <v>13.7643</v>
      </c>
      <c r="JH212">
        <v>18</v>
      </c>
      <c r="JI212">
        <v>629.173</v>
      </c>
      <c r="JJ212">
        <v>433.511</v>
      </c>
      <c r="JK212">
        <v>30.2279</v>
      </c>
      <c r="JL212">
        <v>31.7657</v>
      </c>
      <c r="JM212">
        <v>29.9997</v>
      </c>
      <c r="JN212">
        <v>31.8369</v>
      </c>
      <c r="JO212">
        <v>31.7871</v>
      </c>
      <c r="JP212">
        <v>22.0563</v>
      </c>
      <c r="JQ212">
        <v>0</v>
      </c>
      <c r="JR212">
        <v>100</v>
      </c>
      <c r="JS212">
        <v>-999.9</v>
      </c>
      <c r="JT212">
        <v>416.097</v>
      </c>
      <c r="JU212">
        <v>35</v>
      </c>
      <c r="JV212">
        <v>94.1657</v>
      </c>
      <c r="JW212">
        <v>100.518</v>
      </c>
    </row>
    <row r="213" spans="1:283">
      <c r="A213">
        <v>197</v>
      </c>
      <c r="B213">
        <v>1690417734</v>
      </c>
      <c r="C213">
        <v>39363.90000009537</v>
      </c>
      <c r="D213" t="s">
        <v>1359</v>
      </c>
      <c r="E213" t="s">
        <v>1360</v>
      </c>
      <c r="F213">
        <v>15</v>
      </c>
      <c r="P213">
        <v>1690417726</v>
      </c>
      <c r="Q213">
        <f>(R213)/1000</f>
        <v>0</v>
      </c>
      <c r="R213">
        <f>1000*DB213*AP213*(CX213-CY213)/(100*CQ213*(1000-AP213*CX213))</f>
        <v>0</v>
      </c>
      <c r="S213">
        <f>DB213*AP213*(CW213-CV213*(1000-AP213*CY213)/(1000-AP213*CX213))/(100*CQ213)</f>
        <v>0</v>
      </c>
      <c r="T213">
        <f>CV213 - IF(AP213&gt;1, S213*CQ213*100.0/(AR213*DJ213), 0)</f>
        <v>0</v>
      </c>
      <c r="U213">
        <f>((AA213-Q213/2)*T213-S213)/(AA213+Q213/2)</f>
        <v>0</v>
      </c>
      <c r="V213">
        <f>U213*(DC213+DD213)/1000.0</f>
        <v>0</v>
      </c>
      <c r="W213">
        <f>(CV213 - IF(AP213&gt;1, S213*CQ213*100.0/(AR213*DJ213), 0))*(DC213+DD213)/1000.0</f>
        <v>0</v>
      </c>
      <c r="X213">
        <f>2.0/((1/Z213-1/Y213)+SIGN(Z213)*SQRT((1/Z213-1/Y213)*(1/Z213-1/Y213) + 4*CR213/((CR213+1)*(CR213+1))*(2*1/Z213*1/Y213-1/Y213*1/Y213)))</f>
        <v>0</v>
      </c>
      <c r="Y213">
        <f>IF(LEFT(CS213,1)&lt;&gt;"0",IF(LEFT(CS213,1)="1",3.0,CT213),$D$5+$E$5*(DJ213*DC213/($K$5*1000))+$F$5*(DJ213*DC213/($K$5*1000))*MAX(MIN(CQ213,$J$5),$I$5)*MAX(MIN(CQ213,$J$5),$I$5)+$G$5*MAX(MIN(CQ213,$J$5),$I$5)*(DJ213*DC213/($K$5*1000))+$H$5*(DJ213*DC213/($K$5*1000))*(DJ213*DC213/($K$5*1000)))</f>
        <v>0</v>
      </c>
      <c r="Z213">
        <f>Q213*(1000-(1000*0.61365*exp(17.502*AD213/(240.97+AD213))/(DC213+DD213)+CX213)/2)/(1000*0.61365*exp(17.502*AD213/(240.97+AD213))/(DC213+DD213)-CX213)</f>
        <v>0</v>
      </c>
      <c r="AA213">
        <f>1/((CR213+1)/(X213/1.6)+1/(Y213/1.37)) + CR213/((CR213+1)/(X213/1.6) + CR213/(Y213/1.37))</f>
        <v>0</v>
      </c>
      <c r="AB213">
        <f>(CM213*CP213)</f>
        <v>0</v>
      </c>
      <c r="AC213">
        <f>(DE213+(AB213+2*0.95*5.67E-8*(((DE213+$B$7)+273)^4-(DE213+273)^4)-44100*Q213)/(1.84*29.3*Y213+8*0.95*5.67E-8*(DE213+273)^3))</f>
        <v>0</v>
      </c>
      <c r="AD213">
        <f>($C$7*DF213+$D$7*DG213+$E$7*AC213)</f>
        <v>0</v>
      </c>
      <c r="AE213">
        <f>0.61365*exp(17.502*AD213/(240.97+AD213))</f>
        <v>0</v>
      </c>
      <c r="AF213">
        <f>(AG213/AH213*100)</f>
        <v>0</v>
      </c>
      <c r="AG213">
        <f>CX213*(DC213+DD213)/1000</f>
        <v>0</v>
      </c>
      <c r="AH213">
        <f>0.61365*exp(17.502*DE213/(240.97+DE213))</f>
        <v>0</v>
      </c>
      <c r="AI213">
        <f>(AE213-CX213*(DC213+DD213)/1000)</f>
        <v>0</v>
      </c>
      <c r="AJ213">
        <f>(-Q213*44100)</f>
        <v>0</v>
      </c>
      <c r="AK213">
        <f>2*29.3*Y213*0.92*(DE213-AD213)</f>
        <v>0</v>
      </c>
      <c r="AL213">
        <f>2*0.95*5.67E-8*(((DE213+$B$7)+273)^4-(AD213+273)^4)</f>
        <v>0</v>
      </c>
      <c r="AM213">
        <f>AB213+AL213+AJ213+AK213</f>
        <v>0</v>
      </c>
      <c r="AN213">
        <v>0</v>
      </c>
      <c r="AO213">
        <v>0</v>
      </c>
      <c r="AP213">
        <f>IF(AN213*$H$13&gt;=AR213,1.0,(AR213/(AR213-AN213*$H$13)))</f>
        <v>0</v>
      </c>
      <c r="AQ213">
        <f>(AP213-1)*100</f>
        <v>0</v>
      </c>
      <c r="AR213">
        <f>MAX(0,($B$13+$C$13*DJ213)/(1+$D$13*DJ213)*DC213/(DE213+273)*$E$13)</f>
        <v>0</v>
      </c>
      <c r="AS213" t="s">
        <v>414</v>
      </c>
      <c r="AT213">
        <v>12558.6</v>
      </c>
      <c r="AU213">
        <v>607.068</v>
      </c>
      <c r="AV213">
        <v>2188.17</v>
      </c>
      <c r="AW213">
        <f>1-AU213/AV213</f>
        <v>0</v>
      </c>
      <c r="AX213">
        <v>-1.734461745173538</v>
      </c>
      <c r="AY213" t="s">
        <v>1361</v>
      </c>
      <c r="AZ213">
        <v>12577.5</v>
      </c>
      <c r="BA213">
        <v>949.1506538461538</v>
      </c>
      <c r="BB213">
        <v>2227.87</v>
      </c>
      <c r="BC213">
        <f>1-BA213/BB213</f>
        <v>0</v>
      </c>
      <c r="BD213">
        <v>0.5</v>
      </c>
      <c r="BE213">
        <f>CN213</f>
        <v>0</v>
      </c>
      <c r="BF213">
        <f>S213</f>
        <v>0</v>
      </c>
      <c r="BG213">
        <f>BC213*BD213*BE213</f>
        <v>0</v>
      </c>
      <c r="BH213">
        <f>(BF213-AX213)/BE213</f>
        <v>0</v>
      </c>
      <c r="BI213">
        <f>(AV213-BB213)/BB213</f>
        <v>0</v>
      </c>
      <c r="BJ213">
        <f>AU213/(AW213+AU213/BB213)</f>
        <v>0</v>
      </c>
      <c r="BK213" t="s">
        <v>1362</v>
      </c>
      <c r="BL213">
        <v>654.5700000000001</v>
      </c>
      <c r="BM213">
        <f>IF(BL213&lt;&gt;0, BL213, BJ213)</f>
        <v>0</v>
      </c>
      <c r="BN213">
        <f>1-BM213/BB213</f>
        <v>0</v>
      </c>
      <c r="BO213">
        <f>(BB213-BA213)/(BB213-BM213)</f>
        <v>0</v>
      </c>
      <c r="BP213">
        <f>(AV213-BB213)/(AV213-BM213)</f>
        <v>0</v>
      </c>
      <c r="BQ213">
        <f>(BB213-BA213)/(BB213-AU213)</f>
        <v>0</v>
      </c>
      <c r="BR213">
        <f>(AV213-BB213)/(AV213-AU213)</f>
        <v>0</v>
      </c>
      <c r="BS213">
        <f>(BO213*BM213/BA213)</f>
        <v>0</v>
      </c>
      <c r="BT213">
        <f>(1-BS213)</f>
        <v>0</v>
      </c>
      <c r="BU213">
        <v>3512</v>
      </c>
      <c r="BV213">
        <v>300</v>
      </c>
      <c r="BW213">
        <v>300</v>
      </c>
      <c r="BX213">
        <v>300</v>
      </c>
      <c r="BY213">
        <v>12577.5</v>
      </c>
      <c r="BZ213">
        <v>2007.01</v>
      </c>
      <c r="CA213">
        <v>-0.009893880000000001</v>
      </c>
      <c r="CB213">
        <v>-30.86</v>
      </c>
      <c r="CC213" t="s">
        <v>417</v>
      </c>
      <c r="CD213" t="s">
        <v>417</v>
      </c>
      <c r="CE213" t="s">
        <v>417</v>
      </c>
      <c r="CF213" t="s">
        <v>417</v>
      </c>
      <c r="CG213" t="s">
        <v>417</v>
      </c>
      <c r="CH213" t="s">
        <v>417</v>
      </c>
      <c r="CI213" t="s">
        <v>417</v>
      </c>
      <c r="CJ213" t="s">
        <v>417</v>
      </c>
      <c r="CK213" t="s">
        <v>417</v>
      </c>
      <c r="CL213" t="s">
        <v>417</v>
      </c>
      <c r="CM213">
        <f>$B$11*DK213+$C$11*DL213+$F$11*DW213*(1-DZ213)</f>
        <v>0</v>
      </c>
      <c r="CN213">
        <f>CM213*CO213</f>
        <v>0</v>
      </c>
      <c r="CO213">
        <f>($B$11*$D$9+$C$11*$D$9+$F$11*((EJ213+EB213)/MAX(EJ213+EB213+EK213, 0.1)*$I$9+EK213/MAX(EJ213+EB213+EK213, 0.1)*$J$9))/($B$11+$C$11+$F$11)</f>
        <v>0</v>
      </c>
      <c r="CP213">
        <f>($B$11*$K$9+$C$11*$K$9+$F$11*((EJ213+EB213)/MAX(EJ213+EB213+EK213, 0.1)*$P$9+EK213/MAX(EJ213+EB213+EK213, 0.1)*$Q$9))/($B$11+$C$11+$F$11)</f>
        <v>0</v>
      </c>
      <c r="CQ213">
        <v>6</v>
      </c>
      <c r="CR213">
        <v>0.5</v>
      </c>
      <c r="CS213" t="s">
        <v>418</v>
      </c>
      <c r="CT213">
        <v>2</v>
      </c>
      <c r="CU213">
        <v>1690417726</v>
      </c>
      <c r="CV213">
        <v>409.8718064516129</v>
      </c>
      <c r="CW213">
        <v>421.7025161290323</v>
      </c>
      <c r="CX213">
        <v>32.89648709677419</v>
      </c>
      <c r="CY213">
        <v>31.88638387096774</v>
      </c>
      <c r="CZ213">
        <v>408.695322580645</v>
      </c>
      <c r="DA213">
        <v>32.37215806451613</v>
      </c>
      <c r="DB213">
        <v>600.1569999999999</v>
      </c>
      <c r="DC213">
        <v>101.0683548387097</v>
      </c>
      <c r="DD213">
        <v>0.09997963548387095</v>
      </c>
      <c r="DE213">
        <v>30.45483225806451</v>
      </c>
      <c r="DF213">
        <v>31.01629999999999</v>
      </c>
      <c r="DG213">
        <v>999.9000000000003</v>
      </c>
      <c r="DH213">
        <v>0</v>
      </c>
      <c r="DI213">
        <v>0</v>
      </c>
      <c r="DJ213">
        <v>10001.31516129032</v>
      </c>
      <c r="DK213">
        <v>0</v>
      </c>
      <c r="DL213">
        <v>76.14471935483871</v>
      </c>
      <c r="DM213">
        <v>-11.83079032258065</v>
      </c>
      <c r="DN213">
        <v>423.8137741935483</v>
      </c>
      <c r="DO213">
        <v>435.5920322580645</v>
      </c>
      <c r="DP213">
        <v>1.010108</v>
      </c>
      <c r="DQ213">
        <v>421.7025161290323</v>
      </c>
      <c r="DR213">
        <v>31.88638387096774</v>
      </c>
      <c r="DS213">
        <v>3.324795161290323</v>
      </c>
      <c r="DT213">
        <v>3.222705161290323</v>
      </c>
      <c r="DU213">
        <v>25.75067096774194</v>
      </c>
      <c r="DV213">
        <v>25.22563870967743</v>
      </c>
      <c r="DW213">
        <v>599.9899677419354</v>
      </c>
      <c r="DX213">
        <v>0.932992064516129</v>
      </c>
      <c r="DY213">
        <v>0.06700784193548386</v>
      </c>
      <c r="DZ213">
        <v>0</v>
      </c>
      <c r="EA213">
        <v>949.5492903225805</v>
      </c>
      <c r="EB213">
        <v>4.999310000000001</v>
      </c>
      <c r="EC213">
        <v>7293.605161290322</v>
      </c>
      <c r="ED213">
        <v>5203.66741935484</v>
      </c>
      <c r="EE213">
        <v>36.43699999999999</v>
      </c>
      <c r="EF213">
        <v>38.31199999999998</v>
      </c>
      <c r="EG213">
        <v>37.38100000000001</v>
      </c>
      <c r="EH213">
        <v>38.125</v>
      </c>
      <c r="EI213">
        <v>38.18699999999998</v>
      </c>
      <c r="EJ213">
        <v>555.1206451612902</v>
      </c>
      <c r="EK213">
        <v>39.86999999999998</v>
      </c>
      <c r="EL213">
        <v>0</v>
      </c>
      <c r="EM213">
        <v>146.7999999523163</v>
      </c>
      <c r="EN213">
        <v>0</v>
      </c>
      <c r="EO213">
        <v>949.1506538461538</v>
      </c>
      <c r="EP213">
        <v>-76.10615374547015</v>
      </c>
      <c r="EQ213">
        <v>-1589.375724420853</v>
      </c>
      <c r="ER213">
        <v>7295.466153846152</v>
      </c>
      <c r="ES213">
        <v>15</v>
      </c>
      <c r="ET213">
        <v>1690417613.1</v>
      </c>
      <c r="EU213" t="s">
        <v>1358</v>
      </c>
      <c r="EV213">
        <v>1690417612.1</v>
      </c>
      <c r="EW213">
        <v>1690417613.1</v>
      </c>
      <c r="EX213">
        <v>153</v>
      </c>
      <c r="EY213">
        <v>0.048</v>
      </c>
      <c r="EZ213">
        <v>0.003</v>
      </c>
      <c r="FA213">
        <v>1.173</v>
      </c>
      <c r="FB213">
        <v>0.524</v>
      </c>
      <c r="FC213">
        <v>416</v>
      </c>
      <c r="FD213">
        <v>32</v>
      </c>
      <c r="FE213">
        <v>0.86</v>
      </c>
      <c r="FF213">
        <v>0.24</v>
      </c>
      <c r="FG213">
        <v>11.40665279538431</v>
      </c>
      <c r="FH213">
        <v>0.4106073594421945</v>
      </c>
      <c r="FI213">
        <v>0.04137546016189013</v>
      </c>
      <c r="FJ213">
        <v>1</v>
      </c>
      <c r="FK213">
        <v>-11.81463170731707</v>
      </c>
      <c r="FL213">
        <v>-0.3667609756097353</v>
      </c>
      <c r="FM213">
        <v>0.04655828468376848</v>
      </c>
      <c r="FN213">
        <v>1</v>
      </c>
      <c r="FO213">
        <v>409.8701935483872</v>
      </c>
      <c r="FP213">
        <v>0.1164193548390099</v>
      </c>
      <c r="FQ213">
        <v>0.01375222997714332</v>
      </c>
      <c r="FR213">
        <v>1</v>
      </c>
      <c r="FS213">
        <v>0.9841756341463416</v>
      </c>
      <c r="FT213">
        <v>0.3820042369338005</v>
      </c>
      <c r="FU213">
        <v>0.0433365429191488</v>
      </c>
      <c r="FV213">
        <v>1</v>
      </c>
      <c r="FW213">
        <v>32.89622903225806</v>
      </c>
      <c r="FX213">
        <v>-0.04394032258081344</v>
      </c>
      <c r="FY213">
        <v>0.008658361371768255</v>
      </c>
      <c r="FZ213">
        <v>1</v>
      </c>
      <c r="GA213">
        <v>5</v>
      </c>
      <c r="GB213">
        <v>5</v>
      </c>
      <c r="GC213" t="s">
        <v>420</v>
      </c>
      <c r="GD213">
        <v>3.17271</v>
      </c>
      <c r="GE213">
        <v>2.79649</v>
      </c>
      <c r="GF213">
        <v>0.101761</v>
      </c>
      <c r="GG213">
        <v>0.104747</v>
      </c>
      <c r="GH213">
        <v>0.147225</v>
      </c>
      <c r="GI213">
        <v>0.145293</v>
      </c>
      <c r="GJ213">
        <v>27761.1</v>
      </c>
      <c r="GK213">
        <v>22116.2</v>
      </c>
      <c r="GL213">
        <v>28908.1</v>
      </c>
      <c r="GM213">
        <v>24218.7</v>
      </c>
      <c r="GN213">
        <v>31335.6</v>
      </c>
      <c r="GO213">
        <v>30201</v>
      </c>
      <c r="GP213">
        <v>39868.2</v>
      </c>
      <c r="GQ213">
        <v>39516.1</v>
      </c>
      <c r="GR213">
        <v>2.10623</v>
      </c>
      <c r="GS213">
        <v>1.83862</v>
      </c>
      <c r="GT213">
        <v>0.0831857</v>
      </c>
      <c r="GU213">
        <v>0</v>
      </c>
      <c r="GV213">
        <v>29.678</v>
      </c>
      <c r="GW213">
        <v>999.9</v>
      </c>
      <c r="GX213">
        <v>64.7</v>
      </c>
      <c r="GY213">
        <v>33.9</v>
      </c>
      <c r="GZ213">
        <v>34.0154</v>
      </c>
      <c r="HA213">
        <v>62.08</v>
      </c>
      <c r="HB213">
        <v>28.8782</v>
      </c>
      <c r="HC213">
        <v>1</v>
      </c>
      <c r="HD213">
        <v>0.345938</v>
      </c>
      <c r="HE213">
        <v>0</v>
      </c>
      <c r="HF213">
        <v>20.2865</v>
      </c>
      <c r="HG213">
        <v>5.22538</v>
      </c>
      <c r="HH213">
        <v>11.9095</v>
      </c>
      <c r="HI213">
        <v>4.9638</v>
      </c>
      <c r="HJ213">
        <v>3.292</v>
      </c>
      <c r="HK213">
        <v>9999</v>
      </c>
      <c r="HL213">
        <v>9999</v>
      </c>
      <c r="HM213">
        <v>9999</v>
      </c>
      <c r="HN213">
        <v>999.9</v>
      </c>
      <c r="HO213">
        <v>4.97022</v>
      </c>
      <c r="HP213">
        <v>1.87509</v>
      </c>
      <c r="HQ213">
        <v>1.87379</v>
      </c>
      <c r="HR213">
        <v>1.87302</v>
      </c>
      <c r="HS213">
        <v>1.87449</v>
      </c>
      <c r="HT213">
        <v>1.86949</v>
      </c>
      <c r="HU213">
        <v>1.87363</v>
      </c>
      <c r="HV213">
        <v>1.87866</v>
      </c>
      <c r="HW213">
        <v>0</v>
      </c>
      <c r="HX213">
        <v>0</v>
      </c>
      <c r="HY213">
        <v>0</v>
      </c>
      <c r="HZ213">
        <v>0</v>
      </c>
      <c r="IA213" t="s">
        <v>421</v>
      </c>
      <c r="IB213" t="s">
        <v>422</v>
      </c>
      <c r="IC213" t="s">
        <v>423</v>
      </c>
      <c r="ID213" t="s">
        <v>423</v>
      </c>
      <c r="IE213" t="s">
        <v>423</v>
      </c>
      <c r="IF213" t="s">
        <v>423</v>
      </c>
      <c r="IG213">
        <v>0</v>
      </c>
      <c r="IH213">
        <v>100</v>
      </c>
      <c r="II213">
        <v>100</v>
      </c>
      <c r="IJ213">
        <v>1.176</v>
      </c>
      <c r="IK213">
        <v>0.5243</v>
      </c>
      <c r="IL213">
        <v>1.155225997650995</v>
      </c>
      <c r="IM213">
        <v>0.0007502269904989051</v>
      </c>
      <c r="IN213">
        <v>-1.907541437940456E-06</v>
      </c>
      <c r="IO213">
        <v>4.87577687351772E-10</v>
      </c>
      <c r="IP213">
        <v>0.5243285714285761</v>
      </c>
      <c r="IQ213">
        <v>0</v>
      </c>
      <c r="IR213">
        <v>0</v>
      </c>
      <c r="IS213">
        <v>0</v>
      </c>
      <c r="IT213">
        <v>1</v>
      </c>
      <c r="IU213">
        <v>1943</v>
      </c>
      <c r="IV213">
        <v>1</v>
      </c>
      <c r="IW213">
        <v>21</v>
      </c>
      <c r="IX213">
        <v>2</v>
      </c>
      <c r="IY213">
        <v>2</v>
      </c>
      <c r="IZ213">
        <v>1.11206</v>
      </c>
      <c r="JA213">
        <v>2.42676</v>
      </c>
      <c r="JB213">
        <v>1.42578</v>
      </c>
      <c r="JC213">
        <v>2.26685</v>
      </c>
      <c r="JD213">
        <v>1.54785</v>
      </c>
      <c r="JE213">
        <v>2.49512</v>
      </c>
      <c r="JF213">
        <v>36.7417</v>
      </c>
      <c r="JG213">
        <v>13.7468</v>
      </c>
      <c r="JH213">
        <v>18</v>
      </c>
      <c r="JI213">
        <v>628.5599999999999</v>
      </c>
      <c r="JJ213">
        <v>436.396</v>
      </c>
      <c r="JK213">
        <v>30.1718</v>
      </c>
      <c r="JL213">
        <v>31.6767</v>
      </c>
      <c r="JM213">
        <v>30.0001</v>
      </c>
      <c r="JN213">
        <v>31.7286</v>
      </c>
      <c r="JO213">
        <v>31.6809</v>
      </c>
      <c r="JP213">
        <v>22.2926</v>
      </c>
      <c r="JQ213">
        <v>0</v>
      </c>
      <c r="JR213">
        <v>100</v>
      </c>
      <c r="JS213">
        <v>-999.9</v>
      </c>
      <c r="JT213">
        <v>421.924</v>
      </c>
      <c r="JU213">
        <v>35</v>
      </c>
      <c r="JV213">
        <v>94.1798</v>
      </c>
      <c r="JW213">
        <v>100.534</v>
      </c>
    </row>
    <row r="214" spans="1:283">
      <c r="A214">
        <v>198</v>
      </c>
      <c r="B214">
        <v>1690419850.6</v>
      </c>
      <c r="C214">
        <v>41480.5</v>
      </c>
      <c r="D214" t="s">
        <v>1363</v>
      </c>
      <c r="E214" t="s">
        <v>1364</v>
      </c>
      <c r="F214">
        <v>15</v>
      </c>
      <c r="P214">
        <v>1690419842.849999</v>
      </c>
      <c r="Q214">
        <f>(R214)/1000</f>
        <v>0</v>
      </c>
      <c r="R214">
        <f>1000*DB214*AP214*(CX214-CY214)/(100*CQ214*(1000-AP214*CX214))</f>
        <v>0</v>
      </c>
      <c r="S214">
        <f>DB214*AP214*(CW214-CV214*(1000-AP214*CY214)/(1000-AP214*CX214))/(100*CQ214)</f>
        <v>0</v>
      </c>
      <c r="T214">
        <f>CV214 - IF(AP214&gt;1, S214*CQ214*100.0/(AR214*DJ214), 0)</f>
        <v>0</v>
      </c>
      <c r="U214">
        <f>((AA214-Q214/2)*T214-S214)/(AA214+Q214/2)</f>
        <v>0</v>
      </c>
      <c r="V214">
        <f>U214*(DC214+DD214)/1000.0</f>
        <v>0</v>
      </c>
      <c r="W214">
        <f>(CV214 - IF(AP214&gt;1, S214*CQ214*100.0/(AR214*DJ214), 0))*(DC214+DD214)/1000.0</f>
        <v>0</v>
      </c>
      <c r="X214">
        <f>2.0/((1/Z214-1/Y214)+SIGN(Z214)*SQRT((1/Z214-1/Y214)*(1/Z214-1/Y214) + 4*CR214/((CR214+1)*(CR214+1))*(2*1/Z214*1/Y214-1/Y214*1/Y214)))</f>
        <v>0</v>
      </c>
      <c r="Y214">
        <f>IF(LEFT(CS214,1)&lt;&gt;"0",IF(LEFT(CS214,1)="1",3.0,CT214),$D$5+$E$5*(DJ214*DC214/($K$5*1000))+$F$5*(DJ214*DC214/($K$5*1000))*MAX(MIN(CQ214,$J$5),$I$5)*MAX(MIN(CQ214,$J$5),$I$5)+$G$5*MAX(MIN(CQ214,$J$5),$I$5)*(DJ214*DC214/($K$5*1000))+$H$5*(DJ214*DC214/($K$5*1000))*(DJ214*DC214/($K$5*1000)))</f>
        <v>0</v>
      </c>
      <c r="Z214">
        <f>Q214*(1000-(1000*0.61365*exp(17.502*AD214/(240.97+AD214))/(DC214+DD214)+CX214)/2)/(1000*0.61365*exp(17.502*AD214/(240.97+AD214))/(DC214+DD214)-CX214)</f>
        <v>0</v>
      </c>
      <c r="AA214">
        <f>1/((CR214+1)/(X214/1.6)+1/(Y214/1.37)) + CR214/((CR214+1)/(X214/1.6) + CR214/(Y214/1.37))</f>
        <v>0</v>
      </c>
      <c r="AB214">
        <f>(CM214*CP214)</f>
        <v>0</v>
      </c>
      <c r="AC214">
        <f>(DE214+(AB214+2*0.95*5.67E-8*(((DE214+$B$7)+273)^4-(DE214+273)^4)-44100*Q214)/(1.84*29.3*Y214+8*0.95*5.67E-8*(DE214+273)^3))</f>
        <v>0</v>
      </c>
      <c r="AD214">
        <f>($C$7*DF214+$D$7*DG214+$E$7*AC214)</f>
        <v>0</v>
      </c>
      <c r="AE214">
        <f>0.61365*exp(17.502*AD214/(240.97+AD214))</f>
        <v>0</v>
      </c>
      <c r="AF214">
        <f>(AG214/AH214*100)</f>
        <v>0</v>
      </c>
      <c r="AG214">
        <f>CX214*(DC214+DD214)/1000</f>
        <v>0</v>
      </c>
      <c r="AH214">
        <f>0.61365*exp(17.502*DE214/(240.97+DE214))</f>
        <v>0</v>
      </c>
      <c r="AI214">
        <f>(AE214-CX214*(DC214+DD214)/1000)</f>
        <v>0</v>
      </c>
      <c r="AJ214">
        <f>(-Q214*44100)</f>
        <v>0</v>
      </c>
      <c r="AK214">
        <f>2*29.3*Y214*0.92*(DE214-AD214)</f>
        <v>0</v>
      </c>
      <c r="AL214">
        <f>2*0.95*5.67E-8*(((DE214+$B$7)+273)^4-(AD214+273)^4)</f>
        <v>0</v>
      </c>
      <c r="AM214">
        <f>AB214+AL214+AJ214+AK214</f>
        <v>0</v>
      </c>
      <c r="AN214">
        <v>0</v>
      </c>
      <c r="AO214">
        <v>0</v>
      </c>
      <c r="AP214">
        <f>IF(AN214*$H$13&gt;=AR214,1.0,(AR214/(AR214-AN214*$H$13)))</f>
        <v>0</v>
      </c>
      <c r="AQ214">
        <f>(AP214-1)*100</f>
        <v>0</v>
      </c>
      <c r="AR214">
        <f>MAX(0,($B$13+$C$13*DJ214)/(1+$D$13*DJ214)*DC214/(DE214+273)*$E$13)</f>
        <v>0</v>
      </c>
      <c r="AS214" t="s">
        <v>1365</v>
      </c>
      <c r="AT214">
        <v>10485.4</v>
      </c>
      <c r="AU214">
        <v>655.8639999999999</v>
      </c>
      <c r="AV214">
        <v>2950.46</v>
      </c>
      <c r="AW214">
        <f>1-AU214/AV214</f>
        <v>0</v>
      </c>
      <c r="AX214">
        <v>-1.403260157094591</v>
      </c>
      <c r="AY214" t="s">
        <v>417</v>
      </c>
      <c r="AZ214" t="s">
        <v>417</v>
      </c>
      <c r="BA214">
        <v>0</v>
      </c>
      <c r="BB214">
        <v>0</v>
      </c>
      <c r="BC214">
        <f>1-BA214/BB214</f>
        <v>0</v>
      </c>
      <c r="BD214">
        <v>0.5</v>
      </c>
      <c r="BE214">
        <f>CN214</f>
        <v>0</v>
      </c>
      <c r="BF214">
        <f>S214</f>
        <v>0</v>
      </c>
      <c r="BG214">
        <f>BC214*BD214*BE214</f>
        <v>0</v>
      </c>
      <c r="BH214">
        <f>(BF214-AX214)/BE214</f>
        <v>0</v>
      </c>
      <c r="BI214">
        <f>(AV214-BB214)/BB214</f>
        <v>0</v>
      </c>
      <c r="BJ214">
        <f>AU214/(AW214+AU214/BB214)</f>
        <v>0</v>
      </c>
      <c r="BK214" t="s">
        <v>417</v>
      </c>
      <c r="BL214">
        <v>0</v>
      </c>
      <c r="BM214">
        <f>IF(BL214&lt;&gt;0, BL214, BJ214)</f>
        <v>0</v>
      </c>
      <c r="BN214">
        <f>1-BM214/BB214</f>
        <v>0</v>
      </c>
      <c r="BO214">
        <f>(BB214-BA214)/(BB214-BM214)</f>
        <v>0</v>
      </c>
      <c r="BP214">
        <f>(AV214-BB214)/(AV214-BM214)</f>
        <v>0</v>
      </c>
      <c r="BQ214">
        <f>(BB214-BA214)/(BB214-AU214)</f>
        <v>0</v>
      </c>
      <c r="BR214">
        <f>(AV214-BB214)/(AV214-AU214)</f>
        <v>0</v>
      </c>
      <c r="BS214">
        <f>(BO214*BM214/BA214)</f>
        <v>0</v>
      </c>
      <c r="BT214">
        <f>(1-BS214)</f>
        <v>0</v>
      </c>
      <c r="BU214">
        <v>3514</v>
      </c>
      <c r="BV214">
        <v>300</v>
      </c>
      <c r="BW214">
        <v>300</v>
      </c>
      <c r="BX214">
        <v>300</v>
      </c>
      <c r="BY214">
        <v>10485.4</v>
      </c>
      <c r="BZ214">
        <v>2860.56</v>
      </c>
      <c r="CA214">
        <v>-0.008691529999999999</v>
      </c>
      <c r="CB214">
        <v>-2.22</v>
      </c>
      <c r="CC214" t="s">
        <v>417</v>
      </c>
      <c r="CD214" t="s">
        <v>417</v>
      </c>
      <c r="CE214" t="s">
        <v>417</v>
      </c>
      <c r="CF214" t="s">
        <v>417</v>
      </c>
      <c r="CG214" t="s">
        <v>417</v>
      </c>
      <c r="CH214" t="s">
        <v>417</v>
      </c>
      <c r="CI214" t="s">
        <v>417</v>
      </c>
      <c r="CJ214" t="s">
        <v>417</v>
      </c>
      <c r="CK214" t="s">
        <v>417</v>
      </c>
      <c r="CL214" t="s">
        <v>417</v>
      </c>
      <c r="CM214">
        <f>$B$11*DK214+$C$11*DL214+$F$11*DW214*(1-DZ214)</f>
        <v>0</v>
      </c>
      <c r="CN214">
        <f>CM214*CO214</f>
        <v>0</v>
      </c>
      <c r="CO214">
        <f>($B$11*$D$9+$C$11*$D$9+$F$11*((EJ214+EB214)/MAX(EJ214+EB214+EK214, 0.1)*$I$9+EK214/MAX(EJ214+EB214+EK214, 0.1)*$J$9))/($B$11+$C$11+$F$11)</f>
        <v>0</v>
      </c>
      <c r="CP214">
        <f>($B$11*$K$9+$C$11*$K$9+$F$11*((EJ214+EB214)/MAX(EJ214+EB214+EK214, 0.1)*$P$9+EK214/MAX(EJ214+EB214+EK214, 0.1)*$Q$9))/($B$11+$C$11+$F$11)</f>
        <v>0</v>
      </c>
      <c r="CQ214">
        <v>6</v>
      </c>
      <c r="CR214">
        <v>0.5</v>
      </c>
      <c r="CS214" t="s">
        <v>418</v>
      </c>
      <c r="CT214">
        <v>2</v>
      </c>
      <c r="CU214">
        <v>1690419842.849999</v>
      </c>
      <c r="CV214">
        <v>410.0021333333334</v>
      </c>
      <c r="CW214">
        <v>408.6471333333334</v>
      </c>
      <c r="CX214">
        <v>25.09661333333334</v>
      </c>
      <c r="CY214">
        <v>24.98327333333333</v>
      </c>
      <c r="CZ214">
        <v>408.9751333333334</v>
      </c>
      <c r="DA214">
        <v>24.69761333333334</v>
      </c>
      <c r="DB214">
        <v>600.2542000000001</v>
      </c>
      <c r="DC214">
        <v>101.0702333333333</v>
      </c>
      <c r="DD214">
        <v>0.09981907</v>
      </c>
      <c r="DE214">
        <v>27.25198</v>
      </c>
      <c r="DF214">
        <v>27.04515333333334</v>
      </c>
      <c r="DG214">
        <v>999.9000000000002</v>
      </c>
      <c r="DH214">
        <v>0</v>
      </c>
      <c r="DI214">
        <v>0</v>
      </c>
      <c r="DJ214">
        <v>9987.084333333334</v>
      </c>
      <c r="DK214">
        <v>0</v>
      </c>
      <c r="DL214">
        <v>39.85865333333334</v>
      </c>
      <c r="DM214">
        <v>1.504364666666667</v>
      </c>
      <c r="DN214">
        <v>420.7639</v>
      </c>
      <c r="DO214">
        <v>419.1179666666667</v>
      </c>
      <c r="DP214">
        <v>0.2386653333333333</v>
      </c>
      <c r="DQ214">
        <v>408.6471333333334</v>
      </c>
      <c r="DR214">
        <v>24.98327333333333</v>
      </c>
      <c r="DS214">
        <v>2.549187666666667</v>
      </c>
      <c r="DT214">
        <v>2.525065666666667</v>
      </c>
      <c r="DU214">
        <v>21.34399666666667</v>
      </c>
      <c r="DV214">
        <v>21.18896666666667</v>
      </c>
      <c r="DW214">
        <v>0.0499931</v>
      </c>
      <c r="DX214">
        <v>0</v>
      </c>
      <c r="DY214">
        <v>0</v>
      </c>
      <c r="DZ214">
        <v>0</v>
      </c>
      <c r="EA214">
        <v>655.7456666666668</v>
      </c>
      <c r="EB214">
        <v>0.0499931</v>
      </c>
      <c r="EC214">
        <v>166.692</v>
      </c>
      <c r="ED214">
        <v>-0.7853333333333333</v>
      </c>
      <c r="EE214">
        <v>35.9706</v>
      </c>
      <c r="EF214">
        <v>40.10799999999998</v>
      </c>
      <c r="EG214">
        <v>38.183</v>
      </c>
      <c r="EH214">
        <v>40.96226666666665</v>
      </c>
      <c r="EI214">
        <v>38.68286666666665</v>
      </c>
      <c r="EJ214">
        <v>0</v>
      </c>
      <c r="EK214">
        <v>0</v>
      </c>
      <c r="EL214">
        <v>0</v>
      </c>
      <c r="EM214">
        <v>2116.099999904633</v>
      </c>
      <c r="EN214">
        <v>0</v>
      </c>
      <c r="EO214">
        <v>655.8639999999999</v>
      </c>
      <c r="EP214">
        <v>1.645384689005283</v>
      </c>
      <c r="EQ214">
        <v>-34.27230769686904</v>
      </c>
      <c r="ER214">
        <v>166.0468</v>
      </c>
      <c r="ES214">
        <v>15</v>
      </c>
      <c r="ET214">
        <v>1690419870.6</v>
      </c>
      <c r="EU214" t="s">
        <v>1366</v>
      </c>
      <c r="EV214">
        <v>1690419868.6</v>
      </c>
      <c r="EW214">
        <v>1690419870.6</v>
      </c>
      <c r="EX214">
        <v>154</v>
      </c>
      <c r="EY214">
        <v>-0.15</v>
      </c>
      <c r="EZ214">
        <v>-0.125</v>
      </c>
      <c r="FA214">
        <v>1.027</v>
      </c>
      <c r="FB214">
        <v>0.399</v>
      </c>
      <c r="FC214">
        <v>409</v>
      </c>
      <c r="FD214">
        <v>25</v>
      </c>
      <c r="FE214">
        <v>0.5600000000000001</v>
      </c>
      <c r="FF214">
        <v>0.22</v>
      </c>
      <c r="FG214">
        <v>-1.594171260228188</v>
      </c>
      <c r="FH214">
        <v>-0.9045356125046184</v>
      </c>
      <c r="FI214">
        <v>0.07093069274545127</v>
      </c>
      <c r="FJ214">
        <v>1</v>
      </c>
      <c r="FK214">
        <v>1.462974</v>
      </c>
      <c r="FL214">
        <v>0.9986875046904273</v>
      </c>
      <c r="FM214">
        <v>0.1000594064993392</v>
      </c>
      <c r="FN214">
        <v>1</v>
      </c>
      <c r="FO214">
        <v>410.1514</v>
      </c>
      <c r="FP214">
        <v>0.2313503893212412</v>
      </c>
      <c r="FQ214">
        <v>0.0232287178581489</v>
      </c>
      <c r="FR214">
        <v>1</v>
      </c>
      <c r="FS214">
        <v>0.252167325</v>
      </c>
      <c r="FT214">
        <v>-0.196182427767356</v>
      </c>
      <c r="FU214">
        <v>0.02629514656014252</v>
      </c>
      <c r="FV214">
        <v>1</v>
      </c>
      <c r="FW214">
        <v>25.22194666666666</v>
      </c>
      <c r="FX214">
        <v>0.3224542825361729</v>
      </c>
      <c r="FY214">
        <v>0.02330450218782295</v>
      </c>
      <c r="FZ214">
        <v>1</v>
      </c>
      <c r="GA214">
        <v>5</v>
      </c>
      <c r="GB214">
        <v>5</v>
      </c>
      <c r="GC214" t="s">
        <v>420</v>
      </c>
      <c r="GD214">
        <v>3.17689</v>
      </c>
      <c r="GE214">
        <v>2.7968</v>
      </c>
      <c r="GF214">
        <v>0.102662</v>
      </c>
      <c r="GG214">
        <v>0.10309</v>
      </c>
      <c r="GH214">
        <v>0.123406</v>
      </c>
      <c r="GI214">
        <v>0.124265</v>
      </c>
      <c r="GJ214">
        <v>27927.6</v>
      </c>
      <c r="GK214">
        <v>22285.5</v>
      </c>
      <c r="GL214">
        <v>29091.9</v>
      </c>
      <c r="GM214">
        <v>24344</v>
      </c>
      <c r="GN214">
        <v>32408.6</v>
      </c>
      <c r="GO214">
        <v>31099.8</v>
      </c>
      <c r="GP214">
        <v>40114</v>
      </c>
      <c r="GQ214">
        <v>39717.6</v>
      </c>
      <c r="GR214">
        <v>2.14505</v>
      </c>
      <c r="GS214">
        <v>1.86395</v>
      </c>
      <c r="GT214">
        <v>0.0953898</v>
      </c>
      <c r="GU214">
        <v>0</v>
      </c>
      <c r="GV214">
        <v>25.4876</v>
      </c>
      <c r="GW214">
        <v>999.9</v>
      </c>
      <c r="GX214">
        <v>65.09999999999999</v>
      </c>
      <c r="GY214">
        <v>32.1</v>
      </c>
      <c r="GZ214">
        <v>30.9317</v>
      </c>
      <c r="HA214">
        <v>62.7645</v>
      </c>
      <c r="HB214">
        <v>30.605</v>
      </c>
      <c r="HC214">
        <v>1</v>
      </c>
      <c r="HD214">
        <v>0.0652363</v>
      </c>
      <c r="HE214">
        <v>0</v>
      </c>
      <c r="HF214">
        <v>20.295</v>
      </c>
      <c r="HG214">
        <v>5.22822</v>
      </c>
      <c r="HH214">
        <v>11.9081</v>
      </c>
      <c r="HI214">
        <v>4.96385</v>
      </c>
      <c r="HJ214">
        <v>3.292</v>
      </c>
      <c r="HK214">
        <v>9999</v>
      </c>
      <c r="HL214">
        <v>9999</v>
      </c>
      <c r="HM214">
        <v>9999</v>
      </c>
      <c r="HN214">
        <v>999.9</v>
      </c>
      <c r="HO214">
        <v>4.97017</v>
      </c>
      <c r="HP214">
        <v>1.87495</v>
      </c>
      <c r="HQ214">
        <v>1.87363</v>
      </c>
      <c r="HR214">
        <v>1.87279</v>
      </c>
      <c r="HS214">
        <v>1.87432</v>
      </c>
      <c r="HT214">
        <v>1.8693</v>
      </c>
      <c r="HU214">
        <v>1.87347</v>
      </c>
      <c r="HV214">
        <v>1.87851</v>
      </c>
      <c r="HW214">
        <v>0</v>
      </c>
      <c r="HX214">
        <v>0</v>
      </c>
      <c r="HY214">
        <v>0</v>
      </c>
      <c r="HZ214">
        <v>0</v>
      </c>
      <c r="IA214" t="s">
        <v>421</v>
      </c>
      <c r="IB214" t="s">
        <v>422</v>
      </c>
      <c r="IC214" t="s">
        <v>423</v>
      </c>
      <c r="ID214" t="s">
        <v>423</v>
      </c>
      <c r="IE214" t="s">
        <v>423</v>
      </c>
      <c r="IF214" t="s">
        <v>423</v>
      </c>
      <c r="IG214">
        <v>0</v>
      </c>
      <c r="IH214">
        <v>100</v>
      </c>
      <c r="II214">
        <v>100</v>
      </c>
      <c r="IJ214">
        <v>1.027</v>
      </c>
      <c r="IK214">
        <v>0.399</v>
      </c>
      <c r="IL214">
        <v>1.155225997650995</v>
      </c>
      <c r="IM214">
        <v>0.0007502269904989051</v>
      </c>
      <c r="IN214">
        <v>-1.907541437940456E-06</v>
      </c>
      <c r="IO214">
        <v>4.87577687351772E-10</v>
      </c>
      <c r="IP214">
        <v>0.5243285714285761</v>
      </c>
      <c r="IQ214">
        <v>0</v>
      </c>
      <c r="IR214">
        <v>0</v>
      </c>
      <c r="IS214">
        <v>0</v>
      </c>
      <c r="IT214">
        <v>1</v>
      </c>
      <c r="IU214">
        <v>1943</v>
      </c>
      <c r="IV214">
        <v>1</v>
      </c>
      <c r="IW214">
        <v>21</v>
      </c>
      <c r="IX214">
        <v>37.3</v>
      </c>
      <c r="IY214">
        <v>37.3</v>
      </c>
      <c r="IZ214">
        <v>1.06689</v>
      </c>
      <c r="JA214">
        <v>2.38892</v>
      </c>
      <c r="JB214">
        <v>1.42578</v>
      </c>
      <c r="JC214">
        <v>2.26929</v>
      </c>
      <c r="JD214">
        <v>1.54785</v>
      </c>
      <c r="JE214">
        <v>2.47925</v>
      </c>
      <c r="JF214">
        <v>34.0092</v>
      </c>
      <c r="JG214">
        <v>14.1408</v>
      </c>
      <c r="JH214">
        <v>18</v>
      </c>
      <c r="JI214">
        <v>621.672</v>
      </c>
      <c r="JJ214">
        <v>425.863</v>
      </c>
      <c r="JK214">
        <v>26.9971</v>
      </c>
      <c r="JL214">
        <v>28.1053</v>
      </c>
      <c r="JM214">
        <v>30.0002</v>
      </c>
      <c r="JN214">
        <v>28.1825</v>
      </c>
      <c r="JO214">
        <v>28.1416</v>
      </c>
      <c r="JP214">
        <v>21.3722</v>
      </c>
      <c r="JQ214">
        <v>20.9877</v>
      </c>
      <c r="JR214">
        <v>98.5134</v>
      </c>
      <c r="JS214">
        <v>-999.9</v>
      </c>
      <c r="JT214">
        <v>408.409</v>
      </c>
      <c r="JU214">
        <v>25</v>
      </c>
      <c r="JV214">
        <v>94.768</v>
      </c>
      <c r="JW214">
        <v>101.049</v>
      </c>
    </row>
    <row r="215" spans="1:283">
      <c r="A215">
        <v>199</v>
      </c>
      <c r="B215">
        <v>1690420007.6</v>
      </c>
      <c r="C215">
        <v>41637.5</v>
      </c>
      <c r="D215" t="s">
        <v>1367</v>
      </c>
      <c r="E215" t="s">
        <v>1368</v>
      </c>
      <c r="F215">
        <v>15</v>
      </c>
      <c r="P215">
        <v>1690419999.599999</v>
      </c>
      <c r="Q215">
        <f>(R215)/1000</f>
        <v>0</v>
      </c>
      <c r="R215">
        <f>1000*DB215*AP215*(CX215-CY215)/(100*CQ215*(1000-AP215*CX215))</f>
        <v>0</v>
      </c>
      <c r="S215">
        <f>DB215*AP215*(CW215-CV215*(1000-AP215*CY215)/(1000-AP215*CX215))/(100*CQ215)</f>
        <v>0</v>
      </c>
      <c r="T215">
        <f>CV215 - IF(AP215&gt;1, S215*CQ215*100.0/(AR215*DJ215), 0)</f>
        <v>0</v>
      </c>
      <c r="U215">
        <f>((AA215-Q215/2)*T215-S215)/(AA215+Q215/2)</f>
        <v>0</v>
      </c>
      <c r="V215">
        <f>U215*(DC215+DD215)/1000.0</f>
        <v>0</v>
      </c>
      <c r="W215">
        <f>(CV215 - IF(AP215&gt;1, S215*CQ215*100.0/(AR215*DJ215), 0))*(DC215+DD215)/1000.0</f>
        <v>0</v>
      </c>
      <c r="X215">
        <f>2.0/((1/Z215-1/Y215)+SIGN(Z215)*SQRT((1/Z215-1/Y215)*(1/Z215-1/Y215) + 4*CR215/((CR215+1)*(CR215+1))*(2*1/Z215*1/Y215-1/Y215*1/Y215)))</f>
        <v>0</v>
      </c>
      <c r="Y215">
        <f>IF(LEFT(CS215,1)&lt;&gt;"0",IF(LEFT(CS215,1)="1",3.0,CT215),$D$5+$E$5*(DJ215*DC215/($K$5*1000))+$F$5*(DJ215*DC215/($K$5*1000))*MAX(MIN(CQ215,$J$5),$I$5)*MAX(MIN(CQ215,$J$5),$I$5)+$G$5*MAX(MIN(CQ215,$J$5),$I$5)*(DJ215*DC215/($K$5*1000))+$H$5*(DJ215*DC215/($K$5*1000))*(DJ215*DC215/($K$5*1000)))</f>
        <v>0</v>
      </c>
      <c r="Z215">
        <f>Q215*(1000-(1000*0.61365*exp(17.502*AD215/(240.97+AD215))/(DC215+DD215)+CX215)/2)/(1000*0.61365*exp(17.502*AD215/(240.97+AD215))/(DC215+DD215)-CX215)</f>
        <v>0</v>
      </c>
      <c r="AA215">
        <f>1/((CR215+1)/(X215/1.6)+1/(Y215/1.37)) + CR215/((CR215+1)/(X215/1.6) + CR215/(Y215/1.37))</f>
        <v>0</v>
      </c>
      <c r="AB215">
        <f>(CM215*CP215)</f>
        <v>0</v>
      </c>
      <c r="AC215">
        <f>(DE215+(AB215+2*0.95*5.67E-8*(((DE215+$B$7)+273)^4-(DE215+273)^4)-44100*Q215)/(1.84*29.3*Y215+8*0.95*5.67E-8*(DE215+273)^3))</f>
        <v>0</v>
      </c>
      <c r="AD215">
        <f>($C$7*DF215+$D$7*DG215+$E$7*AC215)</f>
        <v>0</v>
      </c>
      <c r="AE215">
        <f>0.61365*exp(17.502*AD215/(240.97+AD215))</f>
        <v>0</v>
      </c>
      <c r="AF215">
        <f>(AG215/AH215*100)</f>
        <v>0</v>
      </c>
      <c r="AG215">
        <f>CX215*(DC215+DD215)/1000</f>
        <v>0</v>
      </c>
      <c r="AH215">
        <f>0.61365*exp(17.502*DE215/(240.97+DE215))</f>
        <v>0</v>
      </c>
      <c r="AI215">
        <f>(AE215-CX215*(DC215+DD215)/1000)</f>
        <v>0</v>
      </c>
      <c r="AJ215">
        <f>(-Q215*44100)</f>
        <v>0</v>
      </c>
      <c r="AK215">
        <f>2*29.3*Y215*0.92*(DE215-AD215)</f>
        <v>0</v>
      </c>
      <c r="AL215">
        <f>2*0.95*5.67E-8*(((DE215+$B$7)+273)^4-(AD215+273)^4)</f>
        <v>0</v>
      </c>
      <c r="AM215">
        <f>AB215+AL215+AJ215+AK215</f>
        <v>0</v>
      </c>
      <c r="AN215">
        <v>0</v>
      </c>
      <c r="AO215">
        <v>0</v>
      </c>
      <c r="AP215">
        <f>IF(AN215*$H$13&gt;=AR215,1.0,(AR215/(AR215-AN215*$H$13)))</f>
        <v>0</v>
      </c>
      <c r="AQ215">
        <f>(AP215-1)*100</f>
        <v>0</v>
      </c>
      <c r="AR215">
        <f>MAX(0,($B$13+$C$13*DJ215)/(1+$D$13*DJ215)*DC215/(DE215+273)*$E$13)</f>
        <v>0</v>
      </c>
      <c r="AS215" t="s">
        <v>1369</v>
      </c>
      <c r="AT215">
        <v>10482.4</v>
      </c>
      <c r="AU215">
        <v>550.6361538461538</v>
      </c>
      <c r="AV215">
        <v>2732.95</v>
      </c>
      <c r="AW215">
        <f>1-AU215/AV215</f>
        <v>0</v>
      </c>
      <c r="AX215">
        <v>-1.082249810431292</v>
      </c>
      <c r="AY215" t="s">
        <v>417</v>
      </c>
      <c r="AZ215" t="s">
        <v>417</v>
      </c>
      <c r="BA215">
        <v>0</v>
      </c>
      <c r="BB215">
        <v>0</v>
      </c>
      <c r="BC215">
        <f>1-BA215/BB215</f>
        <v>0</v>
      </c>
      <c r="BD215">
        <v>0.5</v>
      </c>
      <c r="BE215">
        <f>CN215</f>
        <v>0</v>
      </c>
      <c r="BF215">
        <f>S215</f>
        <v>0</v>
      </c>
      <c r="BG215">
        <f>BC215*BD215*BE215</f>
        <v>0</v>
      </c>
      <c r="BH215">
        <f>(BF215-AX215)/BE215</f>
        <v>0</v>
      </c>
      <c r="BI215">
        <f>(AV215-BB215)/BB215</f>
        <v>0</v>
      </c>
      <c r="BJ215">
        <f>AU215/(AW215+AU215/BB215)</f>
        <v>0</v>
      </c>
      <c r="BK215" t="s">
        <v>417</v>
      </c>
      <c r="BL215">
        <v>0</v>
      </c>
      <c r="BM215">
        <f>IF(BL215&lt;&gt;0, BL215, BJ215)</f>
        <v>0</v>
      </c>
      <c r="BN215">
        <f>1-BM215/BB215</f>
        <v>0</v>
      </c>
      <c r="BO215">
        <f>(BB215-BA215)/(BB215-BM215)</f>
        <v>0</v>
      </c>
      <c r="BP215">
        <f>(AV215-BB215)/(AV215-BM215)</f>
        <v>0</v>
      </c>
      <c r="BQ215">
        <f>(BB215-BA215)/(BB215-AU215)</f>
        <v>0</v>
      </c>
      <c r="BR215">
        <f>(AV215-BB215)/(AV215-AU215)</f>
        <v>0</v>
      </c>
      <c r="BS215">
        <f>(BO215*BM215/BA215)</f>
        <v>0</v>
      </c>
      <c r="BT215">
        <f>(1-BS215)</f>
        <v>0</v>
      </c>
      <c r="BU215">
        <v>3515</v>
      </c>
      <c r="BV215">
        <v>300</v>
      </c>
      <c r="BW215">
        <v>300</v>
      </c>
      <c r="BX215">
        <v>300</v>
      </c>
      <c r="BY215">
        <v>10482.4</v>
      </c>
      <c r="BZ215">
        <v>2639.03</v>
      </c>
      <c r="CA215">
        <v>-0.008688919999999999</v>
      </c>
      <c r="CB215">
        <v>-6.38</v>
      </c>
      <c r="CC215" t="s">
        <v>417</v>
      </c>
      <c r="CD215" t="s">
        <v>417</v>
      </c>
      <c r="CE215" t="s">
        <v>417</v>
      </c>
      <c r="CF215" t="s">
        <v>417</v>
      </c>
      <c r="CG215" t="s">
        <v>417</v>
      </c>
      <c r="CH215" t="s">
        <v>417</v>
      </c>
      <c r="CI215" t="s">
        <v>417</v>
      </c>
      <c r="CJ215" t="s">
        <v>417</v>
      </c>
      <c r="CK215" t="s">
        <v>417</v>
      </c>
      <c r="CL215" t="s">
        <v>417</v>
      </c>
      <c r="CM215">
        <f>$B$11*DK215+$C$11*DL215+$F$11*DW215*(1-DZ215)</f>
        <v>0</v>
      </c>
      <c r="CN215">
        <f>CM215*CO215</f>
        <v>0</v>
      </c>
      <c r="CO215">
        <f>($B$11*$D$9+$C$11*$D$9+$F$11*((EJ215+EB215)/MAX(EJ215+EB215+EK215, 0.1)*$I$9+EK215/MAX(EJ215+EB215+EK215, 0.1)*$J$9))/($B$11+$C$11+$F$11)</f>
        <v>0</v>
      </c>
      <c r="CP215">
        <f>($B$11*$K$9+$C$11*$K$9+$F$11*((EJ215+EB215)/MAX(EJ215+EB215+EK215, 0.1)*$P$9+EK215/MAX(EJ215+EB215+EK215, 0.1)*$Q$9))/($B$11+$C$11+$F$11)</f>
        <v>0</v>
      </c>
      <c r="CQ215">
        <v>6</v>
      </c>
      <c r="CR215">
        <v>0.5</v>
      </c>
      <c r="CS215" t="s">
        <v>418</v>
      </c>
      <c r="CT215">
        <v>2</v>
      </c>
      <c r="CU215">
        <v>1690419999.599999</v>
      </c>
      <c r="CV215">
        <v>410.1246451612902</v>
      </c>
      <c r="CW215">
        <v>409.0858064516128</v>
      </c>
      <c r="CX215">
        <v>25.07797419354838</v>
      </c>
      <c r="CY215">
        <v>24.97581290322581</v>
      </c>
      <c r="CZ215">
        <v>409.0926451612902</v>
      </c>
      <c r="DA215">
        <v>24.68397419354838</v>
      </c>
      <c r="DB215">
        <v>600.2409677419355</v>
      </c>
      <c r="DC215">
        <v>101.0764838709678</v>
      </c>
      <c r="DD215">
        <v>0.09997891612903227</v>
      </c>
      <c r="DE215">
        <v>27.22474193548387</v>
      </c>
      <c r="DF215">
        <v>27.00633870967742</v>
      </c>
      <c r="DG215">
        <v>999.9000000000003</v>
      </c>
      <c r="DH215">
        <v>0</v>
      </c>
      <c r="DI215">
        <v>0</v>
      </c>
      <c r="DJ215">
        <v>10004.3664516129</v>
      </c>
      <c r="DK215">
        <v>0</v>
      </c>
      <c r="DL215">
        <v>31.57679032258065</v>
      </c>
      <c r="DM215">
        <v>1.032623935483871</v>
      </c>
      <c r="DN215">
        <v>420.6701935483871</v>
      </c>
      <c r="DO215">
        <v>419.5647096774194</v>
      </c>
      <c r="DP215">
        <v>0.1076018580645161</v>
      </c>
      <c r="DQ215">
        <v>409.0858064516128</v>
      </c>
      <c r="DR215">
        <v>24.97581290322581</v>
      </c>
      <c r="DS215">
        <v>2.535343225806452</v>
      </c>
      <c r="DT215">
        <v>2.524467419354838</v>
      </c>
      <c r="DU215">
        <v>21.25518387096774</v>
      </c>
      <c r="DV215">
        <v>21.1851129032258</v>
      </c>
      <c r="DW215">
        <v>0.0499931</v>
      </c>
      <c r="DX215">
        <v>0</v>
      </c>
      <c r="DY215">
        <v>0</v>
      </c>
      <c r="DZ215">
        <v>0</v>
      </c>
      <c r="EA215">
        <v>550.3400000000001</v>
      </c>
      <c r="EB215">
        <v>0.0499931</v>
      </c>
      <c r="EC215">
        <v>252.0361290322581</v>
      </c>
      <c r="ED215">
        <v>-1.876129032258065</v>
      </c>
      <c r="EE215">
        <v>35.46954838709677</v>
      </c>
      <c r="EF215">
        <v>38.39290322580645</v>
      </c>
      <c r="EG215">
        <v>37.20741935483871</v>
      </c>
      <c r="EH215">
        <v>38.45345161290323</v>
      </c>
      <c r="EI215">
        <v>37.27383870967741</v>
      </c>
      <c r="EJ215">
        <v>0</v>
      </c>
      <c r="EK215">
        <v>0</v>
      </c>
      <c r="EL215">
        <v>0</v>
      </c>
      <c r="EM215">
        <v>156.6000001430511</v>
      </c>
      <c r="EN215">
        <v>0</v>
      </c>
      <c r="EO215">
        <v>550.6361538461538</v>
      </c>
      <c r="EP215">
        <v>3.528205148624827</v>
      </c>
      <c r="EQ215">
        <v>-131.1278631155145</v>
      </c>
      <c r="ER215">
        <v>250.2973076923077</v>
      </c>
      <c r="ES215">
        <v>15</v>
      </c>
      <c r="ET215">
        <v>1690420025.1</v>
      </c>
      <c r="EU215" t="s">
        <v>1370</v>
      </c>
      <c r="EV215">
        <v>1690420025.1</v>
      </c>
      <c r="EW215">
        <v>1690420024.6</v>
      </c>
      <c r="EX215">
        <v>155</v>
      </c>
      <c r="EY215">
        <v>0.005</v>
      </c>
      <c r="EZ215">
        <v>-0.005</v>
      </c>
      <c r="FA215">
        <v>1.032</v>
      </c>
      <c r="FB215">
        <v>0.394</v>
      </c>
      <c r="FC215">
        <v>409</v>
      </c>
      <c r="FD215">
        <v>25</v>
      </c>
      <c r="FE215">
        <v>0.51</v>
      </c>
      <c r="FF215">
        <v>0.23</v>
      </c>
      <c r="FG215">
        <v>-1.061394085422952</v>
      </c>
      <c r="FH215">
        <v>-0.7068461998254466</v>
      </c>
      <c r="FI215">
        <v>0.05606018321744254</v>
      </c>
      <c r="FJ215">
        <v>1</v>
      </c>
      <c r="FK215">
        <v>0.997126575</v>
      </c>
      <c r="FL215">
        <v>0.6725633358348954</v>
      </c>
      <c r="FM215">
        <v>0.06716194823256971</v>
      </c>
      <c r="FN215">
        <v>1</v>
      </c>
      <c r="FO215">
        <v>410.1228333333332</v>
      </c>
      <c r="FP215">
        <v>-0.1093214682973645</v>
      </c>
      <c r="FQ215">
        <v>0.02309268763531787</v>
      </c>
      <c r="FR215">
        <v>1</v>
      </c>
      <c r="FS215">
        <v>0.10794054</v>
      </c>
      <c r="FT215">
        <v>0.04227366078799275</v>
      </c>
      <c r="FU215">
        <v>0.01563355710519522</v>
      </c>
      <c r="FV215">
        <v>1</v>
      </c>
      <c r="FW215">
        <v>25.07956</v>
      </c>
      <c r="FX215">
        <v>0.3340832035594818</v>
      </c>
      <c r="FY215">
        <v>0.02417095502181626</v>
      </c>
      <c r="FZ215">
        <v>1</v>
      </c>
      <c r="GA215">
        <v>5</v>
      </c>
      <c r="GB215">
        <v>5</v>
      </c>
      <c r="GC215" t="s">
        <v>420</v>
      </c>
      <c r="GD215">
        <v>3.17675</v>
      </c>
      <c r="GE215">
        <v>2.79699</v>
      </c>
      <c r="GF215">
        <v>0.102658</v>
      </c>
      <c r="GG215">
        <v>0.103172</v>
      </c>
      <c r="GH215">
        <v>0.123343</v>
      </c>
      <c r="GI215">
        <v>0.124132</v>
      </c>
      <c r="GJ215">
        <v>27920.8</v>
      </c>
      <c r="GK215">
        <v>22279.7</v>
      </c>
      <c r="GL215">
        <v>29085.4</v>
      </c>
      <c r="GM215">
        <v>24340.5</v>
      </c>
      <c r="GN215">
        <v>32404.3</v>
      </c>
      <c r="GO215">
        <v>31099.4</v>
      </c>
      <c r="GP215">
        <v>40105.1</v>
      </c>
      <c r="GQ215">
        <v>39710.4</v>
      </c>
      <c r="GR215">
        <v>2.14418</v>
      </c>
      <c r="GS215">
        <v>1.88207</v>
      </c>
      <c r="GT215">
        <v>0.09115040000000001</v>
      </c>
      <c r="GU215">
        <v>0</v>
      </c>
      <c r="GV215">
        <v>25.5168</v>
      </c>
      <c r="GW215">
        <v>999.9</v>
      </c>
      <c r="GX215">
        <v>65.3</v>
      </c>
      <c r="GY215">
        <v>31.9</v>
      </c>
      <c r="GZ215">
        <v>30.6751</v>
      </c>
      <c r="HA215">
        <v>62.0045</v>
      </c>
      <c r="HB215">
        <v>31.4784</v>
      </c>
      <c r="HC215">
        <v>1</v>
      </c>
      <c r="HD215">
        <v>0.0736255</v>
      </c>
      <c r="HE215">
        <v>0</v>
      </c>
      <c r="HF215">
        <v>20.2932</v>
      </c>
      <c r="HG215">
        <v>5.22762</v>
      </c>
      <c r="HH215">
        <v>11.9081</v>
      </c>
      <c r="HI215">
        <v>4.9639</v>
      </c>
      <c r="HJ215">
        <v>3.292</v>
      </c>
      <c r="HK215">
        <v>9999</v>
      </c>
      <c r="HL215">
        <v>9999</v>
      </c>
      <c r="HM215">
        <v>9999</v>
      </c>
      <c r="HN215">
        <v>999.9</v>
      </c>
      <c r="HO215">
        <v>4.9702</v>
      </c>
      <c r="HP215">
        <v>1.87498</v>
      </c>
      <c r="HQ215">
        <v>1.87363</v>
      </c>
      <c r="HR215">
        <v>1.87272</v>
      </c>
      <c r="HS215">
        <v>1.87426</v>
      </c>
      <c r="HT215">
        <v>1.86925</v>
      </c>
      <c r="HU215">
        <v>1.87347</v>
      </c>
      <c r="HV215">
        <v>1.87851</v>
      </c>
      <c r="HW215">
        <v>0</v>
      </c>
      <c r="HX215">
        <v>0</v>
      </c>
      <c r="HY215">
        <v>0</v>
      </c>
      <c r="HZ215">
        <v>0</v>
      </c>
      <c r="IA215" t="s">
        <v>421</v>
      </c>
      <c r="IB215" t="s">
        <v>422</v>
      </c>
      <c r="IC215" t="s">
        <v>423</v>
      </c>
      <c r="ID215" t="s">
        <v>423</v>
      </c>
      <c r="IE215" t="s">
        <v>423</v>
      </c>
      <c r="IF215" t="s">
        <v>423</v>
      </c>
      <c r="IG215">
        <v>0</v>
      </c>
      <c r="IH215">
        <v>100</v>
      </c>
      <c r="II215">
        <v>100</v>
      </c>
      <c r="IJ215">
        <v>1.032</v>
      </c>
      <c r="IK215">
        <v>0.394</v>
      </c>
      <c r="IL215">
        <v>1.004725907727547</v>
      </c>
      <c r="IM215">
        <v>0.0007502269904989051</v>
      </c>
      <c r="IN215">
        <v>-1.907541437940456E-06</v>
      </c>
      <c r="IO215">
        <v>4.87577687351772E-10</v>
      </c>
      <c r="IP215">
        <v>0.3994450000000001</v>
      </c>
      <c r="IQ215">
        <v>0</v>
      </c>
      <c r="IR215">
        <v>0</v>
      </c>
      <c r="IS215">
        <v>0</v>
      </c>
      <c r="IT215">
        <v>1</v>
      </c>
      <c r="IU215">
        <v>1943</v>
      </c>
      <c r="IV215">
        <v>1</v>
      </c>
      <c r="IW215">
        <v>21</v>
      </c>
      <c r="IX215">
        <v>2.3</v>
      </c>
      <c r="IY215">
        <v>2.3</v>
      </c>
      <c r="IZ215">
        <v>1.06812</v>
      </c>
      <c r="JA215">
        <v>2.3938</v>
      </c>
      <c r="JB215">
        <v>1.42578</v>
      </c>
      <c r="JC215">
        <v>2.26807</v>
      </c>
      <c r="JD215">
        <v>1.54785</v>
      </c>
      <c r="JE215">
        <v>2.47437</v>
      </c>
      <c r="JF215">
        <v>33.8735</v>
      </c>
      <c r="JG215">
        <v>14.1058</v>
      </c>
      <c r="JH215">
        <v>18</v>
      </c>
      <c r="JI215">
        <v>621.539</v>
      </c>
      <c r="JJ215">
        <v>436.665</v>
      </c>
      <c r="JK215">
        <v>26.9615</v>
      </c>
      <c r="JL215">
        <v>28.2505</v>
      </c>
      <c r="JM215">
        <v>30.0006</v>
      </c>
      <c r="JN215">
        <v>28.2319</v>
      </c>
      <c r="JO215">
        <v>28.1882</v>
      </c>
      <c r="JP215">
        <v>21.4149</v>
      </c>
      <c r="JQ215">
        <v>19.8905</v>
      </c>
      <c r="JR215">
        <v>98.14319999999999</v>
      </c>
      <c r="JS215">
        <v>-999.9</v>
      </c>
      <c r="JT215">
        <v>409.061</v>
      </c>
      <c r="JU215">
        <v>25</v>
      </c>
      <c r="JV215">
        <v>94.747</v>
      </c>
      <c r="JW215">
        <v>101.032</v>
      </c>
    </row>
    <row r="216" spans="1:283">
      <c r="A216">
        <v>200</v>
      </c>
      <c r="B216">
        <v>1690420113.6</v>
      </c>
      <c r="C216">
        <v>41743.5</v>
      </c>
      <c r="D216" t="s">
        <v>1371</v>
      </c>
      <c r="E216" t="s">
        <v>1372</v>
      </c>
      <c r="F216">
        <v>15</v>
      </c>
      <c r="P216">
        <v>1690420105.849999</v>
      </c>
      <c r="Q216">
        <f>(R216)/1000</f>
        <v>0</v>
      </c>
      <c r="R216">
        <f>1000*DB216*AP216*(CX216-CY216)/(100*CQ216*(1000-AP216*CX216))</f>
        <v>0</v>
      </c>
      <c r="S216">
        <f>DB216*AP216*(CW216-CV216*(1000-AP216*CY216)/(1000-AP216*CX216))/(100*CQ216)</f>
        <v>0</v>
      </c>
      <c r="T216">
        <f>CV216 - IF(AP216&gt;1, S216*CQ216*100.0/(AR216*DJ216), 0)</f>
        <v>0</v>
      </c>
      <c r="U216">
        <f>((AA216-Q216/2)*T216-S216)/(AA216+Q216/2)</f>
        <v>0</v>
      </c>
      <c r="V216">
        <f>U216*(DC216+DD216)/1000.0</f>
        <v>0</v>
      </c>
      <c r="W216">
        <f>(CV216 - IF(AP216&gt;1, S216*CQ216*100.0/(AR216*DJ216), 0))*(DC216+DD216)/1000.0</f>
        <v>0</v>
      </c>
      <c r="X216">
        <f>2.0/((1/Z216-1/Y216)+SIGN(Z216)*SQRT((1/Z216-1/Y216)*(1/Z216-1/Y216) + 4*CR216/((CR216+1)*(CR216+1))*(2*1/Z216*1/Y216-1/Y216*1/Y216)))</f>
        <v>0</v>
      </c>
      <c r="Y216">
        <f>IF(LEFT(CS216,1)&lt;&gt;"0",IF(LEFT(CS216,1)="1",3.0,CT216),$D$5+$E$5*(DJ216*DC216/($K$5*1000))+$F$5*(DJ216*DC216/($K$5*1000))*MAX(MIN(CQ216,$J$5),$I$5)*MAX(MIN(CQ216,$J$5),$I$5)+$G$5*MAX(MIN(CQ216,$J$5),$I$5)*(DJ216*DC216/($K$5*1000))+$H$5*(DJ216*DC216/($K$5*1000))*(DJ216*DC216/($K$5*1000)))</f>
        <v>0</v>
      </c>
      <c r="Z216">
        <f>Q216*(1000-(1000*0.61365*exp(17.502*AD216/(240.97+AD216))/(DC216+DD216)+CX216)/2)/(1000*0.61365*exp(17.502*AD216/(240.97+AD216))/(DC216+DD216)-CX216)</f>
        <v>0</v>
      </c>
      <c r="AA216">
        <f>1/((CR216+1)/(X216/1.6)+1/(Y216/1.37)) + CR216/((CR216+1)/(X216/1.6) + CR216/(Y216/1.37))</f>
        <v>0</v>
      </c>
      <c r="AB216">
        <f>(CM216*CP216)</f>
        <v>0</v>
      </c>
      <c r="AC216">
        <f>(DE216+(AB216+2*0.95*5.67E-8*(((DE216+$B$7)+273)^4-(DE216+273)^4)-44100*Q216)/(1.84*29.3*Y216+8*0.95*5.67E-8*(DE216+273)^3))</f>
        <v>0</v>
      </c>
      <c r="AD216">
        <f>($C$7*DF216+$D$7*DG216+$E$7*AC216)</f>
        <v>0</v>
      </c>
      <c r="AE216">
        <f>0.61365*exp(17.502*AD216/(240.97+AD216))</f>
        <v>0</v>
      </c>
      <c r="AF216">
        <f>(AG216/AH216*100)</f>
        <v>0</v>
      </c>
      <c r="AG216">
        <f>CX216*(DC216+DD216)/1000</f>
        <v>0</v>
      </c>
      <c r="AH216">
        <f>0.61365*exp(17.502*DE216/(240.97+DE216))</f>
        <v>0</v>
      </c>
      <c r="AI216">
        <f>(AE216-CX216*(DC216+DD216)/1000)</f>
        <v>0</v>
      </c>
      <c r="AJ216">
        <f>(-Q216*44100)</f>
        <v>0</v>
      </c>
      <c r="AK216">
        <f>2*29.3*Y216*0.92*(DE216-AD216)</f>
        <v>0</v>
      </c>
      <c r="AL216">
        <f>2*0.95*5.67E-8*(((DE216+$B$7)+273)^4-(AD216+273)^4)</f>
        <v>0</v>
      </c>
      <c r="AM216">
        <f>AB216+AL216+AJ216+AK216</f>
        <v>0</v>
      </c>
      <c r="AN216">
        <v>0</v>
      </c>
      <c r="AO216">
        <v>0</v>
      </c>
      <c r="AP216">
        <f>IF(AN216*$H$13&gt;=AR216,1.0,(AR216/(AR216-AN216*$H$13)))</f>
        <v>0</v>
      </c>
      <c r="AQ216">
        <f>(AP216-1)*100</f>
        <v>0</v>
      </c>
      <c r="AR216">
        <f>MAX(0,($B$13+$C$13*DJ216)/(1+$D$13*DJ216)*DC216/(DE216+273)*$E$13)</f>
        <v>0</v>
      </c>
      <c r="AS216" t="s">
        <v>1373</v>
      </c>
      <c r="AT216">
        <v>10529.2</v>
      </c>
      <c r="AU216">
        <v>691.2664</v>
      </c>
      <c r="AV216">
        <v>3000.5</v>
      </c>
      <c r="AW216">
        <f>1-AU216/AV216</f>
        <v>0</v>
      </c>
      <c r="AX216">
        <v>-0.9179672119621639</v>
      </c>
      <c r="AY216" t="s">
        <v>417</v>
      </c>
      <c r="AZ216" t="s">
        <v>417</v>
      </c>
      <c r="BA216">
        <v>0</v>
      </c>
      <c r="BB216">
        <v>0</v>
      </c>
      <c r="BC216">
        <f>1-BA216/BB216</f>
        <v>0</v>
      </c>
      <c r="BD216">
        <v>0.5</v>
      </c>
      <c r="BE216">
        <f>CN216</f>
        <v>0</v>
      </c>
      <c r="BF216">
        <f>S216</f>
        <v>0</v>
      </c>
      <c r="BG216">
        <f>BC216*BD216*BE216</f>
        <v>0</v>
      </c>
      <c r="BH216">
        <f>(BF216-AX216)/BE216</f>
        <v>0</v>
      </c>
      <c r="BI216">
        <f>(AV216-BB216)/BB216</f>
        <v>0</v>
      </c>
      <c r="BJ216">
        <f>AU216/(AW216+AU216/BB216)</f>
        <v>0</v>
      </c>
      <c r="BK216" t="s">
        <v>417</v>
      </c>
      <c r="BL216">
        <v>0</v>
      </c>
      <c r="BM216">
        <f>IF(BL216&lt;&gt;0, BL216, BJ216)</f>
        <v>0</v>
      </c>
      <c r="BN216">
        <f>1-BM216/BB216</f>
        <v>0</v>
      </c>
      <c r="BO216">
        <f>(BB216-BA216)/(BB216-BM216)</f>
        <v>0</v>
      </c>
      <c r="BP216">
        <f>(AV216-BB216)/(AV216-BM216)</f>
        <v>0</v>
      </c>
      <c r="BQ216">
        <f>(BB216-BA216)/(BB216-AU216)</f>
        <v>0</v>
      </c>
      <c r="BR216">
        <f>(AV216-BB216)/(AV216-AU216)</f>
        <v>0</v>
      </c>
      <c r="BS216">
        <f>(BO216*BM216/BA216)</f>
        <v>0</v>
      </c>
      <c r="BT216">
        <f>(1-BS216)</f>
        <v>0</v>
      </c>
      <c r="BU216">
        <v>3516</v>
      </c>
      <c r="BV216">
        <v>300</v>
      </c>
      <c r="BW216">
        <v>300</v>
      </c>
      <c r="BX216">
        <v>300</v>
      </c>
      <c r="BY216">
        <v>10529.2</v>
      </c>
      <c r="BZ216">
        <v>2932.79</v>
      </c>
      <c r="CA216">
        <v>-0.008727199999999999</v>
      </c>
      <c r="CB216">
        <v>-1.6</v>
      </c>
      <c r="CC216" t="s">
        <v>417</v>
      </c>
      <c r="CD216" t="s">
        <v>417</v>
      </c>
      <c r="CE216" t="s">
        <v>417</v>
      </c>
      <c r="CF216" t="s">
        <v>417</v>
      </c>
      <c r="CG216" t="s">
        <v>417</v>
      </c>
      <c r="CH216" t="s">
        <v>417</v>
      </c>
      <c r="CI216" t="s">
        <v>417</v>
      </c>
      <c r="CJ216" t="s">
        <v>417</v>
      </c>
      <c r="CK216" t="s">
        <v>417</v>
      </c>
      <c r="CL216" t="s">
        <v>417</v>
      </c>
      <c r="CM216">
        <f>$B$11*DK216+$C$11*DL216+$F$11*DW216*(1-DZ216)</f>
        <v>0</v>
      </c>
      <c r="CN216">
        <f>CM216*CO216</f>
        <v>0</v>
      </c>
      <c r="CO216">
        <f>($B$11*$D$9+$C$11*$D$9+$F$11*((EJ216+EB216)/MAX(EJ216+EB216+EK216, 0.1)*$I$9+EK216/MAX(EJ216+EB216+EK216, 0.1)*$J$9))/($B$11+$C$11+$F$11)</f>
        <v>0</v>
      </c>
      <c r="CP216">
        <f>($B$11*$K$9+$C$11*$K$9+$F$11*((EJ216+EB216)/MAX(EJ216+EB216+EK216, 0.1)*$P$9+EK216/MAX(EJ216+EB216+EK216, 0.1)*$Q$9))/($B$11+$C$11+$F$11)</f>
        <v>0</v>
      </c>
      <c r="CQ216">
        <v>6</v>
      </c>
      <c r="CR216">
        <v>0.5</v>
      </c>
      <c r="CS216" t="s">
        <v>418</v>
      </c>
      <c r="CT216">
        <v>2</v>
      </c>
      <c r="CU216">
        <v>1690420105.849999</v>
      </c>
      <c r="CV216">
        <v>410.0671666666667</v>
      </c>
      <c r="CW216">
        <v>409.1733</v>
      </c>
      <c r="CX216">
        <v>25.03094999999999</v>
      </c>
      <c r="CY216">
        <v>24.97444333333334</v>
      </c>
      <c r="CZ216">
        <v>409.0031666666666</v>
      </c>
      <c r="DA216">
        <v>24.63994999999999</v>
      </c>
      <c r="DB216">
        <v>600.2184666666667</v>
      </c>
      <c r="DC216">
        <v>101.0814</v>
      </c>
      <c r="DD216">
        <v>0.09987890666666667</v>
      </c>
      <c r="DE216">
        <v>27.29450333333333</v>
      </c>
      <c r="DF216">
        <v>27.11285333333334</v>
      </c>
      <c r="DG216">
        <v>999.9000000000002</v>
      </c>
      <c r="DH216">
        <v>0</v>
      </c>
      <c r="DI216">
        <v>0</v>
      </c>
      <c r="DJ216">
        <v>10001.446</v>
      </c>
      <c r="DK216">
        <v>0</v>
      </c>
      <c r="DL216">
        <v>47.48210333333332</v>
      </c>
      <c r="DM216">
        <v>0.8608907666666668</v>
      </c>
      <c r="DN216">
        <v>420.5625666666666</v>
      </c>
      <c r="DO216">
        <v>419.6538333333334</v>
      </c>
      <c r="DP216">
        <v>0.05994013333333334</v>
      </c>
      <c r="DQ216">
        <v>409.1733</v>
      </c>
      <c r="DR216">
        <v>24.97444333333334</v>
      </c>
      <c r="DS216">
        <v>2.530513666666666</v>
      </c>
      <c r="DT216">
        <v>2.524454666666667</v>
      </c>
      <c r="DU216">
        <v>21.22407666666667</v>
      </c>
      <c r="DV216">
        <v>21.18502666666667</v>
      </c>
      <c r="DW216">
        <v>0.0499931</v>
      </c>
      <c r="DX216">
        <v>0</v>
      </c>
      <c r="DY216">
        <v>0</v>
      </c>
      <c r="DZ216">
        <v>0</v>
      </c>
      <c r="EA216">
        <v>691.4076666666666</v>
      </c>
      <c r="EB216">
        <v>0.0499931</v>
      </c>
      <c r="EC216">
        <v>163.6803333333333</v>
      </c>
      <c r="ED216">
        <v>-1.223666666666667</v>
      </c>
      <c r="EE216">
        <v>35.5788</v>
      </c>
      <c r="EF216">
        <v>39.49973333333332</v>
      </c>
      <c r="EG216">
        <v>37.73733333333333</v>
      </c>
      <c r="EH216">
        <v>39.95806666666666</v>
      </c>
      <c r="EI216">
        <v>38.19966666666667</v>
      </c>
      <c r="EJ216">
        <v>0</v>
      </c>
      <c r="EK216">
        <v>0</v>
      </c>
      <c r="EL216">
        <v>0</v>
      </c>
      <c r="EM216">
        <v>105.6000001430511</v>
      </c>
      <c r="EN216">
        <v>0</v>
      </c>
      <c r="EO216">
        <v>691.2664</v>
      </c>
      <c r="EP216">
        <v>-4.1853845290469</v>
      </c>
      <c r="EQ216">
        <v>-47.46692292504724</v>
      </c>
      <c r="ER216">
        <v>161.3908</v>
      </c>
      <c r="ES216">
        <v>15</v>
      </c>
      <c r="ET216">
        <v>1690420139.1</v>
      </c>
      <c r="EU216" t="s">
        <v>1374</v>
      </c>
      <c r="EV216">
        <v>1690420139.1</v>
      </c>
      <c r="EW216">
        <v>1690420132.1</v>
      </c>
      <c r="EX216">
        <v>156</v>
      </c>
      <c r="EY216">
        <v>0.032</v>
      </c>
      <c r="EZ216">
        <v>-0.003</v>
      </c>
      <c r="FA216">
        <v>1.064</v>
      </c>
      <c r="FB216">
        <v>0.391</v>
      </c>
      <c r="FC216">
        <v>409</v>
      </c>
      <c r="FD216">
        <v>25</v>
      </c>
      <c r="FE216">
        <v>0.38</v>
      </c>
      <c r="FF216">
        <v>0.28</v>
      </c>
      <c r="FG216">
        <v>-0.8819154445556632</v>
      </c>
      <c r="FH216">
        <v>-0.3084279641943974</v>
      </c>
      <c r="FI216">
        <v>0.0464885874725043</v>
      </c>
      <c r="FJ216">
        <v>1</v>
      </c>
      <c r="FK216">
        <v>0.8319099756097561</v>
      </c>
      <c r="FL216">
        <v>0.3911337491289204</v>
      </c>
      <c r="FM216">
        <v>0.06096534699338466</v>
      </c>
      <c r="FN216">
        <v>1</v>
      </c>
      <c r="FO216">
        <v>410.0335161290323</v>
      </c>
      <c r="FP216">
        <v>-0.1745322580660447</v>
      </c>
      <c r="FQ216">
        <v>0.03077794661634494</v>
      </c>
      <c r="FR216">
        <v>1</v>
      </c>
      <c r="FS216">
        <v>0.04238327248780488</v>
      </c>
      <c r="FT216">
        <v>0.3590453295052264</v>
      </c>
      <c r="FU216">
        <v>0.0362782489436522</v>
      </c>
      <c r="FV216">
        <v>1</v>
      </c>
      <c r="FW216">
        <v>25.02751612903225</v>
      </c>
      <c r="FX216">
        <v>0.5600612903225334</v>
      </c>
      <c r="FY216">
        <v>0.04193115014827933</v>
      </c>
      <c r="FZ216">
        <v>1</v>
      </c>
      <c r="GA216">
        <v>5</v>
      </c>
      <c r="GB216">
        <v>5</v>
      </c>
      <c r="GC216" t="s">
        <v>420</v>
      </c>
      <c r="GD216">
        <v>3.17663</v>
      </c>
      <c r="GE216">
        <v>2.79686</v>
      </c>
      <c r="GF216">
        <v>0.102633</v>
      </c>
      <c r="GG216">
        <v>0.103198</v>
      </c>
      <c r="GH216">
        <v>0.123229</v>
      </c>
      <c r="GI216">
        <v>0.12412</v>
      </c>
      <c r="GJ216">
        <v>27920.2</v>
      </c>
      <c r="GK216">
        <v>22274.5</v>
      </c>
      <c r="GL216">
        <v>29084.8</v>
      </c>
      <c r="GM216">
        <v>24336.1</v>
      </c>
      <c r="GN216">
        <v>32408.4</v>
      </c>
      <c r="GO216">
        <v>31095.9</v>
      </c>
      <c r="GP216">
        <v>40104.1</v>
      </c>
      <c r="GQ216">
        <v>39704.9</v>
      </c>
      <c r="GR216">
        <v>2.14245</v>
      </c>
      <c r="GS216">
        <v>1.89583</v>
      </c>
      <c r="GT216">
        <v>0.08645650000000001</v>
      </c>
      <c r="GU216">
        <v>0</v>
      </c>
      <c r="GV216">
        <v>25.7047</v>
      </c>
      <c r="GW216">
        <v>999.9</v>
      </c>
      <c r="GX216">
        <v>65.3</v>
      </c>
      <c r="GY216">
        <v>31.7</v>
      </c>
      <c r="GZ216">
        <v>30.3253</v>
      </c>
      <c r="HA216">
        <v>62.2645</v>
      </c>
      <c r="HB216">
        <v>30.1202</v>
      </c>
      <c r="HC216">
        <v>1</v>
      </c>
      <c r="HD216">
        <v>0.0826016</v>
      </c>
      <c r="HE216">
        <v>0</v>
      </c>
      <c r="HF216">
        <v>20.2954</v>
      </c>
      <c r="HG216">
        <v>5.22598</v>
      </c>
      <c r="HH216">
        <v>11.9081</v>
      </c>
      <c r="HI216">
        <v>4.96375</v>
      </c>
      <c r="HJ216">
        <v>3.292</v>
      </c>
      <c r="HK216">
        <v>9999</v>
      </c>
      <c r="HL216">
        <v>9999</v>
      </c>
      <c r="HM216">
        <v>9999</v>
      </c>
      <c r="HN216">
        <v>999.9</v>
      </c>
      <c r="HO216">
        <v>4.97022</v>
      </c>
      <c r="HP216">
        <v>1.87498</v>
      </c>
      <c r="HQ216">
        <v>1.87363</v>
      </c>
      <c r="HR216">
        <v>1.87275</v>
      </c>
      <c r="HS216">
        <v>1.87428</v>
      </c>
      <c r="HT216">
        <v>1.86928</v>
      </c>
      <c r="HU216">
        <v>1.87347</v>
      </c>
      <c r="HV216">
        <v>1.87851</v>
      </c>
      <c r="HW216">
        <v>0</v>
      </c>
      <c r="HX216">
        <v>0</v>
      </c>
      <c r="HY216">
        <v>0</v>
      </c>
      <c r="HZ216">
        <v>0</v>
      </c>
      <c r="IA216" t="s">
        <v>421</v>
      </c>
      <c r="IB216" t="s">
        <v>422</v>
      </c>
      <c r="IC216" t="s">
        <v>423</v>
      </c>
      <c r="ID216" t="s">
        <v>423</v>
      </c>
      <c r="IE216" t="s">
        <v>423</v>
      </c>
      <c r="IF216" t="s">
        <v>423</v>
      </c>
      <c r="IG216">
        <v>0</v>
      </c>
      <c r="IH216">
        <v>100</v>
      </c>
      <c r="II216">
        <v>100</v>
      </c>
      <c r="IJ216">
        <v>1.064</v>
      </c>
      <c r="IK216">
        <v>0.391</v>
      </c>
      <c r="IL216">
        <v>1.009933841494115</v>
      </c>
      <c r="IM216">
        <v>0.0007502269904989051</v>
      </c>
      <c r="IN216">
        <v>-1.907541437940456E-06</v>
      </c>
      <c r="IO216">
        <v>4.87577687351772E-10</v>
      </c>
      <c r="IP216">
        <v>0.3944350000000014</v>
      </c>
      <c r="IQ216">
        <v>0</v>
      </c>
      <c r="IR216">
        <v>0</v>
      </c>
      <c r="IS216">
        <v>0</v>
      </c>
      <c r="IT216">
        <v>1</v>
      </c>
      <c r="IU216">
        <v>1943</v>
      </c>
      <c r="IV216">
        <v>1</v>
      </c>
      <c r="IW216">
        <v>21</v>
      </c>
      <c r="IX216">
        <v>1.5</v>
      </c>
      <c r="IY216">
        <v>1.5</v>
      </c>
      <c r="IZ216">
        <v>1.06934</v>
      </c>
      <c r="JA216">
        <v>2.3938</v>
      </c>
      <c r="JB216">
        <v>1.42578</v>
      </c>
      <c r="JC216">
        <v>2.26929</v>
      </c>
      <c r="JD216">
        <v>1.54785</v>
      </c>
      <c r="JE216">
        <v>2.47681</v>
      </c>
      <c r="JF216">
        <v>33.8509</v>
      </c>
      <c r="JG216">
        <v>14.0883</v>
      </c>
      <c r="JH216">
        <v>18</v>
      </c>
      <c r="JI216">
        <v>621.247</v>
      </c>
      <c r="JJ216">
        <v>445.406</v>
      </c>
      <c r="JK216">
        <v>27.0207</v>
      </c>
      <c r="JL216">
        <v>28.3982</v>
      </c>
      <c r="JM216">
        <v>30.0002</v>
      </c>
      <c r="JN216">
        <v>28.3265</v>
      </c>
      <c r="JO216">
        <v>28.2761</v>
      </c>
      <c r="JP216">
        <v>21.4312</v>
      </c>
      <c r="JQ216">
        <v>18.4585</v>
      </c>
      <c r="JR216">
        <v>97.773</v>
      </c>
      <c r="JS216">
        <v>-999.9</v>
      </c>
      <c r="JT216">
        <v>409.208</v>
      </c>
      <c r="JU216">
        <v>25</v>
      </c>
      <c r="JV216">
        <v>94.7448</v>
      </c>
      <c r="JW216">
        <v>101.017</v>
      </c>
    </row>
    <row r="217" spans="1:283">
      <c r="A217">
        <v>201</v>
      </c>
      <c r="B217">
        <v>1690420244.6</v>
      </c>
      <c r="C217">
        <v>41874.5</v>
      </c>
      <c r="D217" t="s">
        <v>1375</v>
      </c>
      <c r="E217" t="s">
        <v>1376</v>
      </c>
      <c r="F217">
        <v>15</v>
      </c>
      <c r="P217">
        <v>1690420236.849999</v>
      </c>
      <c r="Q217">
        <f>(R217)/1000</f>
        <v>0</v>
      </c>
      <c r="R217">
        <f>1000*DB217*AP217*(CX217-CY217)/(100*CQ217*(1000-AP217*CX217))</f>
        <v>0</v>
      </c>
      <c r="S217">
        <f>DB217*AP217*(CW217-CV217*(1000-AP217*CY217)/(1000-AP217*CX217))/(100*CQ217)</f>
        <v>0</v>
      </c>
      <c r="T217">
        <f>CV217 - IF(AP217&gt;1, S217*CQ217*100.0/(AR217*DJ217), 0)</f>
        <v>0</v>
      </c>
      <c r="U217">
        <f>((AA217-Q217/2)*T217-S217)/(AA217+Q217/2)</f>
        <v>0</v>
      </c>
      <c r="V217">
        <f>U217*(DC217+DD217)/1000.0</f>
        <v>0</v>
      </c>
      <c r="W217">
        <f>(CV217 - IF(AP217&gt;1, S217*CQ217*100.0/(AR217*DJ217), 0))*(DC217+DD217)/1000.0</f>
        <v>0</v>
      </c>
      <c r="X217">
        <f>2.0/((1/Z217-1/Y217)+SIGN(Z217)*SQRT((1/Z217-1/Y217)*(1/Z217-1/Y217) + 4*CR217/((CR217+1)*(CR217+1))*(2*1/Z217*1/Y217-1/Y217*1/Y217)))</f>
        <v>0</v>
      </c>
      <c r="Y217">
        <f>IF(LEFT(CS217,1)&lt;&gt;"0",IF(LEFT(CS217,1)="1",3.0,CT217),$D$5+$E$5*(DJ217*DC217/($K$5*1000))+$F$5*(DJ217*DC217/($K$5*1000))*MAX(MIN(CQ217,$J$5),$I$5)*MAX(MIN(CQ217,$J$5),$I$5)+$G$5*MAX(MIN(CQ217,$J$5),$I$5)*(DJ217*DC217/($K$5*1000))+$H$5*(DJ217*DC217/($K$5*1000))*(DJ217*DC217/($K$5*1000)))</f>
        <v>0</v>
      </c>
      <c r="Z217">
        <f>Q217*(1000-(1000*0.61365*exp(17.502*AD217/(240.97+AD217))/(DC217+DD217)+CX217)/2)/(1000*0.61365*exp(17.502*AD217/(240.97+AD217))/(DC217+DD217)-CX217)</f>
        <v>0</v>
      </c>
      <c r="AA217">
        <f>1/((CR217+1)/(X217/1.6)+1/(Y217/1.37)) + CR217/((CR217+1)/(X217/1.6) + CR217/(Y217/1.37))</f>
        <v>0</v>
      </c>
      <c r="AB217">
        <f>(CM217*CP217)</f>
        <v>0</v>
      </c>
      <c r="AC217">
        <f>(DE217+(AB217+2*0.95*5.67E-8*(((DE217+$B$7)+273)^4-(DE217+273)^4)-44100*Q217)/(1.84*29.3*Y217+8*0.95*5.67E-8*(DE217+273)^3))</f>
        <v>0</v>
      </c>
      <c r="AD217">
        <f>($C$7*DF217+$D$7*DG217+$E$7*AC217)</f>
        <v>0</v>
      </c>
      <c r="AE217">
        <f>0.61365*exp(17.502*AD217/(240.97+AD217))</f>
        <v>0</v>
      </c>
      <c r="AF217">
        <f>(AG217/AH217*100)</f>
        <v>0</v>
      </c>
      <c r="AG217">
        <f>CX217*(DC217+DD217)/1000</f>
        <v>0</v>
      </c>
      <c r="AH217">
        <f>0.61365*exp(17.502*DE217/(240.97+DE217))</f>
        <v>0</v>
      </c>
      <c r="AI217">
        <f>(AE217-CX217*(DC217+DD217)/1000)</f>
        <v>0</v>
      </c>
      <c r="AJ217">
        <f>(-Q217*44100)</f>
        <v>0</v>
      </c>
      <c r="AK217">
        <f>2*29.3*Y217*0.92*(DE217-AD217)</f>
        <v>0</v>
      </c>
      <c r="AL217">
        <f>2*0.95*5.67E-8*(((DE217+$B$7)+273)^4-(AD217+273)^4)</f>
        <v>0</v>
      </c>
      <c r="AM217">
        <f>AB217+AL217+AJ217+AK217</f>
        <v>0</v>
      </c>
      <c r="AN217">
        <v>0</v>
      </c>
      <c r="AO217">
        <v>0</v>
      </c>
      <c r="AP217">
        <f>IF(AN217*$H$13&gt;=AR217,1.0,(AR217/(AR217-AN217*$H$13)))</f>
        <v>0</v>
      </c>
      <c r="AQ217">
        <f>(AP217-1)*100</f>
        <v>0</v>
      </c>
      <c r="AR217">
        <f>MAX(0,($B$13+$C$13*DJ217)/(1+$D$13*DJ217)*DC217/(DE217+273)*$E$13)</f>
        <v>0</v>
      </c>
      <c r="AS217" t="s">
        <v>1377</v>
      </c>
      <c r="AT217">
        <v>10515.4</v>
      </c>
      <c r="AU217">
        <v>557.16</v>
      </c>
      <c r="AV217">
        <v>2532.82</v>
      </c>
      <c r="AW217">
        <f>1-AU217/AV217</f>
        <v>0</v>
      </c>
      <c r="AX217">
        <v>-0.6037665847285185</v>
      </c>
      <c r="AY217" t="s">
        <v>417</v>
      </c>
      <c r="AZ217" t="s">
        <v>417</v>
      </c>
      <c r="BA217">
        <v>0</v>
      </c>
      <c r="BB217">
        <v>0</v>
      </c>
      <c r="BC217">
        <f>1-BA217/BB217</f>
        <v>0</v>
      </c>
      <c r="BD217">
        <v>0.5</v>
      </c>
      <c r="BE217">
        <f>CN217</f>
        <v>0</v>
      </c>
      <c r="BF217">
        <f>S217</f>
        <v>0</v>
      </c>
      <c r="BG217">
        <f>BC217*BD217*BE217</f>
        <v>0</v>
      </c>
      <c r="BH217">
        <f>(BF217-AX217)/BE217</f>
        <v>0</v>
      </c>
      <c r="BI217">
        <f>(AV217-BB217)/BB217</f>
        <v>0</v>
      </c>
      <c r="BJ217">
        <f>AU217/(AW217+AU217/BB217)</f>
        <v>0</v>
      </c>
      <c r="BK217" t="s">
        <v>417</v>
      </c>
      <c r="BL217">
        <v>0</v>
      </c>
      <c r="BM217">
        <f>IF(BL217&lt;&gt;0, BL217, BJ217)</f>
        <v>0</v>
      </c>
      <c r="BN217">
        <f>1-BM217/BB217</f>
        <v>0</v>
      </c>
      <c r="BO217">
        <f>(BB217-BA217)/(BB217-BM217)</f>
        <v>0</v>
      </c>
      <c r="BP217">
        <f>(AV217-BB217)/(AV217-BM217)</f>
        <v>0</v>
      </c>
      <c r="BQ217">
        <f>(BB217-BA217)/(BB217-AU217)</f>
        <v>0</v>
      </c>
      <c r="BR217">
        <f>(AV217-BB217)/(AV217-AU217)</f>
        <v>0</v>
      </c>
      <c r="BS217">
        <f>(BO217*BM217/BA217)</f>
        <v>0</v>
      </c>
      <c r="BT217">
        <f>(1-BS217)</f>
        <v>0</v>
      </c>
      <c r="BU217">
        <v>3517</v>
      </c>
      <c r="BV217">
        <v>300</v>
      </c>
      <c r="BW217">
        <v>300</v>
      </c>
      <c r="BX217">
        <v>300</v>
      </c>
      <c r="BY217">
        <v>10515.4</v>
      </c>
      <c r="BZ217">
        <v>2473.32</v>
      </c>
      <c r="CA217">
        <v>-0.00871512</v>
      </c>
      <c r="CB217">
        <v>-9.890000000000001</v>
      </c>
      <c r="CC217" t="s">
        <v>417</v>
      </c>
      <c r="CD217" t="s">
        <v>417</v>
      </c>
      <c r="CE217" t="s">
        <v>417</v>
      </c>
      <c r="CF217" t="s">
        <v>417</v>
      </c>
      <c r="CG217" t="s">
        <v>417</v>
      </c>
      <c r="CH217" t="s">
        <v>417</v>
      </c>
      <c r="CI217" t="s">
        <v>417</v>
      </c>
      <c r="CJ217" t="s">
        <v>417</v>
      </c>
      <c r="CK217" t="s">
        <v>417</v>
      </c>
      <c r="CL217" t="s">
        <v>417</v>
      </c>
      <c r="CM217">
        <f>$B$11*DK217+$C$11*DL217+$F$11*DW217*(1-DZ217)</f>
        <v>0</v>
      </c>
      <c r="CN217">
        <f>CM217*CO217</f>
        <v>0</v>
      </c>
      <c r="CO217">
        <f>($B$11*$D$9+$C$11*$D$9+$F$11*((EJ217+EB217)/MAX(EJ217+EB217+EK217, 0.1)*$I$9+EK217/MAX(EJ217+EB217+EK217, 0.1)*$J$9))/($B$11+$C$11+$F$11)</f>
        <v>0</v>
      </c>
      <c r="CP217">
        <f>($B$11*$K$9+$C$11*$K$9+$F$11*((EJ217+EB217)/MAX(EJ217+EB217+EK217, 0.1)*$P$9+EK217/MAX(EJ217+EB217+EK217, 0.1)*$Q$9))/($B$11+$C$11+$F$11)</f>
        <v>0</v>
      </c>
      <c r="CQ217">
        <v>6</v>
      </c>
      <c r="CR217">
        <v>0.5</v>
      </c>
      <c r="CS217" t="s">
        <v>418</v>
      </c>
      <c r="CT217">
        <v>2</v>
      </c>
      <c r="CU217">
        <v>1690420236.849999</v>
      </c>
      <c r="CV217">
        <v>409.9901333333333</v>
      </c>
      <c r="CW217">
        <v>409.3353</v>
      </c>
      <c r="CX217">
        <v>24.83618000000001</v>
      </c>
      <c r="CY217">
        <v>24.95814666666667</v>
      </c>
      <c r="CZ217">
        <v>408.9491333333334</v>
      </c>
      <c r="DA217">
        <v>24.44818</v>
      </c>
      <c r="DB217">
        <v>600.2107</v>
      </c>
      <c r="DC217">
        <v>101.0812</v>
      </c>
      <c r="DD217">
        <v>0.09989974333333333</v>
      </c>
      <c r="DE217">
        <v>27.28288666666667</v>
      </c>
      <c r="DF217">
        <v>27.08746</v>
      </c>
      <c r="DG217">
        <v>999.9000000000002</v>
      </c>
      <c r="DH217">
        <v>0</v>
      </c>
      <c r="DI217">
        <v>0</v>
      </c>
      <c r="DJ217">
        <v>9998.338333333331</v>
      </c>
      <c r="DK217">
        <v>0</v>
      </c>
      <c r="DL217">
        <v>24.76157333333334</v>
      </c>
      <c r="DM217">
        <v>0.6769298</v>
      </c>
      <c r="DN217">
        <v>420.4561333333334</v>
      </c>
      <c r="DO217">
        <v>419.8128666666666</v>
      </c>
      <c r="DP217">
        <v>-0.1187775366666667</v>
      </c>
      <c r="DQ217">
        <v>409.3353</v>
      </c>
      <c r="DR217">
        <v>24.95814666666667</v>
      </c>
      <c r="DS217">
        <v>2.510794666666667</v>
      </c>
      <c r="DT217">
        <v>2.522801666666666</v>
      </c>
      <c r="DU217">
        <v>21.09661666666667</v>
      </c>
      <c r="DV217">
        <v>21.17434333333334</v>
      </c>
      <c r="DW217">
        <v>0.0499931</v>
      </c>
      <c r="DX217">
        <v>0</v>
      </c>
      <c r="DY217">
        <v>0</v>
      </c>
      <c r="DZ217">
        <v>0</v>
      </c>
      <c r="EA217">
        <v>557.2373333333333</v>
      </c>
      <c r="EB217">
        <v>0.0499931</v>
      </c>
      <c r="EC217">
        <v>116.098</v>
      </c>
      <c r="ED217">
        <v>-0.6816666666666666</v>
      </c>
      <c r="EE217">
        <v>36.15806666666666</v>
      </c>
      <c r="EF217">
        <v>40.62053333333333</v>
      </c>
      <c r="EG217">
        <v>38.44139999999999</v>
      </c>
      <c r="EH217">
        <v>41.85813333333332</v>
      </c>
      <c r="EI217">
        <v>38.85393333333332</v>
      </c>
      <c r="EJ217">
        <v>0</v>
      </c>
      <c r="EK217">
        <v>0</v>
      </c>
      <c r="EL217">
        <v>0</v>
      </c>
      <c r="EM217">
        <v>130.2000000476837</v>
      </c>
      <c r="EN217">
        <v>0</v>
      </c>
      <c r="EO217">
        <v>557.16</v>
      </c>
      <c r="EP217">
        <v>0.04991446587683067</v>
      </c>
      <c r="EQ217">
        <v>-61.24034174041408</v>
      </c>
      <c r="ER217">
        <v>115.9807692307692</v>
      </c>
      <c r="ES217">
        <v>15</v>
      </c>
      <c r="ET217">
        <v>1690420262.6</v>
      </c>
      <c r="EU217" t="s">
        <v>1378</v>
      </c>
      <c r="EV217">
        <v>1690420262.6</v>
      </c>
      <c r="EW217">
        <v>1690420260.6</v>
      </c>
      <c r="EX217">
        <v>157</v>
      </c>
      <c r="EY217">
        <v>-0.022</v>
      </c>
      <c r="EZ217">
        <v>-0.003</v>
      </c>
      <c r="FA217">
        <v>1.041</v>
      </c>
      <c r="FB217">
        <v>0.388</v>
      </c>
      <c r="FC217">
        <v>409</v>
      </c>
      <c r="FD217">
        <v>25</v>
      </c>
      <c r="FE217">
        <v>0.38</v>
      </c>
      <c r="FF217">
        <v>0.38</v>
      </c>
      <c r="FG217">
        <v>-0.6092144059577919</v>
      </c>
      <c r="FH217">
        <v>-0.4656591523990657</v>
      </c>
      <c r="FI217">
        <v>0.04788695380774942</v>
      </c>
      <c r="FJ217">
        <v>1</v>
      </c>
      <c r="FK217">
        <v>0.65916595</v>
      </c>
      <c r="FL217">
        <v>0.2834865590994363</v>
      </c>
      <c r="FM217">
        <v>0.03965081436297998</v>
      </c>
      <c r="FN217">
        <v>1</v>
      </c>
      <c r="FO217">
        <v>410.0072333333332</v>
      </c>
      <c r="FP217">
        <v>0.2730767519458299</v>
      </c>
      <c r="FQ217">
        <v>0.02496355120749058</v>
      </c>
      <c r="FR217">
        <v>1</v>
      </c>
      <c r="FS217">
        <v>-0.1420268125</v>
      </c>
      <c r="FT217">
        <v>0.3806319545966233</v>
      </c>
      <c r="FU217">
        <v>0.03707768310274516</v>
      </c>
      <c r="FV217">
        <v>1</v>
      </c>
      <c r="FW217">
        <v>24.82893</v>
      </c>
      <c r="FX217">
        <v>0.6483123470522191</v>
      </c>
      <c r="FY217">
        <v>0.04679578435429094</v>
      </c>
      <c r="FZ217">
        <v>1</v>
      </c>
      <c r="GA217">
        <v>5</v>
      </c>
      <c r="GB217">
        <v>5</v>
      </c>
      <c r="GC217" t="s">
        <v>420</v>
      </c>
      <c r="GD217">
        <v>3.17701</v>
      </c>
      <c r="GE217">
        <v>2.79704</v>
      </c>
      <c r="GF217">
        <v>0.102611</v>
      </c>
      <c r="GG217">
        <v>0.103196</v>
      </c>
      <c r="GH217">
        <v>0.122594</v>
      </c>
      <c r="GI217">
        <v>0.124078</v>
      </c>
      <c r="GJ217">
        <v>27914.8</v>
      </c>
      <c r="GK217">
        <v>22273.4</v>
      </c>
      <c r="GL217">
        <v>29078.8</v>
      </c>
      <c r="GM217">
        <v>24335.2</v>
      </c>
      <c r="GN217">
        <v>32426.4</v>
      </c>
      <c r="GO217">
        <v>31096.1</v>
      </c>
      <c r="GP217">
        <v>40096.4</v>
      </c>
      <c r="GQ217">
        <v>39703</v>
      </c>
      <c r="GR217">
        <v>2.14317</v>
      </c>
      <c r="GS217">
        <v>1.86843</v>
      </c>
      <c r="GT217">
        <v>0.0893697</v>
      </c>
      <c r="GU217">
        <v>0</v>
      </c>
      <c r="GV217">
        <v>25.6295</v>
      </c>
      <c r="GW217">
        <v>999.9</v>
      </c>
      <c r="GX217">
        <v>65.3</v>
      </c>
      <c r="GY217">
        <v>31.5</v>
      </c>
      <c r="GZ217">
        <v>29.9864</v>
      </c>
      <c r="HA217">
        <v>62.6045</v>
      </c>
      <c r="HB217">
        <v>30.2965</v>
      </c>
      <c r="HC217">
        <v>1</v>
      </c>
      <c r="HD217">
        <v>0.08734500000000001</v>
      </c>
      <c r="HE217">
        <v>0</v>
      </c>
      <c r="HF217">
        <v>20.2932</v>
      </c>
      <c r="HG217">
        <v>5.22702</v>
      </c>
      <c r="HH217">
        <v>11.9081</v>
      </c>
      <c r="HI217">
        <v>4.9638</v>
      </c>
      <c r="HJ217">
        <v>3.292</v>
      </c>
      <c r="HK217">
        <v>9999</v>
      </c>
      <c r="HL217">
        <v>9999</v>
      </c>
      <c r="HM217">
        <v>9999</v>
      </c>
      <c r="HN217">
        <v>999.9</v>
      </c>
      <c r="HO217">
        <v>4.97021</v>
      </c>
      <c r="HP217">
        <v>1.87495</v>
      </c>
      <c r="HQ217">
        <v>1.87363</v>
      </c>
      <c r="HR217">
        <v>1.87272</v>
      </c>
      <c r="HS217">
        <v>1.8743</v>
      </c>
      <c r="HT217">
        <v>1.8693</v>
      </c>
      <c r="HU217">
        <v>1.87347</v>
      </c>
      <c r="HV217">
        <v>1.87851</v>
      </c>
      <c r="HW217">
        <v>0</v>
      </c>
      <c r="HX217">
        <v>0</v>
      </c>
      <c r="HY217">
        <v>0</v>
      </c>
      <c r="HZ217">
        <v>0</v>
      </c>
      <c r="IA217" t="s">
        <v>421</v>
      </c>
      <c r="IB217" t="s">
        <v>422</v>
      </c>
      <c r="IC217" t="s">
        <v>423</v>
      </c>
      <c r="ID217" t="s">
        <v>423</v>
      </c>
      <c r="IE217" t="s">
        <v>423</v>
      </c>
      <c r="IF217" t="s">
        <v>423</v>
      </c>
      <c r="IG217">
        <v>0</v>
      </c>
      <c r="IH217">
        <v>100</v>
      </c>
      <c r="II217">
        <v>100</v>
      </c>
      <c r="IJ217">
        <v>1.041</v>
      </c>
      <c r="IK217">
        <v>0.388</v>
      </c>
      <c r="IL217">
        <v>1.041925246872743</v>
      </c>
      <c r="IM217">
        <v>0.0007502269904989051</v>
      </c>
      <c r="IN217">
        <v>-1.907541437940456E-06</v>
      </c>
      <c r="IO217">
        <v>4.87577687351772E-10</v>
      </c>
      <c r="IP217">
        <v>0.3911809523809495</v>
      </c>
      <c r="IQ217">
        <v>0</v>
      </c>
      <c r="IR217">
        <v>0</v>
      </c>
      <c r="IS217">
        <v>0</v>
      </c>
      <c r="IT217">
        <v>1</v>
      </c>
      <c r="IU217">
        <v>1943</v>
      </c>
      <c r="IV217">
        <v>1</v>
      </c>
      <c r="IW217">
        <v>21</v>
      </c>
      <c r="IX217">
        <v>1.8</v>
      </c>
      <c r="IY217">
        <v>1.9</v>
      </c>
      <c r="IZ217">
        <v>1.07056</v>
      </c>
      <c r="JA217">
        <v>2.40723</v>
      </c>
      <c r="JB217">
        <v>1.42578</v>
      </c>
      <c r="JC217">
        <v>2.26807</v>
      </c>
      <c r="JD217">
        <v>1.54785</v>
      </c>
      <c r="JE217">
        <v>2.38647</v>
      </c>
      <c r="JF217">
        <v>33.8057</v>
      </c>
      <c r="JG217">
        <v>14.0445</v>
      </c>
      <c r="JH217">
        <v>18</v>
      </c>
      <c r="JI217">
        <v>622.482</v>
      </c>
      <c r="JJ217">
        <v>429.891</v>
      </c>
      <c r="JK217">
        <v>27.0605</v>
      </c>
      <c r="JL217">
        <v>28.4689</v>
      </c>
      <c r="JM217">
        <v>30.0001</v>
      </c>
      <c r="JN217">
        <v>28.3944</v>
      </c>
      <c r="JO217">
        <v>28.3415</v>
      </c>
      <c r="JP217">
        <v>21.4415</v>
      </c>
      <c r="JQ217">
        <v>17.3463</v>
      </c>
      <c r="JR217">
        <v>97.773</v>
      </c>
      <c r="JS217">
        <v>-999.9</v>
      </c>
      <c r="JT217">
        <v>409.254</v>
      </c>
      <c r="JU217">
        <v>25</v>
      </c>
      <c r="JV217">
        <v>94.7261</v>
      </c>
      <c r="JW217">
        <v>101.012</v>
      </c>
    </row>
    <row r="218" spans="1:283">
      <c r="A218">
        <v>202</v>
      </c>
      <c r="B218">
        <v>1690420478.6</v>
      </c>
      <c r="C218">
        <v>42108.5</v>
      </c>
      <c r="D218" t="s">
        <v>1379</v>
      </c>
      <c r="E218" t="s">
        <v>1380</v>
      </c>
      <c r="F218">
        <v>15</v>
      </c>
      <c r="P218">
        <v>1690420470.599999</v>
      </c>
      <c r="Q218">
        <f>(R218)/1000</f>
        <v>0</v>
      </c>
      <c r="R218">
        <f>1000*DB218*AP218*(CX218-CY218)/(100*CQ218*(1000-AP218*CX218))</f>
        <v>0</v>
      </c>
      <c r="S218">
        <f>DB218*AP218*(CW218-CV218*(1000-AP218*CY218)/(1000-AP218*CX218))/(100*CQ218)</f>
        <v>0</v>
      </c>
      <c r="T218">
        <f>CV218 - IF(AP218&gt;1, S218*CQ218*100.0/(AR218*DJ218), 0)</f>
        <v>0</v>
      </c>
      <c r="U218">
        <f>((AA218-Q218/2)*T218-S218)/(AA218+Q218/2)</f>
        <v>0</v>
      </c>
      <c r="V218">
        <f>U218*(DC218+DD218)/1000.0</f>
        <v>0</v>
      </c>
      <c r="W218">
        <f>(CV218 - IF(AP218&gt;1, S218*CQ218*100.0/(AR218*DJ218), 0))*(DC218+DD218)/1000.0</f>
        <v>0</v>
      </c>
      <c r="X218">
        <f>2.0/((1/Z218-1/Y218)+SIGN(Z218)*SQRT((1/Z218-1/Y218)*(1/Z218-1/Y218) + 4*CR218/((CR218+1)*(CR218+1))*(2*1/Z218*1/Y218-1/Y218*1/Y218)))</f>
        <v>0</v>
      </c>
      <c r="Y218">
        <f>IF(LEFT(CS218,1)&lt;&gt;"0",IF(LEFT(CS218,1)="1",3.0,CT218),$D$5+$E$5*(DJ218*DC218/($K$5*1000))+$F$5*(DJ218*DC218/($K$5*1000))*MAX(MIN(CQ218,$J$5),$I$5)*MAX(MIN(CQ218,$J$5),$I$5)+$G$5*MAX(MIN(CQ218,$J$5),$I$5)*(DJ218*DC218/($K$5*1000))+$H$5*(DJ218*DC218/($K$5*1000))*(DJ218*DC218/($K$5*1000)))</f>
        <v>0</v>
      </c>
      <c r="Z218">
        <f>Q218*(1000-(1000*0.61365*exp(17.502*AD218/(240.97+AD218))/(DC218+DD218)+CX218)/2)/(1000*0.61365*exp(17.502*AD218/(240.97+AD218))/(DC218+DD218)-CX218)</f>
        <v>0</v>
      </c>
      <c r="AA218">
        <f>1/((CR218+1)/(X218/1.6)+1/(Y218/1.37)) + CR218/((CR218+1)/(X218/1.6) + CR218/(Y218/1.37))</f>
        <v>0</v>
      </c>
      <c r="AB218">
        <f>(CM218*CP218)</f>
        <v>0</v>
      </c>
      <c r="AC218">
        <f>(DE218+(AB218+2*0.95*5.67E-8*(((DE218+$B$7)+273)^4-(DE218+273)^4)-44100*Q218)/(1.84*29.3*Y218+8*0.95*5.67E-8*(DE218+273)^3))</f>
        <v>0</v>
      </c>
      <c r="AD218">
        <f>($C$7*DF218+$D$7*DG218+$E$7*AC218)</f>
        <v>0</v>
      </c>
      <c r="AE218">
        <f>0.61365*exp(17.502*AD218/(240.97+AD218))</f>
        <v>0</v>
      </c>
      <c r="AF218">
        <f>(AG218/AH218*100)</f>
        <v>0</v>
      </c>
      <c r="AG218">
        <f>CX218*(DC218+DD218)/1000</f>
        <v>0</v>
      </c>
      <c r="AH218">
        <f>0.61365*exp(17.502*DE218/(240.97+DE218))</f>
        <v>0</v>
      </c>
      <c r="AI218">
        <f>(AE218-CX218*(DC218+DD218)/1000)</f>
        <v>0</v>
      </c>
      <c r="AJ218">
        <f>(-Q218*44100)</f>
        <v>0</v>
      </c>
      <c r="AK218">
        <f>2*29.3*Y218*0.92*(DE218-AD218)</f>
        <v>0</v>
      </c>
      <c r="AL218">
        <f>2*0.95*5.67E-8*(((DE218+$B$7)+273)^4-(AD218+273)^4)</f>
        <v>0</v>
      </c>
      <c r="AM218">
        <f>AB218+AL218+AJ218+AK218</f>
        <v>0</v>
      </c>
      <c r="AN218">
        <v>0</v>
      </c>
      <c r="AO218">
        <v>0</v>
      </c>
      <c r="AP218">
        <f>IF(AN218*$H$13&gt;=AR218,1.0,(AR218/(AR218-AN218*$H$13)))</f>
        <v>0</v>
      </c>
      <c r="AQ218">
        <f>(AP218-1)*100</f>
        <v>0</v>
      </c>
      <c r="AR218">
        <f>MAX(0,($B$13+$C$13*DJ218)/(1+$D$13*DJ218)*DC218/(DE218+273)*$E$13)</f>
        <v>0</v>
      </c>
      <c r="AS218" t="s">
        <v>1381</v>
      </c>
      <c r="AT218">
        <v>10475.8</v>
      </c>
      <c r="AU218">
        <v>545.5011538461539</v>
      </c>
      <c r="AV218">
        <v>2942.25</v>
      </c>
      <c r="AW218">
        <f>1-AU218/AV218</f>
        <v>0</v>
      </c>
      <c r="AX218">
        <v>-0.8348957175778368</v>
      </c>
      <c r="AY218" t="s">
        <v>417</v>
      </c>
      <c r="AZ218" t="s">
        <v>417</v>
      </c>
      <c r="BA218">
        <v>0</v>
      </c>
      <c r="BB218">
        <v>0</v>
      </c>
      <c r="BC218">
        <f>1-BA218/BB218</f>
        <v>0</v>
      </c>
      <c r="BD218">
        <v>0.5</v>
      </c>
      <c r="BE218">
        <f>CN218</f>
        <v>0</v>
      </c>
      <c r="BF218">
        <f>S218</f>
        <v>0</v>
      </c>
      <c r="BG218">
        <f>BC218*BD218*BE218</f>
        <v>0</v>
      </c>
      <c r="BH218">
        <f>(BF218-AX218)/BE218</f>
        <v>0</v>
      </c>
      <c r="BI218">
        <f>(AV218-BB218)/BB218</f>
        <v>0</v>
      </c>
      <c r="BJ218">
        <f>AU218/(AW218+AU218/BB218)</f>
        <v>0</v>
      </c>
      <c r="BK218" t="s">
        <v>417</v>
      </c>
      <c r="BL218">
        <v>0</v>
      </c>
      <c r="BM218">
        <f>IF(BL218&lt;&gt;0, BL218, BJ218)</f>
        <v>0</v>
      </c>
      <c r="BN218">
        <f>1-BM218/BB218</f>
        <v>0</v>
      </c>
      <c r="BO218">
        <f>(BB218-BA218)/(BB218-BM218)</f>
        <v>0</v>
      </c>
      <c r="BP218">
        <f>(AV218-BB218)/(AV218-BM218)</f>
        <v>0</v>
      </c>
      <c r="BQ218">
        <f>(BB218-BA218)/(BB218-AU218)</f>
        <v>0</v>
      </c>
      <c r="BR218">
        <f>(AV218-BB218)/(AV218-AU218)</f>
        <v>0</v>
      </c>
      <c r="BS218">
        <f>(BO218*BM218/BA218)</f>
        <v>0</v>
      </c>
      <c r="BT218">
        <f>(1-BS218)</f>
        <v>0</v>
      </c>
      <c r="BU218">
        <v>3518</v>
      </c>
      <c r="BV218">
        <v>300</v>
      </c>
      <c r="BW218">
        <v>300</v>
      </c>
      <c r="BX218">
        <v>300</v>
      </c>
      <c r="BY218">
        <v>10475.8</v>
      </c>
      <c r="BZ218">
        <v>2842.65</v>
      </c>
      <c r="CA218">
        <v>-0.008684300000000001</v>
      </c>
      <c r="CB218">
        <v>-12.2</v>
      </c>
      <c r="CC218" t="s">
        <v>417</v>
      </c>
      <c r="CD218" t="s">
        <v>417</v>
      </c>
      <c r="CE218" t="s">
        <v>417</v>
      </c>
      <c r="CF218" t="s">
        <v>417</v>
      </c>
      <c r="CG218" t="s">
        <v>417</v>
      </c>
      <c r="CH218" t="s">
        <v>417</v>
      </c>
      <c r="CI218" t="s">
        <v>417</v>
      </c>
      <c r="CJ218" t="s">
        <v>417</v>
      </c>
      <c r="CK218" t="s">
        <v>417</v>
      </c>
      <c r="CL218" t="s">
        <v>417</v>
      </c>
      <c r="CM218">
        <f>$B$11*DK218+$C$11*DL218+$F$11*DW218*(1-DZ218)</f>
        <v>0</v>
      </c>
      <c r="CN218">
        <f>CM218*CO218</f>
        <v>0</v>
      </c>
      <c r="CO218">
        <f>($B$11*$D$9+$C$11*$D$9+$F$11*((EJ218+EB218)/MAX(EJ218+EB218+EK218, 0.1)*$I$9+EK218/MAX(EJ218+EB218+EK218, 0.1)*$J$9))/($B$11+$C$11+$F$11)</f>
        <v>0</v>
      </c>
      <c r="CP218">
        <f>($B$11*$K$9+$C$11*$K$9+$F$11*((EJ218+EB218)/MAX(EJ218+EB218+EK218, 0.1)*$P$9+EK218/MAX(EJ218+EB218+EK218, 0.1)*$Q$9))/($B$11+$C$11+$F$11)</f>
        <v>0</v>
      </c>
      <c r="CQ218">
        <v>6</v>
      </c>
      <c r="CR218">
        <v>0.5</v>
      </c>
      <c r="CS218" t="s">
        <v>418</v>
      </c>
      <c r="CT218">
        <v>2</v>
      </c>
      <c r="CU218">
        <v>1690420470.599999</v>
      </c>
      <c r="CV218">
        <v>409.4468387096775</v>
      </c>
      <c r="CW218">
        <v>408.7358709677418</v>
      </c>
      <c r="CX218">
        <v>24.88413225806452</v>
      </c>
      <c r="CY218">
        <v>24.5895870967742</v>
      </c>
      <c r="CZ218">
        <v>408.4188387096775</v>
      </c>
      <c r="DA218">
        <v>24.51013225806452</v>
      </c>
      <c r="DB218">
        <v>600.1795483870967</v>
      </c>
      <c r="DC218">
        <v>101.0854838709677</v>
      </c>
      <c r="DD218">
        <v>0.09997396129032259</v>
      </c>
      <c r="DE218">
        <v>27.40214516129033</v>
      </c>
      <c r="DF218">
        <v>27.20065161290322</v>
      </c>
      <c r="DG218">
        <v>999.9000000000003</v>
      </c>
      <c r="DH218">
        <v>0</v>
      </c>
      <c r="DI218">
        <v>0</v>
      </c>
      <c r="DJ218">
        <v>9992.419032258063</v>
      </c>
      <c r="DK218">
        <v>0</v>
      </c>
      <c r="DL218">
        <v>23.03431935483871</v>
      </c>
      <c r="DM218">
        <v>0.7241210967741937</v>
      </c>
      <c r="DN218">
        <v>419.9152903225806</v>
      </c>
      <c r="DO218">
        <v>419.0401290322581</v>
      </c>
      <c r="DP218">
        <v>0.3088305806451612</v>
      </c>
      <c r="DQ218">
        <v>408.7358709677418</v>
      </c>
      <c r="DR218">
        <v>24.5895870967742</v>
      </c>
      <c r="DS218">
        <v>2.516868064516129</v>
      </c>
      <c r="DT218">
        <v>2.48565064516129</v>
      </c>
      <c r="DU218">
        <v>21.1359935483871</v>
      </c>
      <c r="DV218">
        <v>20.93284193548388</v>
      </c>
      <c r="DW218">
        <v>0.0499931</v>
      </c>
      <c r="DX218">
        <v>0</v>
      </c>
      <c r="DY218">
        <v>0</v>
      </c>
      <c r="DZ218">
        <v>0</v>
      </c>
      <c r="EA218">
        <v>545.2883870967742</v>
      </c>
      <c r="EB218">
        <v>0.0499931</v>
      </c>
      <c r="EC218">
        <v>72.23032258064516</v>
      </c>
      <c r="ED218">
        <v>-1.193548387096774</v>
      </c>
      <c r="EE218">
        <v>35.70529032258064</v>
      </c>
      <c r="EF218">
        <v>40.06029032258064</v>
      </c>
      <c r="EG218">
        <v>37.99780645161289</v>
      </c>
      <c r="EH218">
        <v>40.99170967741934</v>
      </c>
      <c r="EI218">
        <v>38.50187096774192</v>
      </c>
      <c r="EJ218">
        <v>0</v>
      </c>
      <c r="EK218">
        <v>0</v>
      </c>
      <c r="EL218">
        <v>0</v>
      </c>
      <c r="EM218">
        <v>233.6000001430511</v>
      </c>
      <c r="EN218">
        <v>0</v>
      </c>
      <c r="EO218">
        <v>545.5011538461539</v>
      </c>
      <c r="EP218">
        <v>5.482051283724508</v>
      </c>
      <c r="EQ218">
        <v>-116.9169231612716</v>
      </c>
      <c r="ER218">
        <v>71.21615384615384</v>
      </c>
      <c r="ES218">
        <v>15</v>
      </c>
      <c r="ET218">
        <v>1690420500.6</v>
      </c>
      <c r="EU218" t="s">
        <v>1382</v>
      </c>
      <c r="EV218">
        <v>1690420500.6</v>
      </c>
      <c r="EW218">
        <v>1690420500.6</v>
      </c>
      <c r="EX218">
        <v>158</v>
      </c>
      <c r="EY218">
        <v>-0.014</v>
      </c>
      <c r="EZ218">
        <v>-0.015</v>
      </c>
      <c r="FA218">
        <v>1.028</v>
      </c>
      <c r="FB218">
        <v>0.374</v>
      </c>
      <c r="FC218">
        <v>409</v>
      </c>
      <c r="FD218">
        <v>25</v>
      </c>
      <c r="FE218">
        <v>0.34</v>
      </c>
      <c r="FF218">
        <v>0.25</v>
      </c>
      <c r="FG218">
        <v>-0.8464802450487391</v>
      </c>
      <c r="FH218">
        <v>-0.8366120125977169</v>
      </c>
      <c r="FI218">
        <v>0.06810326003694389</v>
      </c>
      <c r="FJ218">
        <v>1</v>
      </c>
      <c r="FK218">
        <v>0.6862251</v>
      </c>
      <c r="FL218">
        <v>0.9099343339587239</v>
      </c>
      <c r="FM218">
        <v>0.09206827989997424</v>
      </c>
      <c r="FN218">
        <v>1</v>
      </c>
      <c r="FO218">
        <v>409.4687000000001</v>
      </c>
      <c r="FP218">
        <v>1.675488320355735</v>
      </c>
      <c r="FQ218">
        <v>0.12545972793424</v>
      </c>
      <c r="FR218">
        <v>1</v>
      </c>
      <c r="FS218">
        <v>0.301070525</v>
      </c>
      <c r="FT218">
        <v>0.1827178649155712</v>
      </c>
      <c r="FU218">
        <v>0.01782882454480314</v>
      </c>
      <c r="FV218">
        <v>1</v>
      </c>
      <c r="FW218">
        <v>24.89844666666666</v>
      </c>
      <c r="FX218">
        <v>-0.02991056729697371</v>
      </c>
      <c r="FY218">
        <v>0.002626751267673018</v>
      </c>
      <c r="FZ218">
        <v>1</v>
      </c>
      <c r="GA218">
        <v>5</v>
      </c>
      <c r="GB218">
        <v>5</v>
      </c>
      <c r="GC218" t="s">
        <v>420</v>
      </c>
      <c r="GD218">
        <v>3.17672</v>
      </c>
      <c r="GE218">
        <v>2.79697</v>
      </c>
      <c r="GF218">
        <v>0.102512</v>
      </c>
      <c r="GG218">
        <v>0.103073</v>
      </c>
      <c r="GH218">
        <v>0.122512</v>
      </c>
      <c r="GI218">
        <v>0.122657</v>
      </c>
      <c r="GJ218">
        <v>27907.7</v>
      </c>
      <c r="GK218">
        <v>22271</v>
      </c>
      <c r="GL218">
        <v>29069.2</v>
      </c>
      <c r="GM218">
        <v>24329.9</v>
      </c>
      <c r="GN218">
        <v>32419.5</v>
      </c>
      <c r="GO218">
        <v>31141</v>
      </c>
      <c r="GP218">
        <v>40083.3</v>
      </c>
      <c r="GQ218">
        <v>39694.4</v>
      </c>
      <c r="GR218">
        <v>2.14005</v>
      </c>
      <c r="GS218">
        <v>1.86715</v>
      </c>
      <c r="GT218">
        <v>0.08735809999999999</v>
      </c>
      <c r="GU218">
        <v>0</v>
      </c>
      <c r="GV218">
        <v>25.7837</v>
      </c>
      <c r="GW218">
        <v>999.9</v>
      </c>
      <c r="GX218">
        <v>65.59999999999999</v>
      </c>
      <c r="GY218">
        <v>31.2</v>
      </c>
      <c r="GZ218">
        <v>29.6112</v>
      </c>
      <c r="HA218">
        <v>62.0945</v>
      </c>
      <c r="HB218">
        <v>29.9559</v>
      </c>
      <c r="HC218">
        <v>1</v>
      </c>
      <c r="HD218">
        <v>0.10044</v>
      </c>
      <c r="HE218">
        <v>0</v>
      </c>
      <c r="HF218">
        <v>20.295</v>
      </c>
      <c r="HG218">
        <v>5.22613</v>
      </c>
      <c r="HH218">
        <v>11.9081</v>
      </c>
      <c r="HI218">
        <v>4.9637</v>
      </c>
      <c r="HJ218">
        <v>3.292</v>
      </c>
      <c r="HK218">
        <v>9999</v>
      </c>
      <c r="HL218">
        <v>9999</v>
      </c>
      <c r="HM218">
        <v>9999</v>
      </c>
      <c r="HN218">
        <v>999.9</v>
      </c>
      <c r="HO218">
        <v>4.97022</v>
      </c>
      <c r="HP218">
        <v>1.87492</v>
      </c>
      <c r="HQ218">
        <v>1.87363</v>
      </c>
      <c r="HR218">
        <v>1.87271</v>
      </c>
      <c r="HS218">
        <v>1.87432</v>
      </c>
      <c r="HT218">
        <v>1.86931</v>
      </c>
      <c r="HU218">
        <v>1.87347</v>
      </c>
      <c r="HV218">
        <v>1.87851</v>
      </c>
      <c r="HW218">
        <v>0</v>
      </c>
      <c r="HX218">
        <v>0</v>
      </c>
      <c r="HY218">
        <v>0</v>
      </c>
      <c r="HZ218">
        <v>0</v>
      </c>
      <c r="IA218" t="s">
        <v>421</v>
      </c>
      <c r="IB218" t="s">
        <v>422</v>
      </c>
      <c r="IC218" t="s">
        <v>423</v>
      </c>
      <c r="ID218" t="s">
        <v>423</v>
      </c>
      <c r="IE218" t="s">
        <v>423</v>
      </c>
      <c r="IF218" t="s">
        <v>423</v>
      </c>
      <c r="IG218">
        <v>0</v>
      </c>
      <c r="IH218">
        <v>100</v>
      </c>
      <c r="II218">
        <v>100</v>
      </c>
      <c r="IJ218">
        <v>1.028</v>
      </c>
      <c r="IK218">
        <v>0.374</v>
      </c>
      <c r="IL218">
        <v>1.019848131792705</v>
      </c>
      <c r="IM218">
        <v>0.0007502269904989051</v>
      </c>
      <c r="IN218">
        <v>-1.907541437940456E-06</v>
      </c>
      <c r="IO218">
        <v>4.87577687351772E-10</v>
      </c>
      <c r="IP218">
        <v>0.3882849999999962</v>
      </c>
      <c r="IQ218">
        <v>0</v>
      </c>
      <c r="IR218">
        <v>0</v>
      </c>
      <c r="IS218">
        <v>0</v>
      </c>
      <c r="IT218">
        <v>1</v>
      </c>
      <c r="IU218">
        <v>1943</v>
      </c>
      <c r="IV218">
        <v>1</v>
      </c>
      <c r="IW218">
        <v>21</v>
      </c>
      <c r="IX218">
        <v>3.6</v>
      </c>
      <c r="IY218">
        <v>3.6</v>
      </c>
      <c r="IZ218">
        <v>1.06934</v>
      </c>
      <c r="JA218">
        <v>2.41333</v>
      </c>
      <c r="JB218">
        <v>1.42578</v>
      </c>
      <c r="JC218">
        <v>2.26318</v>
      </c>
      <c r="JD218">
        <v>1.54785</v>
      </c>
      <c r="JE218">
        <v>2.31201</v>
      </c>
      <c r="JF218">
        <v>33.7381</v>
      </c>
      <c r="JG218">
        <v>14.0182</v>
      </c>
      <c r="JH218">
        <v>18</v>
      </c>
      <c r="JI218">
        <v>621.817</v>
      </c>
      <c r="JJ218">
        <v>430.337</v>
      </c>
      <c r="JK218">
        <v>27.1838</v>
      </c>
      <c r="JL218">
        <v>28.6588</v>
      </c>
      <c r="JM218">
        <v>30.0006</v>
      </c>
      <c r="JN218">
        <v>28.5533</v>
      </c>
      <c r="JO218">
        <v>28.5031</v>
      </c>
      <c r="JP218">
        <v>21.4402</v>
      </c>
      <c r="JQ218">
        <v>0</v>
      </c>
      <c r="JR218">
        <v>98.5149</v>
      </c>
      <c r="JS218">
        <v>-999.9</v>
      </c>
      <c r="JT218">
        <v>408.68</v>
      </c>
      <c r="JU218">
        <v>25</v>
      </c>
      <c r="JV218">
        <v>94.6949</v>
      </c>
      <c r="JW218">
        <v>100.991</v>
      </c>
    </row>
    <row r="219" spans="1:283">
      <c r="A219">
        <v>203</v>
      </c>
      <c r="B219">
        <v>1690420630.1</v>
      </c>
      <c r="C219">
        <v>42260</v>
      </c>
      <c r="D219" t="s">
        <v>1383</v>
      </c>
      <c r="E219" t="s">
        <v>1384</v>
      </c>
      <c r="F219">
        <v>15</v>
      </c>
      <c r="P219">
        <v>1690420622.349999</v>
      </c>
      <c r="Q219">
        <f>(R219)/1000</f>
        <v>0</v>
      </c>
      <c r="R219">
        <f>1000*DB219*AP219*(CX219-CY219)/(100*CQ219*(1000-AP219*CX219))</f>
        <v>0</v>
      </c>
      <c r="S219">
        <f>DB219*AP219*(CW219-CV219*(1000-AP219*CY219)/(1000-AP219*CX219))/(100*CQ219)</f>
        <v>0</v>
      </c>
      <c r="T219">
        <f>CV219 - IF(AP219&gt;1, S219*CQ219*100.0/(AR219*DJ219), 0)</f>
        <v>0</v>
      </c>
      <c r="U219">
        <f>((AA219-Q219/2)*T219-S219)/(AA219+Q219/2)</f>
        <v>0</v>
      </c>
      <c r="V219">
        <f>U219*(DC219+DD219)/1000.0</f>
        <v>0</v>
      </c>
      <c r="W219">
        <f>(CV219 - IF(AP219&gt;1, S219*CQ219*100.0/(AR219*DJ219), 0))*(DC219+DD219)/1000.0</f>
        <v>0</v>
      </c>
      <c r="X219">
        <f>2.0/((1/Z219-1/Y219)+SIGN(Z219)*SQRT((1/Z219-1/Y219)*(1/Z219-1/Y219) + 4*CR219/((CR219+1)*(CR219+1))*(2*1/Z219*1/Y219-1/Y219*1/Y219)))</f>
        <v>0</v>
      </c>
      <c r="Y219">
        <f>IF(LEFT(CS219,1)&lt;&gt;"0",IF(LEFT(CS219,1)="1",3.0,CT219),$D$5+$E$5*(DJ219*DC219/($K$5*1000))+$F$5*(DJ219*DC219/($K$5*1000))*MAX(MIN(CQ219,$J$5),$I$5)*MAX(MIN(CQ219,$J$5),$I$5)+$G$5*MAX(MIN(CQ219,$J$5),$I$5)*(DJ219*DC219/($K$5*1000))+$H$5*(DJ219*DC219/($K$5*1000))*(DJ219*DC219/($K$5*1000)))</f>
        <v>0</v>
      </c>
      <c r="Z219">
        <f>Q219*(1000-(1000*0.61365*exp(17.502*AD219/(240.97+AD219))/(DC219+DD219)+CX219)/2)/(1000*0.61365*exp(17.502*AD219/(240.97+AD219))/(DC219+DD219)-CX219)</f>
        <v>0</v>
      </c>
      <c r="AA219">
        <f>1/((CR219+1)/(X219/1.6)+1/(Y219/1.37)) + CR219/((CR219+1)/(X219/1.6) + CR219/(Y219/1.37))</f>
        <v>0</v>
      </c>
      <c r="AB219">
        <f>(CM219*CP219)</f>
        <v>0</v>
      </c>
      <c r="AC219">
        <f>(DE219+(AB219+2*0.95*5.67E-8*(((DE219+$B$7)+273)^4-(DE219+273)^4)-44100*Q219)/(1.84*29.3*Y219+8*0.95*5.67E-8*(DE219+273)^3))</f>
        <v>0</v>
      </c>
      <c r="AD219">
        <f>($C$7*DF219+$D$7*DG219+$E$7*AC219)</f>
        <v>0</v>
      </c>
      <c r="AE219">
        <f>0.61365*exp(17.502*AD219/(240.97+AD219))</f>
        <v>0</v>
      </c>
      <c r="AF219">
        <f>(AG219/AH219*100)</f>
        <v>0</v>
      </c>
      <c r="AG219">
        <f>CX219*(DC219+DD219)/1000</f>
        <v>0</v>
      </c>
      <c r="AH219">
        <f>0.61365*exp(17.502*DE219/(240.97+DE219))</f>
        <v>0</v>
      </c>
      <c r="AI219">
        <f>(AE219-CX219*(DC219+DD219)/1000)</f>
        <v>0</v>
      </c>
      <c r="AJ219">
        <f>(-Q219*44100)</f>
        <v>0</v>
      </c>
      <c r="AK219">
        <f>2*29.3*Y219*0.92*(DE219-AD219)</f>
        <v>0</v>
      </c>
      <c r="AL219">
        <f>2*0.95*5.67E-8*(((DE219+$B$7)+273)^4-(AD219+273)^4)</f>
        <v>0</v>
      </c>
      <c r="AM219">
        <f>AB219+AL219+AJ219+AK219</f>
        <v>0</v>
      </c>
      <c r="AN219">
        <v>0</v>
      </c>
      <c r="AO219">
        <v>0</v>
      </c>
      <c r="AP219">
        <f>IF(AN219*$H$13&gt;=AR219,1.0,(AR219/(AR219-AN219*$H$13)))</f>
        <v>0</v>
      </c>
      <c r="AQ219">
        <f>(AP219-1)*100</f>
        <v>0</v>
      </c>
      <c r="AR219">
        <f>MAX(0,($B$13+$C$13*DJ219)/(1+$D$13*DJ219)*DC219/(DE219+273)*$E$13)</f>
        <v>0</v>
      </c>
      <c r="AS219" t="s">
        <v>1385</v>
      </c>
      <c r="AT219">
        <v>10476.7</v>
      </c>
      <c r="AU219">
        <v>560.6903846153846</v>
      </c>
      <c r="AV219">
        <v>2904.61</v>
      </c>
      <c r="AW219">
        <f>1-AU219/AV219</f>
        <v>0</v>
      </c>
      <c r="AX219">
        <v>-1.458075404104523</v>
      </c>
      <c r="AY219" t="s">
        <v>417</v>
      </c>
      <c r="AZ219" t="s">
        <v>417</v>
      </c>
      <c r="BA219">
        <v>0</v>
      </c>
      <c r="BB219">
        <v>0</v>
      </c>
      <c r="BC219">
        <f>1-BA219/BB219</f>
        <v>0</v>
      </c>
      <c r="BD219">
        <v>0.5</v>
      </c>
      <c r="BE219">
        <f>CN219</f>
        <v>0</v>
      </c>
      <c r="BF219">
        <f>S219</f>
        <v>0</v>
      </c>
      <c r="BG219">
        <f>BC219*BD219*BE219</f>
        <v>0</v>
      </c>
      <c r="BH219">
        <f>(BF219-AX219)/BE219</f>
        <v>0</v>
      </c>
      <c r="BI219">
        <f>(AV219-BB219)/BB219</f>
        <v>0</v>
      </c>
      <c r="BJ219">
        <f>AU219/(AW219+AU219/BB219)</f>
        <v>0</v>
      </c>
      <c r="BK219" t="s">
        <v>417</v>
      </c>
      <c r="BL219">
        <v>0</v>
      </c>
      <c r="BM219">
        <f>IF(BL219&lt;&gt;0, BL219, BJ219)</f>
        <v>0</v>
      </c>
      <c r="BN219">
        <f>1-BM219/BB219</f>
        <v>0</v>
      </c>
      <c r="BO219">
        <f>(BB219-BA219)/(BB219-BM219)</f>
        <v>0</v>
      </c>
      <c r="BP219">
        <f>(AV219-BB219)/(AV219-BM219)</f>
        <v>0</v>
      </c>
      <c r="BQ219">
        <f>(BB219-BA219)/(BB219-AU219)</f>
        <v>0</v>
      </c>
      <c r="BR219">
        <f>(AV219-BB219)/(AV219-AU219)</f>
        <v>0</v>
      </c>
      <c r="BS219">
        <f>(BO219*BM219/BA219)</f>
        <v>0</v>
      </c>
      <c r="BT219">
        <f>(1-BS219)</f>
        <v>0</v>
      </c>
      <c r="BU219">
        <v>3519</v>
      </c>
      <c r="BV219">
        <v>300</v>
      </c>
      <c r="BW219">
        <v>300</v>
      </c>
      <c r="BX219">
        <v>300</v>
      </c>
      <c r="BY219">
        <v>10476.7</v>
      </c>
      <c r="BZ219">
        <v>2804.52</v>
      </c>
      <c r="CA219">
        <v>-0.008684509999999999</v>
      </c>
      <c r="CB219">
        <v>-9.41</v>
      </c>
      <c r="CC219" t="s">
        <v>417</v>
      </c>
      <c r="CD219" t="s">
        <v>417</v>
      </c>
      <c r="CE219" t="s">
        <v>417</v>
      </c>
      <c r="CF219" t="s">
        <v>417</v>
      </c>
      <c r="CG219" t="s">
        <v>417</v>
      </c>
      <c r="CH219" t="s">
        <v>417</v>
      </c>
      <c r="CI219" t="s">
        <v>417</v>
      </c>
      <c r="CJ219" t="s">
        <v>417</v>
      </c>
      <c r="CK219" t="s">
        <v>417</v>
      </c>
      <c r="CL219" t="s">
        <v>417</v>
      </c>
      <c r="CM219">
        <f>$B$11*DK219+$C$11*DL219+$F$11*DW219*(1-DZ219)</f>
        <v>0</v>
      </c>
      <c r="CN219">
        <f>CM219*CO219</f>
        <v>0</v>
      </c>
      <c r="CO219">
        <f>($B$11*$D$9+$C$11*$D$9+$F$11*((EJ219+EB219)/MAX(EJ219+EB219+EK219, 0.1)*$I$9+EK219/MAX(EJ219+EB219+EK219, 0.1)*$J$9))/($B$11+$C$11+$F$11)</f>
        <v>0</v>
      </c>
      <c r="CP219">
        <f>($B$11*$K$9+$C$11*$K$9+$F$11*((EJ219+EB219)/MAX(EJ219+EB219+EK219, 0.1)*$P$9+EK219/MAX(EJ219+EB219+EK219, 0.1)*$Q$9))/($B$11+$C$11+$F$11)</f>
        <v>0</v>
      </c>
      <c r="CQ219">
        <v>6</v>
      </c>
      <c r="CR219">
        <v>0.5</v>
      </c>
      <c r="CS219" t="s">
        <v>418</v>
      </c>
      <c r="CT219">
        <v>2</v>
      </c>
      <c r="CU219">
        <v>1690420622.349999</v>
      </c>
      <c r="CV219">
        <v>409.9532333333334</v>
      </c>
      <c r="CW219">
        <v>408.5845</v>
      </c>
      <c r="CX219">
        <v>24.52893</v>
      </c>
      <c r="CY219">
        <v>24.31732333333333</v>
      </c>
      <c r="CZ219">
        <v>409.0242333333334</v>
      </c>
      <c r="DA219">
        <v>24.16693</v>
      </c>
      <c r="DB219">
        <v>600.1695333333334</v>
      </c>
      <c r="DC219">
        <v>101.0811666666667</v>
      </c>
      <c r="DD219">
        <v>0.09979678333333335</v>
      </c>
      <c r="DE219">
        <v>27.31062333333334</v>
      </c>
      <c r="DF219">
        <v>27.03060333333333</v>
      </c>
      <c r="DG219">
        <v>999.9000000000002</v>
      </c>
      <c r="DH219">
        <v>0</v>
      </c>
      <c r="DI219">
        <v>0</v>
      </c>
      <c r="DJ219">
        <v>10007.96933333333</v>
      </c>
      <c r="DK219">
        <v>0</v>
      </c>
      <c r="DL219">
        <v>19.75263333333334</v>
      </c>
      <c r="DM219">
        <v>1.467221333333334</v>
      </c>
      <c r="DN219">
        <v>420.3677333333334</v>
      </c>
      <c r="DO219">
        <v>418.7679333333334</v>
      </c>
      <c r="DP219">
        <v>0.2231364666666667</v>
      </c>
      <c r="DQ219">
        <v>408.5845</v>
      </c>
      <c r="DR219">
        <v>24.31732333333333</v>
      </c>
      <c r="DS219">
        <v>2.480578333333333</v>
      </c>
      <c r="DT219">
        <v>2.458024666666666</v>
      </c>
      <c r="DU219">
        <v>20.89964</v>
      </c>
      <c r="DV219">
        <v>20.75119333333333</v>
      </c>
      <c r="DW219">
        <v>0.0499931</v>
      </c>
      <c r="DX219">
        <v>0</v>
      </c>
      <c r="DY219">
        <v>0</v>
      </c>
      <c r="DZ219">
        <v>0</v>
      </c>
      <c r="EA219">
        <v>560.5296666666668</v>
      </c>
      <c r="EB219">
        <v>0.0499931</v>
      </c>
      <c r="EC219">
        <v>99.26500000000003</v>
      </c>
      <c r="ED219">
        <v>-1.982</v>
      </c>
      <c r="EE219">
        <v>35.37053333333333</v>
      </c>
      <c r="EF219">
        <v>38.4206</v>
      </c>
      <c r="EG219">
        <v>37.15386666666666</v>
      </c>
      <c r="EH219">
        <v>38.55393333333333</v>
      </c>
      <c r="EI219">
        <v>37.2372</v>
      </c>
      <c r="EJ219">
        <v>0</v>
      </c>
      <c r="EK219">
        <v>0</v>
      </c>
      <c r="EL219">
        <v>0</v>
      </c>
      <c r="EM219">
        <v>150.6000001430511</v>
      </c>
      <c r="EN219">
        <v>0</v>
      </c>
      <c r="EO219">
        <v>560.6903846153846</v>
      </c>
      <c r="EP219">
        <v>16.62051279181646</v>
      </c>
      <c r="EQ219">
        <v>65.28957253758558</v>
      </c>
      <c r="ER219">
        <v>99.20923076923077</v>
      </c>
      <c r="ES219">
        <v>15</v>
      </c>
      <c r="ET219">
        <v>1690420648.6</v>
      </c>
      <c r="EU219" t="s">
        <v>1386</v>
      </c>
      <c r="EV219">
        <v>1690420648.6</v>
      </c>
      <c r="EW219">
        <v>1690420647.1</v>
      </c>
      <c r="EX219">
        <v>159</v>
      </c>
      <c r="EY219">
        <v>-0.099</v>
      </c>
      <c r="EZ219">
        <v>-0.011</v>
      </c>
      <c r="FA219">
        <v>0.929</v>
      </c>
      <c r="FB219">
        <v>0.362</v>
      </c>
      <c r="FC219">
        <v>409</v>
      </c>
      <c r="FD219">
        <v>24</v>
      </c>
      <c r="FE219">
        <v>0.5600000000000001</v>
      </c>
      <c r="FF219">
        <v>0.3</v>
      </c>
      <c r="FG219">
        <v>-1.557828478998336</v>
      </c>
      <c r="FH219">
        <v>-0.02517110719057897</v>
      </c>
      <c r="FI219">
        <v>0.05165140525446171</v>
      </c>
      <c r="FJ219">
        <v>1</v>
      </c>
      <c r="FK219">
        <v>1.432834878048781</v>
      </c>
      <c r="FL219">
        <v>0.3884682229965174</v>
      </c>
      <c r="FM219">
        <v>0.072937505161141</v>
      </c>
      <c r="FN219">
        <v>1</v>
      </c>
      <c r="FO219">
        <v>410.0558709677419</v>
      </c>
      <c r="FP219">
        <v>-0.4345645161296967</v>
      </c>
      <c r="FQ219">
        <v>0.04770726727319891</v>
      </c>
      <c r="FR219">
        <v>1</v>
      </c>
      <c r="FS219">
        <v>0.2127339756097561</v>
      </c>
      <c r="FT219">
        <v>0.1727118397212547</v>
      </c>
      <c r="FU219">
        <v>0.0170887674554295</v>
      </c>
      <c r="FV219">
        <v>1</v>
      </c>
      <c r="FW219">
        <v>24.53870322580645</v>
      </c>
      <c r="FX219">
        <v>0.08796290322578774</v>
      </c>
      <c r="FY219">
        <v>0.006711592468642651</v>
      </c>
      <c r="FZ219">
        <v>1</v>
      </c>
      <c r="GA219">
        <v>5</v>
      </c>
      <c r="GB219">
        <v>5</v>
      </c>
      <c r="GC219" t="s">
        <v>420</v>
      </c>
      <c r="GD219">
        <v>3.17619</v>
      </c>
      <c r="GE219">
        <v>2.79665</v>
      </c>
      <c r="GF219">
        <v>0.102548</v>
      </c>
      <c r="GG219">
        <v>0.102989</v>
      </c>
      <c r="GH219">
        <v>0.121319</v>
      </c>
      <c r="GI219">
        <v>0.121733</v>
      </c>
      <c r="GJ219">
        <v>27903</v>
      </c>
      <c r="GK219">
        <v>22269.6</v>
      </c>
      <c r="GL219">
        <v>29065.9</v>
      </c>
      <c r="GM219">
        <v>24326.6</v>
      </c>
      <c r="GN219">
        <v>32462.1</v>
      </c>
      <c r="GO219">
        <v>31170.7</v>
      </c>
      <c r="GP219">
        <v>40080</v>
      </c>
      <c r="GQ219">
        <v>39689.5</v>
      </c>
      <c r="GR219">
        <v>2.13932</v>
      </c>
      <c r="GS219">
        <v>1.8689</v>
      </c>
      <c r="GT219">
        <v>0.0935271</v>
      </c>
      <c r="GU219">
        <v>0</v>
      </c>
      <c r="GV219">
        <v>25.4842</v>
      </c>
      <c r="GW219">
        <v>999.9</v>
      </c>
      <c r="GX219">
        <v>65.8</v>
      </c>
      <c r="GY219">
        <v>31</v>
      </c>
      <c r="GZ219">
        <v>29.367</v>
      </c>
      <c r="HA219">
        <v>62.5546</v>
      </c>
      <c r="HB219">
        <v>30.004</v>
      </c>
      <c r="HC219">
        <v>1</v>
      </c>
      <c r="HD219">
        <v>0.106974</v>
      </c>
      <c r="HE219">
        <v>0</v>
      </c>
      <c r="HF219">
        <v>20.292</v>
      </c>
      <c r="HG219">
        <v>5.21969</v>
      </c>
      <c r="HH219">
        <v>11.9081</v>
      </c>
      <c r="HI219">
        <v>4.96295</v>
      </c>
      <c r="HJ219">
        <v>3.2908</v>
      </c>
      <c r="HK219">
        <v>9999</v>
      </c>
      <c r="HL219">
        <v>9999</v>
      </c>
      <c r="HM219">
        <v>9999</v>
      </c>
      <c r="HN219">
        <v>999.9</v>
      </c>
      <c r="HO219">
        <v>4.97019</v>
      </c>
      <c r="HP219">
        <v>1.8749</v>
      </c>
      <c r="HQ219">
        <v>1.87363</v>
      </c>
      <c r="HR219">
        <v>1.87271</v>
      </c>
      <c r="HS219">
        <v>1.87425</v>
      </c>
      <c r="HT219">
        <v>1.86927</v>
      </c>
      <c r="HU219">
        <v>1.87347</v>
      </c>
      <c r="HV219">
        <v>1.87851</v>
      </c>
      <c r="HW219">
        <v>0</v>
      </c>
      <c r="HX219">
        <v>0</v>
      </c>
      <c r="HY219">
        <v>0</v>
      </c>
      <c r="HZ219">
        <v>0</v>
      </c>
      <c r="IA219" t="s">
        <v>421</v>
      </c>
      <c r="IB219" t="s">
        <v>422</v>
      </c>
      <c r="IC219" t="s">
        <v>423</v>
      </c>
      <c r="ID219" t="s">
        <v>423</v>
      </c>
      <c r="IE219" t="s">
        <v>423</v>
      </c>
      <c r="IF219" t="s">
        <v>423</v>
      </c>
      <c r="IG219">
        <v>0</v>
      </c>
      <c r="IH219">
        <v>100</v>
      </c>
      <c r="II219">
        <v>100</v>
      </c>
      <c r="IJ219">
        <v>0.929</v>
      </c>
      <c r="IK219">
        <v>0.362</v>
      </c>
      <c r="IL219">
        <v>1.006422932650875</v>
      </c>
      <c r="IM219">
        <v>0.0007502269904989051</v>
      </c>
      <c r="IN219">
        <v>-1.907541437940456E-06</v>
      </c>
      <c r="IO219">
        <v>4.87577687351772E-10</v>
      </c>
      <c r="IP219">
        <v>0.3735350000000039</v>
      </c>
      <c r="IQ219">
        <v>0</v>
      </c>
      <c r="IR219">
        <v>0</v>
      </c>
      <c r="IS219">
        <v>0</v>
      </c>
      <c r="IT219">
        <v>1</v>
      </c>
      <c r="IU219">
        <v>1943</v>
      </c>
      <c r="IV219">
        <v>1</v>
      </c>
      <c r="IW219">
        <v>21</v>
      </c>
      <c r="IX219">
        <v>2.2</v>
      </c>
      <c r="IY219">
        <v>2.2</v>
      </c>
      <c r="IZ219">
        <v>1.06934</v>
      </c>
      <c r="JA219">
        <v>2.39746</v>
      </c>
      <c r="JB219">
        <v>1.42578</v>
      </c>
      <c r="JC219">
        <v>2.26318</v>
      </c>
      <c r="JD219">
        <v>1.54785</v>
      </c>
      <c r="JE219">
        <v>2.46582</v>
      </c>
      <c r="JF219">
        <v>33.6479</v>
      </c>
      <c r="JG219">
        <v>14.0007</v>
      </c>
      <c r="JH219">
        <v>18</v>
      </c>
      <c r="JI219">
        <v>622.331</v>
      </c>
      <c r="JJ219">
        <v>432.079</v>
      </c>
      <c r="JK219">
        <v>27.1982</v>
      </c>
      <c r="JL219">
        <v>28.7498</v>
      </c>
      <c r="JM219">
        <v>30.0004</v>
      </c>
      <c r="JN219">
        <v>28.6552</v>
      </c>
      <c r="JO219">
        <v>28.6027</v>
      </c>
      <c r="JP219">
        <v>21.4296</v>
      </c>
      <c r="JQ219">
        <v>0</v>
      </c>
      <c r="JR219">
        <v>100</v>
      </c>
      <c r="JS219">
        <v>-999.9</v>
      </c>
      <c r="JT219">
        <v>408.631</v>
      </c>
      <c r="JU219">
        <v>25</v>
      </c>
      <c r="JV219">
        <v>94.68600000000001</v>
      </c>
      <c r="JW219">
        <v>100.977</v>
      </c>
    </row>
    <row r="220" spans="1:283">
      <c r="A220">
        <v>204</v>
      </c>
      <c r="B220">
        <v>1690420775.1</v>
      </c>
      <c r="C220">
        <v>42405</v>
      </c>
      <c r="D220" t="s">
        <v>1387</v>
      </c>
      <c r="E220" t="s">
        <v>1388</v>
      </c>
      <c r="F220">
        <v>15</v>
      </c>
      <c r="P220">
        <v>1690420767.349999</v>
      </c>
      <c r="Q220">
        <f>(R220)/1000</f>
        <v>0</v>
      </c>
      <c r="R220">
        <f>1000*DB220*AP220*(CX220-CY220)/(100*CQ220*(1000-AP220*CX220))</f>
        <v>0</v>
      </c>
      <c r="S220">
        <f>DB220*AP220*(CW220-CV220*(1000-AP220*CY220)/(1000-AP220*CX220))/(100*CQ220)</f>
        <v>0</v>
      </c>
      <c r="T220">
        <f>CV220 - IF(AP220&gt;1, S220*CQ220*100.0/(AR220*DJ220), 0)</f>
        <v>0</v>
      </c>
      <c r="U220">
        <f>((AA220-Q220/2)*T220-S220)/(AA220+Q220/2)</f>
        <v>0</v>
      </c>
      <c r="V220">
        <f>U220*(DC220+DD220)/1000.0</f>
        <v>0</v>
      </c>
      <c r="W220">
        <f>(CV220 - IF(AP220&gt;1, S220*CQ220*100.0/(AR220*DJ220), 0))*(DC220+DD220)/1000.0</f>
        <v>0</v>
      </c>
      <c r="X220">
        <f>2.0/((1/Z220-1/Y220)+SIGN(Z220)*SQRT((1/Z220-1/Y220)*(1/Z220-1/Y220) + 4*CR220/((CR220+1)*(CR220+1))*(2*1/Z220*1/Y220-1/Y220*1/Y220)))</f>
        <v>0</v>
      </c>
      <c r="Y220">
        <f>IF(LEFT(CS220,1)&lt;&gt;"0",IF(LEFT(CS220,1)="1",3.0,CT220),$D$5+$E$5*(DJ220*DC220/($K$5*1000))+$F$5*(DJ220*DC220/($K$5*1000))*MAX(MIN(CQ220,$J$5),$I$5)*MAX(MIN(CQ220,$J$5),$I$5)+$G$5*MAX(MIN(CQ220,$J$5),$I$5)*(DJ220*DC220/($K$5*1000))+$H$5*(DJ220*DC220/($K$5*1000))*(DJ220*DC220/($K$5*1000)))</f>
        <v>0</v>
      </c>
      <c r="Z220">
        <f>Q220*(1000-(1000*0.61365*exp(17.502*AD220/(240.97+AD220))/(DC220+DD220)+CX220)/2)/(1000*0.61365*exp(17.502*AD220/(240.97+AD220))/(DC220+DD220)-CX220)</f>
        <v>0</v>
      </c>
      <c r="AA220">
        <f>1/((CR220+1)/(X220/1.6)+1/(Y220/1.37)) + CR220/((CR220+1)/(X220/1.6) + CR220/(Y220/1.37))</f>
        <v>0</v>
      </c>
      <c r="AB220">
        <f>(CM220*CP220)</f>
        <v>0</v>
      </c>
      <c r="AC220">
        <f>(DE220+(AB220+2*0.95*5.67E-8*(((DE220+$B$7)+273)^4-(DE220+273)^4)-44100*Q220)/(1.84*29.3*Y220+8*0.95*5.67E-8*(DE220+273)^3))</f>
        <v>0</v>
      </c>
      <c r="AD220">
        <f>($C$7*DF220+$D$7*DG220+$E$7*AC220)</f>
        <v>0</v>
      </c>
      <c r="AE220">
        <f>0.61365*exp(17.502*AD220/(240.97+AD220))</f>
        <v>0</v>
      </c>
      <c r="AF220">
        <f>(AG220/AH220*100)</f>
        <v>0</v>
      </c>
      <c r="AG220">
        <f>CX220*(DC220+DD220)/1000</f>
        <v>0</v>
      </c>
      <c r="AH220">
        <f>0.61365*exp(17.502*DE220/(240.97+DE220))</f>
        <v>0</v>
      </c>
      <c r="AI220">
        <f>(AE220-CX220*(DC220+DD220)/1000)</f>
        <v>0</v>
      </c>
      <c r="AJ220">
        <f>(-Q220*44100)</f>
        <v>0</v>
      </c>
      <c r="AK220">
        <f>2*29.3*Y220*0.92*(DE220-AD220)</f>
        <v>0</v>
      </c>
      <c r="AL220">
        <f>2*0.95*5.67E-8*(((DE220+$B$7)+273)^4-(AD220+273)^4)</f>
        <v>0</v>
      </c>
      <c r="AM220">
        <f>AB220+AL220+AJ220+AK220</f>
        <v>0</v>
      </c>
      <c r="AN220">
        <v>0</v>
      </c>
      <c r="AO220">
        <v>0</v>
      </c>
      <c r="AP220">
        <f>IF(AN220*$H$13&gt;=AR220,1.0,(AR220/(AR220-AN220*$H$13)))</f>
        <v>0</v>
      </c>
      <c r="AQ220">
        <f>(AP220-1)*100</f>
        <v>0</v>
      </c>
      <c r="AR220">
        <f>MAX(0,($B$13+$C$13*DJ220)/(1+$D$13*DJ220)*DC220/(DE220+273)*$E$13)</f>
        <v>0</v>
      </c>
      <c r="AS220" t="s">
        <v>1389</v>
      </c>
      <c r="AT220">
        <v>10522.8</v>
      </c>
      <c r="AU220">
        <v>550.4768</v>
      </c>
      <c r="AV220">
        <v>2380.06</v>
      </c>
      <c r="AW220">
        <f>1-AU220/AV220</f>
        <v>0</v>
      </c>
      <c r="AX220">
        <v>-0.8968976458106058</v>
      </c>
      <c r="AY220" t="s">
        <v>417</v>
      </c>
      <c r="AZ220" t="s">
        <v>417</v>
      </c>
      <c r="BA220">
        <v>0</v>
      </c>
      <c r="BB220">
        <v>0</v>
      </c>
      <c r="BC220">
        <f>1-BA220/BB220</f>
        <v>0</v>
      </c>
      <c r="BD220">
        <v>0.5</v>
      </c>
      <c r="BE220">
        <f>CN220</f>
        <v>0</v>
      </c>
      <c r="BF220">
        <f>S220</f>
        <v>0</v>
      </c>
      <c r="BG220">
        <f>BC220*BD220*BE220</f>
        <v>0</v>
      </c>
      <c r="BH220">
        <f>(BF220-AX220)/BE220</f>
        <v>0</v>
      </c>
      <c r="BI220">
        <f>(AV220-BB220)/BB220</f>
        <v>0</v>
      </c>
      <c r="BJ220">
        <f>AU220/(AW220+AU220/BB220)</f>
        <v>0</v>
      </c>
      <c r="BK220" t="s">
        <v>417</v>
      </c>
      <c r="BL220">
        <v>0</v>
      </c>
      <c r="BM220">
        <f>IF(BL220&lt;&gt;0, BL220, BJ220)</f>
        <v>0</v>
      </c>
      <c r="BN220">
        <f>1-BM220/BB220</f>
        <v>0</v>
      </c>
      <c r="BO220">
        <f>(BB220-BA220)/(BB220-BM220)</f>
        <v>0</v>
      </c>
      <c r="BP220">
        <f>(AV220-BB220)/(AV220-BM220)</f>
        <v>0</v>
      </c>
      <c r="BQ220">
        <f>(BB220-BA220)/(BB220-AU220)</f>
        <v>0</v>
      </c>
      <c r="BR220">
        <f>(AV220-BB220)/(AV220-AU220)</f>
        <v>0</v>
      </c>
      <c r="BS220">
        <f>(BO220*BM220/BA220)</f>
        <v>0</v>
      </c>
      <c r="BT220">
        <f>(1-BS220)</f>
        <v>0</v>
      </c>
      <c r="BU220">
        <v>3520</v>
      </c>
      <c r="BV220">
        <v>300</v>
      </c>
      <c r="BW220">
        <v>300</v>
      </c>
      <c r="BX220">
        <v>300</v>
      </c>
      <c r="BY220">
        <v>10522.8</v>
      </c>
      <c r="BZ220">
        <v>2299.92</v>
      </c>
      <c r="CA220">
        <v>-0.00872189</v>
      </c>
      <c r="CB220">
        <v>-19.85</v>
      </c>
      <c r="CC220" t="s">
        <v>417</v>
      </c>
      <c r="CD220" t="s">
        <v>417</v>
      </c>
      <c r="CE220" t="s">
        <v>417</v>
      </c>
      <c r="CF220" t="s">
        <v>417</v>
      </c>
      <c r="CG220" t="s">
        <v>417</v>
      </c>
      <c r="CH220" t="s">
        <v>417</v>
      </c>
      <c r="CI220" t="s">
        <v>417</v>
      </c>
      <c r="CJ220" t="s">
        <v>417</v>
      </c>
      <c r="CK220" t="s">
        <v>417</v>
      </c>
      <c r="CL220" t="s">
        <v>417</v>
      </c>
      <c r="CM220">
        <f>$B$11*DK220+$C$11*DL220+$F$11*DW220*(1-DZ220)</f>
        <v>0</v>
      </c>
      <c r="CN220">
        <f>CM220*CO220</f>
        <v>0</v>
      </c>
      <c r="CO220">
        <f>($B$11*$D$9+$C$11*$D$9+$F$11*((EJ220+EB220)/MAX(EJ220+EB220+EK220, 0.1)*$I$9+EK220/MAX(EJ220+EB220+EK220, 0.1)*$J$9))/($B$11+$C$11+$F$11)</f>
        <v>0</v>
      </c>
      <c r="CP220">
        <f>($B$11*$K$9+$C$11*$K$9+$F$11*((EJ220+EB220)/MAX(EJ220+EB220+EK220, 0.1)*$P$9+EK220/MAX(EJ220+EB220+EK220, 0.1)*$Q$9))/($B$11+$C$11+$F$11)</f>
        <v>0</v>
      </c>
      <c r="CQ220">
        <v>6</v>
      </c>
      <c r="CR220">
        <v>0.5</v>
      </c>
      <c r="CS220" t="s">
        <v>418</v>
      </c>
      <c r="CT220">
        <v>2</v>
      </c>
      <c r="CU220">
        <v>1690420767.349999</v>
      </c>
      <c r="CV220">
        <v>410.1703666666666</v>
      </c>
      <c r="CW220">
        <v>409.3086333333333</v>
      </c>
      <c r="CX220">
        <v>24.18204</v>
      </c>
      <c r="CY220">
        <v>24.09896333333333</v>
      </c>
      <c r="CZ220">
        <v>409.1493666666666</v>
      </c>
      <c r="DA220">
        <v>23.82504</v>
      </c>
      <c r="DB220">
        <v>600.1634666666667</v>
      </c>
      <c r="DC220">
        <v>101.0768333333333</v>
      </c>
      <c r="DD220">
        <v>0.1000423666666667</v>
      </c>
      <c r="DE220">
        <v>27.36506333333334</v>
      </c>
      <c r="DF220">
        <v>27.15080666666667</v>
      </c>
      <c r="DG220">
        <v>999.9000000000002</v>
      </c>
      <c r="DH220">
        <v>0</v>
      </c>
      <c r="DI220">
        <v>0</v>
      </c>
      <c r="DJ220">
        <v>10003.39766666667</v>
      </c>
      <c r="DK220">
        <v>0</v>
      </c>
      <c r="DL220">
        <v>25.06493</v>
      </c>
      <c r="DM220">
        <v>0.7687601666666667</v>
      </c>
      <c r="DN220">
        <v>420.2419666666666</v>
      </c>
      <c r="DO220">
        <v>419.4162333333334</v>
      </c>
      <c r="DP220">
        <v>0.08828283666666667</v>
      </c>
      <c r="DQ220">
        <v>409.3086333333333</v>
      </c>
      <c r="DR220">
        <v>24.09896333333333</v>
      </c>
      <c r="DS220">
        <v>2.444771333333333</v>
      </c>
      <c r="DT220">
        <v>2.435848666666666</v>
      </c>
      <c r="DU220">
        <v>20.66342666666667</v>
      </c>
      <c r="DV220">
        <v>20.60409666666667</v>
      </c>
      <c r="DW220">
        <v>0.0499931</v>
      </c>
      <c r="DX220">
        <v>0</v>
      </c>
      <c r="DY220">
        <v>0</v>
      </c>
      <c r="DZ220">
        <v>0</v>
      </c>
      <c r="EA220">
        <v>550.0579999999999</v>
      </c>
      <c r="EB220">
        <v>0.0499931</v>
      </c>
      <c r="EC220">
        <v>106.5636666666666</v>
      </c>
      <c r="ED220">
        <v>-1.176333333333333</v>
      </c>
      <c r="EE220">
        <v>35.62913333333334</v>
      </c>
      <c r="EF220">
        <v>39.85386666666665</v>
      </c>
      <c r="EG220">
        <v>37.86653333333333</v>
      </c>
      <c r="EH220">
        <v>40.69146666666666</v>
      </c>
      <c r="EI220">
        <v>38.37899999999999</v>
      </c>
      <c r="EJ220">
        <v>0</v>
      </c>
      <c r="EK220">
        <v>0</v>
      </c>
      <c r="EL220">
        <v>0</v>
      </c>
      <c r="EM220">
        <v>144.6000001430511</v>
      </c>
      <c r="EN220">
        <v>0</v>
      </c>
      <c r="EO220">
        <v>550.4768</v>
      </c>
      <c r="EP220">
        <v>10.39461529910774</v>
      </c>
      <c r="EQ220">
        <v>17.94846154240952</v>
      </c>
      <c r="ER220">
        <v>106.7752</v>
      </c>
      <c r="ES220">
        <v>15</v>
      </c>
      <c r="ET220">
        <v>1690420792.1</v>
      </c>
      <c r="EU220" t="s">
        <v>1390</v>
      </c>
      <c r="EV220">
        <v>1690420791.1</v>
      </c>
      <c r="EW220">
        <v>1690420792.1</v>
      </c>
      <c r="EX220">
        <v>160</v>
      </c>
      <c r="EY220">
        <v>0.092</v>
      </c>
      <c r="EZ220">
        <v>-0.005</v>
      </c>
      <c r="FA220">
        <v>1.021</v>
      </c>
      <c r="FB220">
        <v>0.357</v>
      </c>
      <c r="FC220">
        <v>409</v>
      </c>
      <c r="FD220">
        <v>24</v>
      </c>
      <c r="FE220">
        <v>0.31</v>
      </c>
      <c r="FF220">
        <v>0.18</v>
      </c>
      <c r="FG220">
        <v>-0.7981317799827364</v>
      </c>
      <c r="FH220">
        <v>-0.4892655096906205</v>
      </c>
      <c r="FI220">
        <v>0.04248195985516796</v>
      </c>
      <c r="FJ220">
        <v>1</v>
      </c>
      <c r="FK220">
        <v>0.7553309024390243</v>
      </c>
      <c r="FL220">
        <v>0.2779453170731688</v>
      </c>
      <c r="FM220">
        <v>0.04010612809376404</v>
      </c>
      <c r="FN220">
        <v>1</v>
      </c>
      <c r="FO220">
        <v>410.0743225806451</v>
      </c>
      <c r="FP220">
        <v>0.02433870967682494</v>
      </c>
      <c r="FQ220">
        <v>0.02008110506015241</v>
      </c>
      <c r="FR220">
        <v>1</v>
      </c>
      <c r="FS220">
        <v>0.07612530243902439</v>
      </c>
      <c r="FT220">
        <v>0.1915504139372822</v>
      </c>
      <c r="FU220">
        <v>0.01909469088538829</v>
      </c>
      <c r="FV220">
        <v>1</v>
      </c>
      <c r="FW220">
        <v>24.18502903225807</v>
      </c>
      <c r="FX220">
        <v>0.09839516129024417</v>
      </c>
      <c r="FY220">
        <v>0.007375687766657366</v>
      </c>
      <c r="FZ220">
        <v>1</v>
      </c>
      <c r="GA220">
        <v>5</v>
      </c>
      <c r="GB220">
        <v>5</v>
      </c>
      <c r="GC220" t="s">
        <v>420</v>
      </c>
      <c r="GD220">
        <v>3.17653</v>
      </c>
      <c r="GE220">
        <v>2.79665</v>
      </c>
      <c r="GF220">
        <v>0.102546</v>
      </c>
      <c r="GG220">
        <v>0.10309</v>
      </c>
      <c r="GH220">
        <v>0.120107</v>
      </c>
      <c r="GI220">
        <v>0.120985</v>
      </c>
      <c r="GJ220">
        <v>27902.6</v>
      </c>
      <c r="GK220">
        <v>22264.8</v>
      </c>
      <c r="GL220">
        <v>29065.5</v>
      </c>
      <c r="GM220">
        <v>24324.1</v>
      </c>
      <c r="GN220">
        <v>32507.4</v>
      </c>
      <c r="GO220">
        <v>31194.9</v>
      </c>
      <c r="GP220">
        <v>40079.4</v>
      </c>
      <c r="GQ220">
        <v>39686</v>
      </c>
      <c r="GR220">
        <v>2.14037</v>
      </c>
      <c r="GS220">
        <v>1.8717</v>
      </c>
      <c r="GT220">
        <v>0.0974312</v>
      </c>
      <c r="GU220">
        <v>0</v>
      </c>
      <c r="GV220">
        <v>25.5759</v>
      </c>
      <c r="GW220">
        <v>999.9</v>
      </c>
      <c r="GX220">
        <v>65.8</v>
      </c>
      <c r="GY220">
        <v>30.9</v>
      </c>
      <c r="GZ220">
        <v>29.2018</v>
      </c>
      <c r="HA220">
        <v>62.0346</v>
      </c>
      <c r="HB220">
        <v>29.3029</v>
      </c>
      <c r="HC220">
        <v>1</v>
      </c>
      <c r="HD220">
        <v>0.109975</v>
      </c>
      <c r="HE220">
        <v>0</v>
      </c>
      <c r="HF220">
        <v>20.2951</v>
      </c>
      <c r="HG220">
        <v>5.22702</v>
      </c>
      <c r="HH220">
        <v>11.9081</v>
      </c>
      <c r="HI220">
        <v>4.96375</v>
      </c>
      <c r="HJ220">
        <v>3.292</v>
      </c>
      <c r="HK220">
        <v>9999</v>
      </c>
      <c r="HL220">
        <v>9999</v>
      </c>
      <c r="HM220">
        <v>9999</v>
      </c>
      <c r="HN220">
        <v>999.9</v>
      </c>
      <c r="HO220">
        <v>4.97019</v>
      </c>
      <c r="HP220">
        <v>1.87492</v>
      </c>
      <c r="HQ220">
        <v>1.87363</v>
      </c>
      <c r="HR220">
        <v>1.87271</v>
      </c>
      <c r="HS220">
        <v>1.87428</v>
      </c>
      <c r="HT220">
        <v>1.86923</v>
      </c>
      <c r="HU220">
        <v>1.87347</v>
      </c>
      <c r="HV220">
        <v>1.87851</v>
      </c>
      <c r="HW220">
        <v>0</v>
      </c>
      <c r="HX220">
        <v>0</v>
      </c>
      <c r="HY220">
        <v>0</v>
      </c>
      <c r="HZ220">
        <v>0</v>
      </c>
      <c r="IA220" t="s">
        <v>421</v>
      </c>
      <c r="IB220" t="s">
        <v>422</v>
      </c>
      <c r="IC220" t="s">
        <v>423</v>
      </c>
      <c r="ID220" t="s">
        <v>423</v>
      </c>
      <c r="IE220" t="s">
        <v>423</v>
      </c>
      <c r="IF220" t="s">
        <v>423</v>
      </c>
      <c r="IG220">
        <v>0</v>
      </c>
      <c r="IH220">
        <v>100</v>
      </c>
      <c r="II220">
        <v>100</v>
      </c>
      <c r="IJ220">
        <v>1.021</v>
      </c>
      <c r="IK220">
        <v>0.357</v>
      </c>
      <c r="IL220">
        <v>0.9071453804251371</v>
      </c>
      <c r="IM220">
        <v>0.0007502269904989051</v>
      </c>
      <c r="IN220">
        <v>-1.907541437940456E-06</v>
      </c>
      <c r="IO220">
        <v>4.87577687351772E-10</v>
      </c>
      <c r="IP220">
        <v>0.3621949999999998</v>
      </c>
      <c r="IQ220">
        <v>0</v>
      </c>
      <c r="IR220">
        <v>0</v>
      </c>
      <c r="IS220">
        <v>0</v>
      </c>
      <c r="IT220">
        <v>1</v>
      </c>
      <c r="IU220">
        <v>1943</v>
      </c>
      <c r="IV220">
        <v>1</v>
      </c>
      <c r="IW220">
        <v>21</v>
      </c>
      <c r="IX220">
        <v>2.1</v>
      </c>
      <c r="IY220">
        <v>2.1</v>
      </c>
      <c r="IZ220">
        <v>1.07056</v>
      </c>
      <c r="JA220">
        <v>2.41455</v>
      </c>
      <c r="JB220">
        <v>1.42578</v>
      </c>
      <c r="JC220">
        <v>2.26318</v>
      </c>
      <c r="JD220">
        <v>1.54785</v>
      </c>
      <c r="JE220">
        <v>2.29736</v>
      </c>
      <c r="JF220">
        <v>33.6029</v>
      </c>
      <c r="JG220">
        <v>13.9744</v>
      </c>
      <c r="JH220">
        <v>18</v>
      </c>
      <c r="JI220">
        <v>623.816</v>
      </c>
      <c r="JJ220">
        <v>434.249</v>
      </c>
      <c r="JK220">
        <v>27.2041</v>
      </c>
      <c r="JL220">
        <v>28.764</v>
      </c>
      <c r="JM220">
        <v>30.0002</v>
      </c>
      <c r="JN220">
        <v>28.7243</v>
      </c>
      <c r="JO220">
        <v>28.6769</v>
      </c>
      <c r="JP220">
        <v>21.454</v>
      </c>
      <c r="JQ220">
        <v>0</v>
      </c>
      <c r="JR220">
        <v>100</v>
      </c>
      <c r="JS220">
        <v>-999.9</v>
      </c>
      <c r="JT220">
        <v>409.291</v>
      </c>
      <c r="JU220">
        <v>25</v>
      </c>
      <c r="JV220">
        <v>94.6846</v>
      </c>
      <c r="JW220">
        <v>100.968</v>
      </c>
    </row>
    <row r="221" spans="1:283">
      <c r="A221">
        <v>205</v>
      </c>
      <c r="B221">
        <v>1690420940.1</v>
      </c>
      <c r="C221">
        <v>42570</v>
      </c>
      <c r="D221" t="s">
        <v>1391</v>
      </c>
      <c r="E221" t="s">
        <v>1392</v>
      </c>
      <c r="F221">
        <v>15</v>
      </c>
      <c r="P221">
        <v>1690420932.099999</v>
      </c>
      <c r="Q221">
        <f>(R221)/1000</f>
        <v>0</v>
      </c>
      <c r="R221">
        <f>1000*DB221*AP221*(CX221-CY221)/(100*CQ221*(1000-AP221*CX221))</f>
        <v>0</v>
      </c>
      <c r="S221">
        <f>DB221*AP221*(CW221-CV221*(1000-AP221*CY221)/(1000-AP221*CX221))/(100*CQ221)</f>
        <v>0</v>
      </c>
      <c r="T221">
        <f>CV221 - IF(AP221&gt;1, S221*CQ221*100.0/(AR221*DJ221), 0)</f>
        <v>0</v>
      </c>
      <c r="U221">
        <f>((AA221-Q221/2)*T221-S221)/(AA221+Q221/2)</f>
        <v>0</v>
      </c>
      <c r="V221">
        <f>U221*(DC221+DD221)/1000.0</f>
        <v>0</v>
      </c>
      <c r="W221">
        <f>(CV221 - IF(AP221&gt;1, S221*CQ221*100.0/(AR221*DJ221), 0))*(DC221+DD221)/1000.0</f>
        <v>0</v>
      </c>
      <c r="X221">
        <f>2.0/((1/Z221-1/Y221)+SIGN(Z221)*SQRT((1/Z221-1/Y221)*(1/Z221-1/Y221) + 4*CR221/((CR221+1)*(CR221+1))*(2*1/Z221*1/Y221-1/Y221*1/Y221)))</f>
        <v>0</v>
      </c>
      <c r="Y221">
        <f>IF(LEFT(CS221,1)&lt;&gt;"0",IF(LEFT(CS221,1)="1",3.0,CT221),$D$5+$E$5*(DJ221*DC221/($K$5*1000))+$F$5*(DJ221*DC221/($K$5*1000))*MAX(MIN(CQ221,$J$5),$I$5)*MAX(MIN(CQ221,$J$5),$I$5)+$G$5*MAX(MIN(CQ221,$J$5),$I$5)*(DJ221*DC221/($K$5*1000))+$H$5*(DJ221*DC221/($K$5*1000))*(DJ221*DC221/($K$5*1000)))</f>
        <v>0</v>
      </c>
      <c r="Z221">
        <f>Q221*(1000-(1000*0.61365*exp(17.502*AD221/(240.97+AD221))/(DC221+DD221)+CX221)/2)/(1000*0.61365*exp(17.502*AD221/(240.97+AD221))/(DC221+DD221)-CX221)</f>
        <v>0</v>
      </c>
      <c r="AA221">
        <f>1/((CR221+1)/(X221/1.6)+1/(Y221/1.37)) + CR221/((CR221+1)/(X221/1.6) + CR221/(Y221/1.37))</f>
        <v>0</v>
      </c>
      <c r="AB221">
        <f>(CM221*CP221)</f>
        <v>0</v>
      </c>
      <c r="AC221">
        <f>(DE221+(AB221+2*0.95*5.67E-8*(((DE221+$B$7)+273)^4-(DE221+273)^4)-44100*Q221)/(1.84*29.3*Y221+8*0.95*5.67E-8*(DE221+273)^3))</f>
        <v>0</v>
      </c>
      <c r="AD221">
        <f>($C$7*DF221+$D$7*DG221+$E$7*AC221)</f>
        <v>0</v>
      </c>
      <c r="AE221">
        <f>0.61365*exp(17.502*AD221/(240.97+AD221))</f>
        <v>0</v>
      </c>
      <c r="AF221">
        <f>(AG221/AH221*100)</f>
        <v>0</v>
      </c>
      <c r="AG221">
        <f>CX221*(DC221+DD221)/1000</f>
        <v>0</v>
      </c>
      <c r="AH221">
        <f>0.61365*exp(17.502*DE221/(240.97+DE221))</f>
        <v>0</v>
      </c>
      <c r="AI221">
        <f>(AE221-CX221*(DC221+DD221)/1000)</f>
        <v>0</v>
      </c>
      <c r="AJ221">
        <f>(-Q221*44100)</f>
        <v>0</v>
      </c>
      <c r="AK221">
        <f>2*29.3*Y221*0.92*(DE221-AD221)</f>
        <v>0</v>
      </c>
      <c r="AL221">
        <f>2*0.95*5.67E-8*(((DE221+$B$7)+273)^4-(AD221+273)^4)</f>
        <v>0</v>
      </c>
      <c r="AM221">
        <f>AB221+AL221+AJ221+AK221</f>
        <v>0</v>
      </c>
      <c r="AN221">
        <v>0</v>
      </c>
      <c r="AO221">
        <v>0</v>
      </c>
      <c r="AP221">
        <f>IF(AN221*$H$13&gt;=AR221,1.0,(AR221/(AR221-AN221*$H$13)))</f>
        <v>0</v>
      </c>
      <c r="AQ221">
        <f>(AP221-1)*100</f>
        <v>0</v>
      </c>
      <c r="AR221">
        <f>MAX(0,($B$13+$C$13*DJ221)/(1+$D$13*DJ221)*DC221/(DE221+273)*$E$13)</f>
        <v>0</v>
      </c>
      <c r="AS221" t="s">
        <v>1393</v>
      </c>
      <c r="AT221">
        <v>10529.2</v>
      </c>
      <c r="AU221">
        <v>630.9248</v>
      </c>
      <c r="AV221">
        <v>2028.16</v>
      </c>
      <c r="AW221">
        <f>1-AU221/AV221</f>
        <v>0</v>
      </c>
      <c r="AX221">
        <v>-0.8300480753101703</v>
      </c>
      <c r="AY221" t="s">
        <v>417</v>
      </c>
      <c r="AZ221" t="s">
        <v>417</v>
      </c>
      <c r="BA221">
        <v>0</v>
      </c>
      <c r="BB221">
        <v>0</v>
      </c>
      <c r="BC221">
        <f>1-BA221/BB221</f>
        <v>0</v>
      </c>
      <c r="BD221">
        <v>0.5</v>
      </c>
      <c r="BE221">
        <f>CN221</f>
        <v>0</v>
      </c>
      <c r="BF221">
        <f>S221</f>
        <v>0</v>
      </c>
      <c r="BG221">
        <f>BC221*BD221*BE221</f>
        <v>0</v>
      </c>
      <c r="BH221">
        <f>(BF221-AX221)/BE221</f>
        <v>0</v>
      </c>
      <c r="BI221">
        <f>(AV221-BB221)/BB221</f>
        <v>0</v>
      </c>
      <c r="BJ221">
        <f>AU221/(AW221+AU221/BB221)</f>
        <v>0</v>
      </c>
      <c r="BK221" t="s">
        <v>417</v>
      </c>
      <c r="BL221">
        <v>0</v>
      </c>
      <c r="BM221">
        <f>IF(BL221&lt;&gt;0, BL221, BJ221)</f>
        <v>0</v>
      </c>
      <c r="BN221">
        <f>1-BM221/BB221</f>
        <v>0</v>
      </c>
      <c r="BO221">
        <f>(BB221-BA221)/(BB221-BM221)</f>
        <v>0</v>
      </c>
      <c r="BP221">
        <f>(AV221-BB221)/(AV221-BM221)</f>
        <v>0</v>
      </c>
      <c r="BQ221">
        <f>(BB221-BA221)/(BB221-AU221)</f>
        <v>0</v>
      </c>
      <c r="BR221">
        <f>(AV221-BB221)/(AV221-AU221)</f>
        <v>0</v>
      </c>
      <c r="BS221">
        <f>(BO221*BM221/BA221)</f>
        <v>0</v>
      </c>
      <c r="BT221">
        <f>(1-BS221)</f>
        <v>0</v>
      </c>
      <c r="BU221">
        <v>3521</v>
      </c>
      <c r="BV221">
        <v>300</v>
      </c>
      <c r="BW221">
        <v>300</v>
      </c>
      <c r="BX221">
        <v>300</v>
      </c>
      <c r="BY221">
        <v>10529.2</v>
      </c>
      <c r="BZ221">
        <v>1952.46</v>
      </c>
      <c r="CA221">
        <v>-0.00872619</v>
      </c>
      <c r="CB221">
        <v>-22.06</v>
      </c>
      <c r="CC221" t="s">
        <v>417</v>
      </c>
      <c r="CD221" t="s">
        <v>417</v>
      </c>
      <c r="CE221" t="s">
        <v>417</v>
      </c>
      <c r="CF221" t="s">
        <v>417</v>
      </c>
      <c r="CG221" t="s">
        <v>417</v>
      </c>
      <c r="CH221" t="s">
        <v>417</v>
      </c>
      <c r="CI221" t="s">
        <v>417</v>
      </c>
      <c r="CJ221" t="s">
        <v>417</v>
      </c>
      <c r="CK221" t="s">
        <v>417</v>
      </c>
      <c r="CL221" t="s">
        <v>417</v>
      </c>
      <c r="CM221">
        <f>$B$11*DK221+$C$11*DL221+$F$11*DW221*(1-DZ221)</f>
        <v>0</v>
      </c>
      <c r="CN221">
        <f>CM221*CO221</f>
        <v>0</v>
      </c>
      <c r="CO221">
        <f>($B$11*$D$9+$C$11*$D$9+$F$11*((EJ221+EB221)/MAX(EJ221+EB221+EK221, 0.1)*$I$9+EK221/MAX(EJ221+EB221+EK221, 0.1)*$J$9))/($B$11+$C$11+$F$11)</f>
        <v>0</v>
      </c>
      <c r="CP221">
        <f>($B$11*$K$9+$C$11*$K$9+$F$11*((EJ221+EB221)/MAX(EJ221+EB221+EK221, 0.1)*$P$9+EK221/MAX(EJ221+EB221+EK221, 0.1)*$Q$9))/($B$11+$C$11+$F$11)</f>
        <v>0</v>
      </c>
      <c r="CQ221">
        <v>6</v>
      </c>
      <c r="CR221">
        <v>0.5</v>
      </c>
      <c r="CS221" t="s">
        <v>418</v>
      </c>
      <c r="CT221">
        <v>2</v>
      </c>
      <c r="CU221">
        <v>1690420932.099999</v>
      </c>
      <c r="CV221">
        <v>409.6804193548388</v>
      </c>
      <c r="CW221">
        <v>408.8729999999999</v>
      </c>
      <c r="CX221">
        <v>23.42471290322581</v>
      </c>
      <c r="CY221">
        <v>23.37138064516128</v>
      </c>
      <c r="CZ221">
        <v>408.7214193548388</v>
      </c>
      <c r="DA221">
        <v>23.08771290322581</v>
      </c>
      <c r="DB221">
        <v>600.1847096774193</v>
      </c>
      <c r="DC221">
        <v>101.0853870967742</v>
      </c>
      <c r="DD221">
        <v>0.09998817096774194</v>
      </c>
      <c r="DE221">
        <v>27.28189032258064</v>
      </c>
      <c r="DF221">
        <v>27.07236129032258</v>
      </c>
      <c r="DG221">
        <v>999.9000000000003</v>
      </c>
      <c r="DH221">
        <v>0</v>
      </c>
      <c r="DI221">
        <v>0</v>
      </c>
      <c r="DJ221">
        <v>10005.44419354839</v>
      </c>
      <c r="DK221">
        <v>0</v>
      </c>
      <c r="DL221">
        <v>15.83089677419355</v>
      </c>
      <c r="DM221">
        <v>0.8691346774193548</v>
      </c>
      <c r="DN221">
        <v>419.6023225806451</v>
      </c>
      <c r="DO221">
        <v>418.6574838709677</v>
      </c>
      <c r="DP221">
        <v>0.1278460645161291</v>
      </c>
      <c r="DQ221">
        <v>408.8729999999999</v>
      </c>
      <c r="DR221">
        <v>23.37138064516128</v>
      </c>
      <c r="DS221">
        <v>2.37542870967742</v>
      </c>
      <c r="DT221">
        <v>2.362505483870968</v>
      </c>
      <c r="DU221">
        <v>20.19724516129032</v>
      </c>
      <c r="DV221">
        <v>20.10905161290323</v>
      </c>
      <c r="DW221">
        <v>0.0499931</v>
      </c>
      <c r="DX221">
        <v>0</v>
      </c>
      <c r="DY221">
        <v>0</v>
      </c>
      <c r="DZ221">
        <v>0</v>
      </c>
      <c r="EA221">
        <v>630.5519354838709</v>
      </c>
      <c r="EB221">
        <v>0.0499931</v>
      </c>
      <c r="EC221">
        <v>58.55451612903226</v>
      </c>
      <c r="ED221">
        <v>-2.296451612903226</v>
      </c>
      <c r="EE221">
        <v>35.26583870967742</v>
      </c>
      <c r="EF221">
        <v>38.29816129032258</v>
      </c>
      <c r="EG221">
        <v>37.03196774193547</v>
      </c>
      <c r="EH221">
        <v>38.51187096774193</v>
      </c>
      <c r="EI221">
        <v>37.15496774193547</v>
      </c>
      <c r="EJ221">
        <v>0</v>
      </c>
      <c r="EK221">
        <v>0</v>
      </c>
      <c r="EL221">
        <v>0</v>
      </c>
      <c r="EM221">
        <v>164.4000000953674</v>
      </c>
      <c r="EN221">
        <v>0</v>
      </c>
      <c r="EO221">
        <v>630.9248</v>
      </c>
      <c r="EP221">
        <v>11.06384619382697</v>
      </c>
      <c r="EQ221">
        <v>-72.94230768222074</v>
      </c>
      <c r="ER221">
        <v>57.394</v>
      </c>
      <c r="ES221">
        <v>15</v>
      </c>
      <c r="ET221">
        <v>1690420957.1</v>
      </c>
      <c r="EU221" t="s">
        <v>1394</v>
      </c>
      <c r="EV221">
        <v>1690420956.1</v>
      </c>
      <c r="EW221">
        <v>1690420957.1</v>
      </c>
      <c r="EX221">
        <v>161</v>
      </c>
      <c r="EY221">
        <v>-0.062</v>
      </c>
      <c r="EZ221">
        <v>-0.07199999999999999</v>
      </c>
      <c r="FA221">
        <v>0.959</v>
      </c>
      <c r="FB221">
        <v>0.337</v>
      </c>
      <c r="FC221">
        <v>409</v>
      </c>
      <c r="FD221">
        <v>23</v>
      </c>
      <c r="FE221">
        <v>0.37</v>
      </c>
      <c r="FF221">
        <v>0.15</v>
      </c>
      <c r="FG221">
        <v>-0.9218157410652592</v>
      </c>
      <c r="FH221">
        <v>-0.8295329052762639</v>
      </c>
      <c r="FI221">
        <v>0.0658079582498359</v>
      </c>
      <c r="FJ221">
        <v>1</v>
      </c>
      <c r="FK221">
        <v>0.8471590243902438</v>
      </c>
      <c r="FL221">
        <v>0.5648732195121967</v>
      </c>
      <c r="FM221">
        <v>0.06697419007730963</v>
      </c>
      <c r="FN221">
        <v>1</v>
      </c>
      <c r="FO221">
        <v>409.7420967741936</v>
      </c>
      <c r="FP221">
        <v>1.197241935483244</v>
      </c>
      <c r="FQ221">
        <v>0.09041779543612879</v>
      </c>
      <c r="FR221">
        <v>1</v>
      </c>
      <c r="FS221">
        <v>0.1194510073170732</v>
      </c>
      <c r="FT221">
        <v>0.2129719003484319</v>
      </c>
      <c r="FU221">
        <v>0.02107494301286038</v>
      </c>
      <c r="FV221">
        <v>1</v>
      </c>
      <c r="FW221">
        <v>23.49922903225807</v>
      </c>
      <c r="FX221">
        <v>0.08645322580634641</v>
      </c>
      <c r="FY221">
        <v>0.006739493306712005</v>
      </c>
      <c r="FZ221">
        <v>1</v>
      </c>
      <c r="GA221">
        <v>5</v>
      </c>
      <c r="GB221">
        <v>5</v>
      </c>
      <c r="GC221" t="s">
        <v>420</v>
      </c>
      <c r="GD221">
        <v>3.17666</v>
      </c>
      <c r="GE221">
        <v>2.79693</v>
      </c>
      <c r="GF221">
        <v>0.102504</v>
      </c>
      <c r="GG221">
        <v>0.103055</v>
      </c>
      <c r="GH221">
        <v>0.1175</v>
      </c>
      <c r="GI221">
        <v>0.11841</v>
      </c>
      <c r="GJ221">
        <v>27909.3</v>
      </c>
      <c r="GK221">
        <v>22271.8</v>
      </c>
      <c r="GL221">
        <v>29070.7</v>
      </c>
      <c r="GM221">
        <v>24330.5</v>
      </c>
      <c r="GN221">
        <v>32611.1</v>
      </c>
      <c r="GO221">
        <v>31295.1</v>
      </c>
      <c r="GP221">
        <v>40086.4</v>
      </c>
      <c r="GQ221">
        <v>39695.7</v>
      </c>
      <c r="GR221">
        <v>2.13963</v>
      </c>
      <c r="GS221">
        <v>1.89778</v>
      </c>
      <c r="GT221">
        <v>0.10509</v>
      </c>
      <c r="GU221">
        <v>0</v>
      </c>
      <c r="GV221">
        <v>25.3632</v>
      </c>
      <c r="GW221">
        <v>999.9</v>
      </c>
      <c r="GX221">
        <v>65.7</v>
      </c>
      <c r="GY221">
        <v>30.7</v>
      </c>
      <c r="GZ221">
        <v>28.8257</v>
      </c>
      <c r="HA221">
        <v>62.4846</v>
      </c>
      <c r="HB221">
        <v>29.7997</v>
      </c>
      <c r="HC221">
        <v>1</v>
      </c>
      <c r="HD221">
        <v>0.100653</v>
      </c>
      <c r="HE221">
        <v>0</v>
      </c>
      <c r="HF221">
        <v>20.2936</v>
      </c>
      <c r="HG221">
        <v>5.22343</v>
      </c>
      <c r="HH221">
        <v>11.9081</v>
      </c>
      <c r="HI221">
        <v>4.96385</v>
      </c>
      <c r="HJ221">
        <v>3.292</v>
      </c>
      <c r="HK221">
        <v>9999</v>
      </c>
      <c r="HL221">
        <v>9999</v>
      </c>
      <c r="HM221">
        <v>9999</v>
      </c>
      <c r="HN221">
        <v>999.9</v>
      </c>
      <c r="HO221">
        <v>4.97019</v>
      </c>
      <c r="HP221">
        <v>1.87491</v>
      </c>
      <c r="HQ221">
        <v>1.87363</v>
      </c>
      <c r="HR221">
        <v>1.87271</v>
      </c>
      <c r="HS221">
        <v>1.87424</v>
      </c>
      <c r="HT221">
        <v>1.8692</v>
      </c>
      <c r="HU221">
        <v>1.87347</v>
      </c>
      <c r="HV221">
        <v>1.87851</v>
      </c>
      <c r="HW221">
        <v>0</v>
      </c>
      <c r="HX221">
        <v>0</v>
      </c>
      <c r="HY221">
        <v>0</v>
      </c>
      <c r="HZ221">
        <v>0</v>
      </c>
      <c r="IA221" t="s">
        <v>421</v>
      </c>
      <c r="IB221" t="s">
        <v>422</v>
      </c>
      <c r="IC221" t="s">
        <v>423</v>
      </c>
      <c r="ID221" t="s">
        <v>423</v>
      </c>
      <c r="IE221" t="s">
        <v>423</v>
      </c>
      <c r="IF221" t="s">
        <v>423</v>
      </c>
      <c r="IG221">
        <v>0</v>
      </c>
      <c r="IH221">
        <v>100</v>
      </c>
      <c r="II221">
        <v>100</v>
      </c>
      <c r="IJ221">
        <v>0.959</v>
      </c>
      <c r="IK221">
        <v>0.337</v>
      </c>
      <c r="IL221">
        <v>0.9992933994334897</v>
      </c>
      <c r="IM221">
        <v>0.0007502269904989051</v>
      </c>
      <c r="IN221">
        <v>-1.907541437940456E-06</v>
      </c>
      <c r="IO221">
        <v>4.87577687351772E-10</v>
      </c>
      <c r="IP221">
        <v>0.07716537125316333</v>
      </c>
      <c r="IQ221">
        <v>-0.004180631305406676</v>
      </c>
      <c r="IR221">
        <v>0.0009752032425147314</v>
      </c>
      <c r="IS221">
        <v>-7.227821618075307E-06</v>
      </c>
      <c r="IT221">
        <v>1</v>
      </c>
      <c r="IU221">
        <v>1943</v>
      </c>
      <c r="IV221">
        <v>1</v>
      </c>
      <c r="IW221">
        <v>21</v>
      </c>
      <c r="IX221">
        <v>2.5</v>
      </c>
      <c r="IY221">
        <v>2.5</v>
      </c>
      <c r="IZ221">
        <v>1.06934</v>
      </c>
      <c r="JA221">
        <v>2.40234</v>
      </c>
      <c r="JB221">
        <v>1.42578</v>
      </c>
      <c r="JC221">
        <v>2.26318</v>
      </c>
      <c r="JD221">
        <v>1.54785</v>
      </c>
      <c r="JE221">
        <v>2.4585</v>
      </c>
      <c r="JF221">
        <v>33.4681</v>
      </c>
      <c r="JG221">
        <v>13.9482</v>
      </c>
      <c r="JH221">
        <v>18</v>
      </c>
      <c r="JI221">
        <v>622.694</v>
      </c>
      <c r="JJ221">
        <v>449.233</v>
      </c>
      <c r="JK221">
        <v>27.1346</v>
      </c>
      <c r="JL221">
        <v>28.6885</v>
      </c>
      <c r="JM221">
        <v>29.9999</v>
      </c>
      <c r="JN221">
        <v>28.6689</v>
      </c>
      <c r="JO221">
        <v>28.6255</v>
      </c>
      <c r="JP221">
        <v>21.4326</v>
      </c>
      <c r="JQ221">
        <v>0</v>
      </c>
      <c r="JR221">
        <v>100</v>
      </c>
      <c r="JS221">
        <v>-999.9</v>
      </c>
      <c r="JT221">
        <v>408.915</v>
      </c>
      <c r="JU221">
        <v>25</v>
      </c>
      <c r="JV221">
        <v>94.7013</v>
      </c>
      <c r="JW221">
        <v>100.993</v>
      </c>
    </row>
    <row r="222" spans="1:283">
      <c r="A222">
        <v>206</v>
      </c>
      <c r="B222">
        <v>1690421095.1</v>
      </c>
      <c r="C222">
        <v>42725</v>
      </c>
      <c r="D222" t="s">
        <v>1395</v>
      </c>
      <c r="E222" t="s">
        <v>1396</v>
      </c>
      <c r="F222">
        <v>15</v>
      </c>
      <c r="P222">
        <v>1690421087.099999</v>
      </c>
      <c r="Q222">
        <f>(R222)/1000</f>
        <v>0</v>
      </c>
      <c r="R222">
        <f>1000*DB222*AP222*(CX222-CY222)/(100*CQ222*(1000-AP222*CX222))</f>
        <v>0</v>
      </c>
      <c r="S222">
        <f>DB222*AP222*(CW222-CV222*(1000-AP222*CY222)/(1000-AP222*CX222))/(100*CQ222)</f>
        <v>0</v>
      </c>
      <c r="T222">
        <f>CV222 - IF(AP222&gt;1, S222*CQ222*100.0/(AR222*DJ222), 0)</f>
        <v>0</v>
      </c>
      <c r="U222">
        <f>((AA222-Q222/2)*T222-S222)/(AA222+Q222/2)</f>
        <v>0</v>
      </c>
      <c r="V222">
        <f>U222*(DC222+DD222)/1000.0</f>
        <v>0</v>
      </c>
      <c r="W222">
        <f>(CV222 - IF(AP222&gt;1, S222*CQ222*100.0/(AR222*DJ222), 0))*(DC222+DD222)/1000.0</f>
        <v>0</v>
      </c>
      <c r="X222">
        <f>2.0/((1/Z222-1/Y222)+SIGN(Z222)*SQRT((1/Z222-1/Y222)*(1/Z222-1/Y222) + 4*CR222/((CR222+1)*(CR222+1))*(2*1/Z222*1/Y222-1/Y222*1/Y222)))</f>
        <v>0</v>
      </c>
      <c r="Y222">
        <f>IF(LEFT(CS222,1)&lt;&gt;"0",IF(LEFT(CS222,1)="1",3.0,CT222),$D$5+$E$5*(DJ222*DC222/($K$5*1000))+$F$5*(DJ222*DC222/($K$5*1000))*MAX(MIN(CQ222,$J$5),$I$5)*MAX(MIN(CQ222,$J$5),$I$5)+$G$5*MAX(MIN(CQ222,$J$5),$I$5)*(DJ222*DC222/($K$5*1000))+$H$5*(DJ222*DC222/($K$5*1000))*(DJ222*DC222/($K$5*1000)))</f>
        <v>0</v>
      </c>
      <c r="Z222">
        <f>Q222*(1000-(1000*0.61365*exp(17.502*AD222/(240.97+AD222))/(DC222+DD222)+CX222)/2)/(1000*0.61365*exp(17.502*AD222/(240.97+AD222))/(DC222+DD222)-CX222)</f>
        <v>0</v>
      </c>
      <c r="AA222">
        <f>1/((CR222+1)/(X222/1.6)+1/(Y222/1.37)) + CR222/((CR222+1)/(X222/1.6) + CR222/(Y222/1.37))</f>
        <v>0</v>
      </c>
      <c r="AB222">
        <f>(CM222*CP222)</f>
        <v>0</v>
      </c>
      <c r="AC222">
        <f>(DE222+(AB222+2*0.95*5.67E-8*(((DE222+$B$7)+273)^4-(DE222+273)^4)-44100*Q222)/(1.84*29.3*Y222+8*0.95*5.67E-8*(DE222+273)^3))</f>
        <v>0</v>
      </c>
      <c r="AD222">
        <f>($C$7*DF222+$D$7*DG222+$E$7*AC222)</f>
        <v>0</v>
      </c>
      <c r="AE222">
        <f>0.61365*exp(17.502*AD222/(240.97+AD222))</f>
        <v>0</v>
      </c>
      <c r="AF222">
        <f>(AG222/AH222*100)</f>
        <v>0</v>
      </c>
      <c r="AG222">
        <f>CX222*(DC222+DD222)/1000</f>
        <v>0</v>
      </c>
      <c r="AH222">
        <f>0.61365*exp(17.502*DE222/(240.97+DE222))</f>
        <v>0</v>
      </c>
      <c r="AI222">
        <f>(AE222-CX222*(DC222+DD222)/1000)</f>
        <v>0</v>
      </c>
      <c r="AJ222">
        <f>(-Q222*44100)</f>
        <v>0</v>
      </c>
      <c r="AK222">
        <f>2*29.3*Y222*0.92*(DE222-AD222)</f>
        <v>0</v>
      </c>
      <c r="AL222">
        <f>2*0.95*5.67E-8*(((DE222+$B$7)+273)^4-(AD222+273)^4)</f>
        <v>0</v>
      </c>
      <c r="AM222">
        <f>AB222+AL222+AJ222+AK222</f>
        <v>0</v>
      </c>
      <c r="AN222">
        <v>0</v>
      </c>
      <c r="AO222">
        <v>0</v>
      </c>
      <c r="AP222">
        <f>IF(AN222*$H$13&gt;=AR222,1.0,(AR222/(AR222-AN222*$H$13)))</f>
        <v>0</v>
      </c>
      <c r="AQ222">
        <f>(AP222-1)*100</f>
        <v>0</v>
      </c>
      <c r="AR222">
        <f>MAX(0,($B$13+$C$13*DJ222)/(1+$D$13*DJ222)*DC222/(DE222+273)*$E$13)</f>
        <v>0</v>
      </c>
      <c r="AS222" t="s">
        <v>1397</v>
      </c>
      <c r="AT222">
        <v>10481.8</v>
      </c>
      <c r="AU222">
        <v>556.3188461538462</v>
      </c>
      <c r="AV222">
        <v>2917.25</v>
      </c>
      <c r="AW222">
        <f>1-AU222/AV222</f>
        <v>0</v>
      </c>
      <c r="AX222">
        <v>-1.577473507823563</v>
      </c>
      <c r="AY222" t="s">
        <v>417</v>
      </c>
      <c r="AZ222" t="s">
        <v>417</v>
      </c>
      <c r="BA222">
        <v>0</v>
      </c>
      <c r="BB222">
        <v>0</v>
      </c>
      <c r="BC222">
        <f>1-BA222/BB222</f>
        <v>0</v>
      </c>
      <c r="BD222">
        <v>0.5</v>
      </c>
      <c r="BE222">
        <f>CN222</f>
        <v>0</v>
      </c>
      <c r="BF222">
        <f>S222</f>
        <v>0</v>
      </c>
      <c r="BG222">
        <f>BC222*BD222*BE222</f>
        <v>0</v>
      </c>
      <c r="BH222">
        <f>(BF222-AX222)/BE222</f>
        <v>0</v>
      </c>
      <c r="BI222">
        <f>(AV222-BB222)/BB222</f>
        <v>0</v>
      </c>
      <c r="BJ222">
        <f>AU222/(AW222+AU222/BB222)</f>
        <v>0</v>
      </c>
      <c r="BK222" t="s">
        <v>417</v>
      </c>
      <c r="BL222">
        <v>0</v>
      </c>
      <c r="BM222">
        <f>IF(BL222&lt;&gt;0, BL222, BJ222)</f>
        <v>0</v>
      </c>
      <c r="BN222">
        <f>1-BM222/BB222</f>
        <v>0</v>
      </c>
      <c r="BO222">
        <f>(BB222-BA222)/(BB222-BM222)</f>
        <v>0</v>
      </c>
      <c r="BP222">
        <f>(AV222-BB222)/(AV222-BM222)</f>
        <v>0</v>
      </c>
      <c r="BQ222">
        <f>(BB222-BA222)/(BB222-AU222)</f>
        <v>0</v>
      </c>
      <c r="BR222">
        <f>(AV222-BB222)/(AV222-AU222)</f>
        <v>0</v>
      </c>
      <c r="BS222">
        <f>(BO222*BM222/BA222)</f>
        <v>0</v>
      </c>
      <c r="BT222">
        <f>(1-BS222)</f>
        <v>0</v>
      </c>
      <c r="BU222">
        <v>3522</v>
      </c>
      <c r="BV222">
        <v>300</v>
      </c>
      <c r="BW222">
        <v>300</v>
      </c>
      <c r="BX222">
        <v>300</v>
      </c>
      <c r="BY222">
        <v>10481.8</v>
      </c>
      <c r="BZ222">
        <v>2858.19</v>
      </c>
      <c r="CA222">
        <v>-0.008689489999999999</v>
      </c>
      <c r="CB222">
        <v>-8.050000000000001</v>
      </c>
      <c r="CC222" t="s">
        <v>417</v>
      </c>
      <c r="CD222" t="s">
        <v>417</v>
      </c>
      <c r="CE222" t="s">
        <v>417</v>
      </c>
      <c r="CF222" t="s">
        <v>417</v>
      </c>
      <c r="CG222" t="s">
        <v>417</v>
      </c>
      <c r="CH222" t="s">
        <v>417</v>
      </c>
      <c r="CI222" t="s">
        <v>417</v>
      </c>
      <c r="CJ222" t="s">
        <v>417</v>
      </c>
      <c r="CK222" t="s">
        <v>417</v>
      </c>
      <c r="CL222" t="s">
        <v>417</v>
      </c>
      <c r="CM222">
        <f>$B$11*DK222+$C$11*DL222+$F$11*DW222*(1-DZ222)</f>
        <v>0</v>
      </c>
      <c r="CN222">
        <f>CM222*CO222</f>
        <v>0</v>
      </c>
      <c r="CO222">
        <f>($B$11*$D$9+$C$11*$D$9+$F$11*((EJ222+EB222)/MAX(EJ222+EB222+EK222, 0.1)*$I$9+EK222/MAX(EJ222+EB222+EK222, 0.1)*$J$9))/($B$11+$C$11+$F$11)</f>
        <v>0</v>
      </c>
      <c r="CP222">
        <f>($B$11*$K$9+$C$11*$K$9+$F$11*((EJ222+EB222)/MAX(EJ222+EB222+EK222, 0.1)*$P$9+EK222/MAX(EJ222+EB222+EK222, 0.1)*$Q$9))/($B$11+$C$11+$F$11)</f>
        <v>0</v>
      </c>
      <c r="CQ222">
        <v>6</v>
      </c>
      <c r="CR222">
        <v>0.5</v>
      </c>
      <c r="CS222" t="s">
        <v>418</v>
      </c>
      <c r="CT222">
        <v>2</v>
      </c>
      <c r="CU222">
        <v>1690421087.099999</v>
      </c>
      <c r="CV222">
        <v>410.1290645161291</v>
      </c>
      <c r="CW222">
        <v>408.7830967741937</v>
      </c>
      <c r="CX222">
        <v>23.29308387096775</v>
      </c>
      <c r="CY222">
        <v>22.74290967741935</v>
      </c>
      <c r="CZ222">
        <v>409.1600645161291</v>
      </c>
      <c r="DA222">
        <v>22.97308387096774</v>
      </c>
      <c r="DB222">
        <v>600.1834193548386</v>
      </c>
      <c r="DC222">
        <v>101.0811290322581</v>
      </c>
      <c r="DD222">
        <v>0.09985967741935482</v>
      </c>
      <c r="DE222">
        <v>27.16285161290322</v>
      </c>
      <c r="DF222">
        <v>26.81135483870968</v>
      </c>
      <c r="DG222">
        <v>999.9000000000003</v>
      </c>
      <c r="DH222">
        <v>0</v>
      </c>
      <c r="DI222">
        <v>0</v>
      </c>
      <c r="DJ222">
        <v>10003.13870967742</v>
      </c>
      <c r="DK222">
        <v>0</v>
      </c>
      <c r="DL222">
        <v>12.8236129032258</v>
      </c>
      <c r="DM222">
        <v>1.335544193548387</v>
      </c>
      <c r="DN222">
        <v>419.9284838709678</v>
      </c>
      <c r="DO222">
        <v>418.2963870967743</v>
      </c>
      <c r="DP222">
        <v>0.6177835806451611</v>
      </c>
      <c r="DQ222">
        <v>408.7830967741937</v>
      </c>
      <c r="DR222">
        <v>22.74290967741935</v>
      </c>
      <c r="DS222">
        <v>2.361324516129032</v>
      </c>
      <c r="DT222">
        <v>2.29887870967742</v>
      </c>
      <c r="DU222">
        <v>20.10095483870968</v>
      </c>
      <c r="DV222">
        <v>19.66853548387097</v>
      </c>
      <c r="DW222">
        <v>0.0499931</v>
      </c>
      <c r="DX222">
        <v>0</v>
      </c>
      <c r="DY222">
        <v>0</v>
      </c>
      <c r="DZ222">
        <v>0</v>
      </c>
      <c r="EA222">
        <v>556.4035483870967</v>
      </c>
      <c r="EB222">
        <v>0.0499931</v>
      </c>
      <c r="EC222">
        <v>49.8674193548387</v>
      </c>
      <c r="ED222">
        <v>-1.051935483870968</v>
      </c>
      <c r="EE222">
        <v>35.58841935483871</v>
      </c>
      <c r="EF222">
        <v>39.83441935483871</v>
      </c>
      <c r="EG222">
        <v>37.83841935483871</v>
      </c>
      <c r="EH222">
        <v>40.86664516129031</v>
      </c>
      <c r="EI222">
        <v>38.38093548387095</v>
      </c>
      <c r="EJ222">
        <v>0</v>
      </c>
      <c r="EK222">
        <v>0</v>
      </c>
      <c r="EL222">
        <v>0</v>
      </c>
      <c r="EM222">
        <v>154.2000000476837</v>
      </c>
      <c r="EN222">
        <v>0</v>
      </c>
      <c r="EO222">
        <v>556.3188461538462</v>
      </c>
      <c r="EP222">
        <v>-0.6943590156174833</v>
      </c>
      <c r="EQ222">
        <v>26.70529910219284</v>
      </c>
      <c r="ER222">
        <v>49.84346153846153</v>
      </c>
      <c r="ES222">
        <v>15</v>
      </c>
      <c r="ET222">
        <v>1690421122.1</v>
      </c>
      <c r="EU222" t="s">
        <v>1398</v>
      </c>
      <c r="EV222">
        <v>1690421122.1</v>
      </c>
      <c r="EW222">
        <v>1690421114.6</v>
      </c>
      <c r="EX222">
        <v>162</v>
      </c>
      <c r="EY222">
        <v>0.01</v>
      </c>
      <c r="EZ222">
        <v>-0.049</v>
      </c>
      <c r="FA222">
        <v>0.969</v>
      </c>
      <c r="FB222">
        <v>0.32</v>
      </c>
      <c r="FC222">
        <v>409</v>
      </c>
      <c r="FD222">
        <v>23</v>
      </c>
      <c r="FE222">
        <v>0.7</v>
      </c>
      <c r="FF222">
        <v>0.18</v>
      </c>
      <c r="FG222">
        <v>-1.585278944283124</v>
      </c>
      <c r="FH222">
        <v>-0.3602985200583576</v>
      </c>
      <c r="FI222">
        <v>0.05022618509413899</v>
      </c>
      <c r="FJ222">
        <v>1</v>
      </c>
      <c r="FK222">
        <v>1.289341951219512</v>
      </c>
      <c r="FL222">
        <v>0.6619160278745624</v>
      </c>
      <c r="FM222">
        <v>0.08137909386411206</v>
      </c>
      <c r="FN222">
        <v>1</v>
      </c>
      <c r="FO222">
        <v>410.1159354838709</v>
      </c>
      <c r="FP222">
        <v>-0.1125967741942767</v>
      </c>
      <c r="FQ222">
        <v>0.02972989750084572</v>
      </c>
      <c r="FR222">
        <v>1</v>
      </c>
      <c r="FS222">
        <v>0.6071332195121951</v>
      </c>
      <c r="FT222">
        <v>0.1759180139372816</v>
      </c>
      <c r="FU222">
        <v>0.01764590922608493</v>
      </c>
      <c r="FV222">
        <v>1</v>
      </c>
      <c r="FW222">
        <v>23.36078387096774</v>
      </c>
      <c r="FX222">
        <v>-0.007103225806512349</v>
      </c>
      <c r="FY222">
        <v>0.001337811591487359</v>
      </c>
      <c r="FZ222">
        <v>1</v>
      </c>
      <c r="GA222">
        <v>5</v>
      </c>
      <c r="GB222">
        <v>5</v>
      </c>
      <c r="GC222" t="s">
        <v>420</v>
      </c>
      <c r="GD222">
        <v>3.1765</v>
      </c>
      <c r="GE222">
        <v>2.79693</v>
      </c>
      <c r="GF222">
        <v>0.102593</v>
      </c>
      <c r="GG222">
        <v>0.103025</v>
      </c>
      <c r="GH222">
        <v>0.117092</v>
      </c>
      <c r="GI222">
        <v>0.116238</v>
      </c>
      <c r="GJ222">
        <v>27916.3</v>
      </c>
      <c r="GK222">
        <v>22280.4</v>
      </c>
      <c r="GL222">
        <v>29080.1</v>
      </c>
      <c r="GM222">
        <v>24338.4</v>
      </c>
      <c r="GN222">
        <v>32636.2</v>
      </c>
      <c r="GO222">
        <v>31383.4</v>
      </c>
      <c r="GP222">
        <v>40098.9</v>
      </c>
      <c r="GQ222">
        <v>39708.9</v>
      </c>
      <c r="GR222">
        <v>2.14235</v>
      </c>
      <c r="GS222">
        <v>1.864</v>
      </c>
      <c r="GT222">
        <v>0.103094</v>
      </c>
      <c r="GU222">
        <v>0</v>
      </c>
      <c r="GV222">
        <v>25.1346</v>
      </c>
      <c r="GW222">
        <v>999.9</v>
      </c>
      <c r="GX222">
        <v>65.5</v>
      </c>
      <c r="GY222">
        <v>30.5</v>
      </c>
      <c r="GZ222">
        <v>28.4085</v>
      </c>
      <c r="HA222">
        <v>61.9846</v>
      </c>
      <c r="HB222">
        <v>29.6034</v>
      </c>
      <c r="HC222">
        <v>1</v>
      </c>
      <c r="HD222">
        <v>0.0881021</v>
      </c>
      <c r="HE222">
        <v>0</v>
      </c>
      <c r="HF222">
        <v>20.2957</v>
      </c>
      <c r="HG222">
        <v>5.22478</v>
      </c>
      <c r="HH222">
        <v>11.9081</v>
      </c>
      <c r="HI222">
        <v>4.96385</v>
      </c>
      <c r="HJ222">
        <v>3.292</v>
      </c>
      <c r="HK222">
        <v>9999</v>
      </c>
      <c r="HL222">
        <v>9999</v>
      </c>
      <c r="HM222">
        <v>9999</v>
      </c>
      <c r="HN222">
        <v>999.9</v>
      </c>
      <c r="HO222">
        <v>4.97019</v>
      </c>
      <c r="HP222">
        <v>1.8749</v>
      </c>
      <c r="HQ222">
        <v>1.87363</v>
      </c>
      <c r="HR222">
        <v>1.87271</v>
      </c>
      <c r="HS222">
        <v>1.87424</v>
      </c>
      <c r="HT222">
        <v>1.86922</v>
      </c>
      <c r="HU222">
        <v>1.87346</v>
      </c>
      <c r="HV222">
        <v>1.87851</v>
      </c>
      <c r="HW222">
        <v>0</v>
      </c>
      <c r="HX222">
        <v>0</v>
      </c>
      <c r="HY222">
        <v>0</v>
      </c>
      <c r="HZ222">
        <v>0</v>
      </c>
      <c r="IA222" t="s">
        <v>421</v>
      </c>
      <c r="IB222" t="s">
        <v>422</v>
      </c>
      <c r="IC222" t="s">
        <v>423</v>
      </c>
      <c r="ID222" t="s">
        <v>423</v>
      </c>
      <c r="IE222" t="s">
        <v>423</v>
      </c>
      <c r="IF222" t="s">
        <v>423</v>
      </c>
      <c r="IG222">
        <v>0</v>
      </c>
      <c r="IH222">
        <v>100</v>
      </c>
      <c r="II222">
        <v>100</v>
      </c>
      <c r="IJ222">
        <v>0.969</v>
      </c>
      <c r="IK222">
        <v>0.32</v>
      </c>
      <c r="IL222">
        <v>0.9375522318006168</v>
      </c>
      <c r="IM222">
        <v>0.0007502269904989051</v>
      </c>
      <c r="IN222">
        <v>-1.907541437940456E-06</v>
      </c>
      <c r="IO222">
        <v>4.87577687351772E-10</v>
      </c>
      <c r="IP222">
        <v>0.05660537125315655</v>
      </c>
      <c r="IQ222">
        <v>-0.004180631305406676</v>
      </c>
      <c r="IR222">
        <v>0.0009752032425147314</v>
      </c>
      <c r="IS222">
        <v>-7.227821618075307E-06</v>
      </c>
      <c r="IT222">
        <v>1</v>
      </c>
      <c r="IU222">
        <v>1943</v>
      </c>
      <c r="IV222">
        <v>1</v>
      </c>
      <c r="IW222">
        <v>21</v>
      </c>
      <c r="IX222">
        <v>2.3</v>
      </c>
      <c r="IY222">
        <v>2.3</v>
      </c>
      <c r="IZ222">
        <v>1.06812</v>
      </c>
      <c r="JA222">
        <v>2.40479</v>
      </c>
      <c r="JB222">
        <v>1.42578</v>
      </c>
      <c r="JC222">
        <v>2.26318</v>
      </c>
      <c r="JD222">
        <v>1.54785</v>
      </c>
      <c r="JE222">
        <v>2.48047</v>
      </c>
      <c r="JF222">
        <v>33.3335</v>
      </c>
      <c r="JG222">
        <v>13.9306</v>
      </c>
      <c r="JH222">
        <v>18</v>
      </c>
      <c r="JI222">
        <v>623.577</v>
      </c>
      <c r="JJ222">
        <v>428.637</v>
      </c>
      <c r="JK222">
        <v>27.077</v>
      </c>
      <c r="JL222">
        <v>28.5292</v>
      </c>
      <c r="JM222">
        <v>29.9996</v>
      </c>
      <c r="JN222">
        <v>28.5593</v>
      </c>
      <c r="JO222">
        <v>28.5186</v>
      </c>
      <c r="JP222">
        <v>21.4169</v>
      </c>
      <c r="JQ222">
        <v>0</v>
      </c>
      <c r="JR222">
        <v>100</v>
      </c>
      <c r="JS222">
        <v>-999.9</v>
      </c>
      <c r="JT222">
        <v>408.517</v>
      </c>
      <c r="JU222">
        <v>25</v>
      </c>
      <c r="JV222">
        <v>94.7312</v>
      </c>
      <c r="JW222">
        <v>101.027</v>
      </c>
    </row>
    <row r="223" spans="1:283">
      <c r="A223">
        <v>207</v>
      </c>
      <c r="B223">
        <v>1690421220</v>
      </c>
      <c r="C223">
        <v>42849.90000009537</v>
      </c>
      <c r="D223" t="s">
        <v>1399</v>
      </c>
      <c r="E223" t="s">
        <v>1400</v>
      </c>
      <c r="F223">
        <v>15</v>
      </c>
      <c r="P223">
        <v>1690421212.25</v>
      </c>
      <c r="Q223">
        <f>(R223)/1000</f>
        <v>0</v>
      </c>
      <c r="R223">
        <f>1000*DB223*AP223*(CX223-CY223)/(100*CQ223*(1000-AP223*CX223))</f>
        <v>0</v>
      </c>
      <c r="S223">
        <f>DB223*AP223*(CW223-CV223*(1000-AP223*CY223)/(1000-AP223*CX223))/(100*CQ223)</f>
        <v>0</v>
      </c>
      <c r="T223">
        <f>CV223 - IF(AP223&gt;1, S223*CQ223*100.0/(AR223*DJ223), 0)</f>
        <v>0</v>
      </c>
      <c r="U223">
        <f>((AA223-Q223/2)*T223-S223)/(AA223+Q223/2)</f>
        <v>0</v>
      </c>
      <c r="V223">
        <f>U223*(DC223+DD223)/1000.0</f>
        <v>0</v>
      </c>
      <c r="W223">
        <f>(CV223 - IF(AP223&gt;1, S223*CQ223*100.0/(AR223*DJ223), 0))*(DC223+DD223)/1000.0</f>
        <v>0</v>
      </c>
      <c r="X223">
        <f>2.0/((1/Z223-1/Y223)+SIGN(Z223)*SQRT((1/Z223-1/Y223)*(1/Z223-1/Y223) + 4*CR223/((CR223+1)*(CR223+1))*(2*1/Z223*1/Y223-1/Y223*1/Y223)))</f>
        <v>0</v>
      </c>
      <c r="Y223">
        <f>IF(LEFT(CS223,1)&lt;&gt;"0",IF(LEFT(CS223,1)="1",3.0,CT223),$D$5+$E$5*(DJ223*DC223/($K$5*1000))+$F$5*(DJ223*DC223/($K$5*1000))*MAX(MIN(CQ223,$J$5),$I$5)*MAX(MIN(CQ223,$J$5),$I$5)+$G$5*MAX(MIN(CQ223,$J$5),$I$5)*(DJ223*DC223/($K$5*1000))+$H$5*(DJ223*DC223/($K$5*1000))*(DJ223*DC223/($K$5*1000)))</f>
        <v>0</v>
      </c>
      <c r="Z223">
        <f>Q223*(1000-(1000*0.61365*exp(17.502*AD223/(240.97+AD223))/(DC223+DD223)+CX223)/2)/(1000*0.61365*exp(17.502*AD223/(240.97+AD223))/(DC223+DD223)-CX223)</f>
        <v>0</v>
      </c>
      <c r="AA223">
        <f>1/((CR223+1)/(X223/1.6)+1/(Y223/1.37)) + CR223/((CR223+1)/(X223/1.6) + CR223/(Y223/1.37))</f>
        <v>0</v>
      </c>
      <c r="AB223">
        <f>(CM223*CP223)</f>
        <v>0</v>
      </c>
      <c r="AC223">
        <f>(DE223+(AB223+2*0.95*5.67E-8*(((DE223+$B$7)+273)^4-(DE223+273)^4)-44100*Q223)/(1.84*29.3*Y223+8*0.95*5.67E-8*(DE223+273)^3))</f>
        <v>0</v>
      </c>
      <c r="AD223">
        <f>($C$7*DF223+$D$7*DG223+$E$7*AC223)</f>
        <v>0</v>
      </c>
      <c r="AE223">
        <f>0.61365*exp(17.502*AD223/(240.97+AD223))</f>
        <v>0</v>
      </c>
      <c r="AF223">
        <f>(AG223/AH223*100)</f>
        <v>0</v>
      </c>
      <c r="AG223">
        <f>CX223*(DC223+DD223)/1000</f>
        <v>0</v>
      </c>
      <c r="AH223">
        <f>0.61365*exp(17.502*DE223/(240.97+DE223))</f>
        <v>0</v>
      </c>
      <c r="AI223">
        <f>(AE223-CX223*(DC223+DD223)/1000)</f>
        <v>0</v>
      </c>
      <c r="AJ223">
        <f>(-Q223*44100)</f>
        <v>0</v>
      </c>
      <c r="AK223">
        <f>2*29.3*Y223*0.92*(DE223-AD223)</f>
        <v>0</v>
      </c>
      <c r="AL223">
        <f>2*0.95*5.67E-8*(((DE223+$B$7)+273)^4-(AD223+273)^4)</f>
        <v>0</v>
      </c>
      <c r="AM223">
        <f>AB223+AL223+AJ223+AK223</f>
        <v>0</v>
      </c>
      <c r="AN223">
        <v>0</v>
      </c>
      <c r="AO223">
        <v>0</v>
      </c>
      <c r="AP223">
        <f>IF(AN223*$H$13&gt;=AR223,1.0,(AR223/(AR223-AN223*$H$13)))</f>
        <v>0</v>
      </c>
      <c r="AQ223">
        <f>(AP223-1)*100</f>
        <v>0</v>
      </c>
      <c r="AR223">
        <f>MAX(0,($B$13+$C$13*DJ223)/(1+$D$13*DJ223)*DC223/(DE223+273)*$E$13)</f>
        <v>0</v>
      </c>
      <c r="AS223" t="s">
        <v>1401</v>
      </c>
      <c r="AT223">
        <v>10496.9</v>
      </c>
      <c r="AU223">
        <v>567.2253846153847</v>
      </c>
      <c r="AV223">
        <v>2717.39</v>
      </c>
      <c r="AW223">
        <f>1-AU223/AV223</f>
        <v>0</v>
      </c>
      <c r="AX223">
        <v>-0.7781556987336562</v>
      </c>
      <c r="AY223" t="s">
        <v>417</v>
      </c>
      <c r="AZ223" t="s">
        <v>417</v>
      </c>
      <c r="BA223">
        <v>0</v>
      </c>
      <c r="BB223">
        <v>0</v>
      </c>
      <c r="BC223">
        <f>1-BA223/BB223</f>
        <v>0</v>
      </c>
      <c r="BD223">
        <v>0.5</v>
      </c>
      <c r="BE223">
        <f>CN223</f>
        <v>0</v>
      </c>
      <c r="BF223">
        <f>S223</f>
        <v>0</v>
      </c>
      <c r="BG223">
        <f>BC223*BD223*BE223</f>
        <v>0</v>
      </c>
      <c r="BH223">
        <f>(BF223-AX223)/BE223</f>
        <v>0</v>
      </c>
      <c r="BI223">
        <f>(AV223-BB223)/BB223</f>
        <v>0</v>
      </c>
      <c r="BJ223">
        <f>AU223/(AW223+AU223/BB223)</f>
        <v>0</v>
      </c>
      <c r="BK223" t="s">
        <v>417</v>
      </c>
      <c r="BL223">
        <v>0</v>
      </c>
      <c r="BM223">
        <f>IF(BL223&lt;&gt;0, BL223, BJ223)</f>
        <v>0</v>
      </c>
      <c r="BN223">
        <f>1-BM223/BB223</f>
        <v>0</v>
      </c>
      <c r="BO223">
        <f>(BB223-BA223)/(BB223-BM223)</f>
        <v>0</v>
      </c>
      <c r="BP223">
        <f>(AV223-BB223)/(AV223-BM223)</f>
        <v>0</v>
      </c>
      <c r="BQ223">
        <f>(BB223-BA223)/(BB223-AU223)</f>
        <v>0</v>
      </c>
      <c r="BR223">
        <f>(AV223-BB223)/(AV223-AU223)</f>
        <v>0</v>
      </c>
      <c r="BS223">
        <f>(BO223*BM223/BA223)</f>
        <v>0</v>
      </c>
      <c r="BT223">
        <f>(1-BS223)</f>
        <v>0</v>
      </c>
      <c r="BU223">
        <v>3523</v>
      </c>
      <c r="BV223">
        <v>300</v>
      </c>
      <c r="BW223">
        <v>300</v>
      </c>
      <c r="BX223">
        <v>300</v>
      </c>
      <c r="BY223">
        <v>10496.9</v>
      </c>
      <c r="BZ223">
        <v>2665</v>
      </c>
      <c r="CA223">
        <v>-0.008700029999999999</v>
      </c>
      <c r="CB223">
        <v>0.04</v>
      </c>
      <c r="CC223" t="s">
        <v>417</v>
      </c>
      <c r="CD223" t="s">
        <v>417</v>
      </c>
      <c r="CE223" t="s">
        <v>417</v>
      </c>
      <c r="CF223" t="s">
        <v>417</v>
      </c>
      <c r="CG223" t="s">
        <v>417</v>
      </c>
      <c r="CH223" t="s">
        <v>417</v>
      </c>
      <c r="CI223" t="s">
        <v>417</v>
      </c>
      <c r="CJ223" t="s">
        <v>417</v>
      </c>
      <c r="CK223" t="s">
        <v>417</v>
      </c>
      <c r="CL223" t="s">
        <v>417</v>
      </c>
      <c r="CM223">
        <f>$B$11*DK223+$C$11*DL223+$F$11*DW223*(1-DZ223)</f>
        <v>0</v>
      </c>
      <c r="CN223">
        <f>CM223*CO223</f>
        <v>0</v>
      </c>
      <c r="CO223">
        <f>($B$11*$D$9+$C$11*$D$9+$F$11*((EJ223+EB223)/MAX(EJ223+EB223+EK223, 0.1)*$I$9+EK223/MAX(EJ223+EB223+EK223, 0.1)*$J$9))/($B$11+$C$11+$F$11)</f>
        <v>0</v>
      </c>
      <c r="CP223">
        <f>($B$11*$K$9+$C$11*$K$9+$F$11*((EJ223+EB223)/MAX(EJ223+EB223+EK223, 0.1)*$P$9+EK223/MAX(EJ223+EB223+EK223, 0.1)*$Q$9))/($B$11+$C$11+$F$11)</f>
        <v>0</v>
      </c>
      <c r="CQ223">
        <v>6</v>
      </c>
      <c r="CR223">
        <v>0.5</v>
      </c>
      <c r="CS223" t="s">
        <v>418</v>
      </c>
      <c r="CT223">
        <v>2</v>
      </c>
      <c r="CU223">
        <v>1690421212.25</v>
      </c>
      <c r="CV223">
        <v>409.9745666666666</v>
      </c>
      <c r="CW223">
        <v>409.3869333333333</v>
      </c>
      <c r="CX223">
        <v>22.70371</v>
      </c>
      <c r="CY223">
        <v>22.25015666666666</v>
      </c>
      <c r="CZ223">
        <v>408.9965666666666</v>
      </c>
      <c r="DA223">
        <v>22.38871</v>
      </c>
      <c r="DB223">
        <v>600.1984666666665</v>
      </c>
      <c r="DC223">
        <v>101.0749666666666</v>
      </c>
      <c r="DD223">
        <v>0.09992151666666668</v>
      </c>
      <c r="DE223">
        <v>26.96216</v>
      </c>
      <c r="DF223">
        <v>26.49982666666666</v>
      </c>
      <c r="DG223">
        <v>999.9000000000002</v>
      </c>
      <c r="DH223">
        <v>0</v>
      </c>
      <c r="DI223">
        <v>0</v>
      </c>
      <c r="DJ223">
        <v>9992.565999999999</v>
      </c>
      <c r="DK223">
        <v>0</v>
      </c>
      <c r="DL223">
        <v>10.056607</v>
      </c>
      <c r="DM223">
        <v>0.5779408666666668</v>
      </c>
      <c r="DN223">
        <v>419.5055666666667</v>
      </c>
      <c r="DO223">
        <v>418.703</v>
      </c>
      <c r="DP223">
        <v>0.4926446666666667</v>
      </c>
      <c r="DQ223">
        <v>409.3869333333333</v>
      </c>
      <c r="DR223">
        <v>22.25015666666666</v>
      </c>
      <c r="DS223">
        <v>2.298725</v>
      </c>
      <c r="DT223">
        <v>2.248931333333333</v>
      </c>
      <c r="DU223">
        <v>19.66746</v>
      </c>
      <c r="DV223">
        <v>19.31520333333333</v>
      </c>
      <c r="DW223">
        <v>0.0499931</v>
      </c>
      <c r="DX223">
        <v>0</v>
      </c>
      <c r="DY223">
        <v>0</v>
      </c>
      <c r="DZ223">
        <v>0</v>
      </c>
      <c r="EA223">
        <v>567.212</v>
      </c>
      <c r="EB223">
        <v>0.0499931</v>
      </c>
      <c r="EC223">
        <v>71.77100000000002</v>
      </c>
      <c r="ED223">
        <v>-1.733666666666666</v>
      </c>
      <c r="EE223">
        <v>35.58523333333333</v>
      </c>
      <c r="EF223">
        <v>39.07893333333333</v>
      </c>
      <c r="EG223">
        <v>37.49143333333333</v>
      </c>
      <c r="EH223">
        <v>39.75599999999999</v>
      </c>
      <c r="EI223">
        <v>37.60389999999999</v>
      </c>
      <c r="EJ223">
        <v>0</v>
      </c>
      <c r="EK223">
        <v>0</v>
      </c>
      <c r="EL223">
        <v>0</v>
      </c>
      <c r="EM223">
        <v>124.4000000953674</v>
      </c>
      <c r="EN223">
        <v>0</v>
      </c>
      <c r="EO223">
        <v>567.2253846153847</v>
      </c>
      <c r="EP223">
        <v>12.17709397524482</v>
      </c>
      <c r="EQ223">
        <v>-20.95487181622691</v>
      </c>
      <c r="ER223">
        <v>71.66115384615385</v>
      </c>
      <c r="ES223">
        <v>15</v>
      </c>
      <c r="ET223">
        <v>1690421241</v>
      </c>
      <c r="EU223" t="s">
        <v>1402</v>
      </c>
      <c r="EV223">
        <v>1690421241</v>
      </c>
      <c r="EW223">
        <v>1690421239</v>
      </c>
      <c r="EX223">
        <v>163</v>
      </c>
      <c r="EY223">
        <v>0.01</v>
      </c>
      <c r="EZ223">
        <v>-0.026</v>
      </c>
      <c r="FA223">
        <v>0.978</v>
      </c>
      <c r="FB223">
        <v>0.315</v>
      </c>
      <c r="FC223">
        <v>409</v>
      </c>
      <c r="FD223">
        <v>22</v>
      </c>
      <c r="FE223">
        <v>0.55</v>
      </c>
      <c r="FF223">
        <v>0.26</v>
      </c>
      <c r="FG223">
        <v>-0.7743285457779365</v>
      </c>
      <c r="FH223">
        <v>-0.7638709616603521</v>
      </c>
      <c r="FI223">
        <v>0.07010994578607313</v>
      </c>
      <c r="FJ223">
        <v>1</v>
      </c>
      <c r="FK223">
        <v>0.5631088536585365</v>
      </c>
      <c r="FL223">
        <v>0.3572136167247382</v>
      </c>
      <c r="FM223">
        <v>0.05896784517814938</v>
      </c>
      <c r="FN223">
        <v>1</v>
      </c>
      <c r="FO223">
        <v>409.9620967741936</v>
      </c>
      <c r="FP223">
        <v>0.3351290322572798</v>
      </c>
      <c r="FQ223">
        <v>0.03276441306948859</v>
      </c>
      <c r="FR223">
        <v>1</v>
      </c>
      <c r="FS223">
        <v>0.4702521463414635</v>
      </c>
      <c r="FT223">
        <v>0.3741713937282237</v>
      </c>
      <c r="FU223">
        <v>0.03787691184166828</v>
      </c>
      <c r="FV223">
        <v>1</v>
      </c>
      <c r="FW223">
        <v>22.73776129032259</v>
      </c>
      <c r="FX223">
        <v>0.3865258064516377</v>
      </c>
      <c r="FY223">
        <v>0.02890116280079899</v>
      </c>
      <c r="FZ223">
        <v>1</v>
      </c>
      <c r="GA223">
        <v>5</v>
      </c>
      <c r="GB223">
        <v>5</v>
      </c>
      <c r="GC223" t="s">
        <v>420</v>
      </c>
      <c r="GD223">
        <v>3.17691</v>
      </c>
      <c r="GE223">
        <v>2.79682</v>
      </c>
      <c r="GF223">
        <v>0.102581</v>
      </c>
      <c r="GG223">
        <v>0.103163</v>
      </c>
      <c r="GH223">
        <v>0.115184</v>
      </c>
      <c r="GI223">
        <v>0.114616</v>
      </c>
      <c r="GJ223">
        <v>27923.1</v>
      </c>
      <c r="GK223">
        <v>22284.4</v>
      </c>
      <c r="GL223">
        <v>29085.9</v>
      </c>
      <c r="GM223">
        <v>24345.7</v>
      </c>
      <c r="GN223">
        <v>32714.7</v>
      </c>
      <c r="GO223">
        <v>31450.4</v>
      </c>
      <c r="GP223">
        <v>40107.5</v>
      </c>
      <c r="GQ223">
        <v>39720.1</v>
      </c>
      <c r="GR223">
        <v>2.14182</v>
      </c>
      <c r="GS223">
        <v>1.87768</v>
      </c>
      <c r="GT223">
        <v>0.0993013</v>
      </c>
      <c r="GU223">
        <v>0</v>
      </c>
      <c r="GV223">
        <v>24.8546</v>
      </c>
      <c r="GW223">
        <v>999.9</v>
      </c>
      <c r="GX223">
        <v>65.3</v>
      </c>
      <c r="GY223">
        <v>30.4</v>
      </c>
      <c r="GZ223">
        <v>28.1617</v>
      </c>
      <c r="HA223">
        <v>62.5945</v>
      </c>
      <c r="HB223">
        <v>29.7837</v>
      </c>
      <c r="HC223">
        <v>1</v>
      </c>
      <c r="HD223">
        <v>0.07512199999999999</v>
      </c>
      <c r="HE223">
        <v>0</v>
      </c>
      <c r="HF223">
        <v>20.2938</v>
      </c>
      <c r="HG223">
        <v>5.22822</v>
      </c>
      <c r="HH223">
        <v>11.9081</v>
      </c>
      <c r="HI223">
        <v>4.9634</v>
      </c>
      <c r="HJ223">
        <v>3.292</v>
      </c>
      <c r="HK223">
        <v>9999</v>
      </c>
      <c r="HL223">
        <v>9999</v>
      </c>
      <c r="HM223">
        <v>9999</v>
      </c>
      <c r="HN223">
        <v>999.9</v>
      </c>
      <c r="HO223">
        <v>4.97018</v>
      </c>
      <c r="HP223">
        <v>1.87485</v>
      </c>
      <c r="HQ223">
        <v>1.87363</v>
      </c>
      <c r="HR223">
        <v>1.87271</v>
      </c>
      <c r="HS223">
        <v>1.87424</v>
      </c>
      <c r="HT223">
        <v>1.86922</v>
      </c>
      <c r="HU223">
        <v>1.87344</v>
      </c>
      <c r="HV223">
        <v>1.87844</v>
      </c>
      <c r="HW223">
        <v>0</v>
      </c>
      <c r="HX223">
        <v>0</v>
      </c>
      <c r="HY223">
        <v>0</v>
      </c>
      <c r="HZ223">
        <v>0</v>
      </c>
      <c r="IA223" t="s">
        <v>421</v>
      </c>
      <c r="IB223" t="s">
        <v>422</v>
      </c>
      <c r="IC223" t="s">
        <v>423</v>
      </c>
      <c r="ID223" t="s">
        <v>423</v>
      </c>
      <c r="IE223" t="s">
        <v>423</v>
      </c>
      <c r="IF223" t="s">
        <v>423</v>
      </c>
      <c r="IG223">
        <v>0</v>
      </c>
      <c r="IH223">
        <v>100</v>
      </c>
      <c r="II223">
        <v>100</v>
      </c>
      <c r="IJ223">
        <v>0.978</v>
      </c>
      <c r="IK223">
        <v>0.315</v>
      </c>
      <c r="IL223">
        <v>0.9471558902260968</v>
      </c>
      <c r="IM223">
        <v>0.0007502269904989051</v>
      </c>
      <c r="IN223">
        <v>-1.907541437940456E-06</v>
      </c>
      <c r="IO223">
        <v>4.87577687351772E-10</v>
      </c>
      <c r="IP223">
        <v>0.03998156172935294</v>
      </c>
      <c r="IQ223">
        <v>-0.004180631305406676</v>
      </c>
      <c r="IR223">
        <v>0.0009752032425147314</v>
      </c>
      <c r="IS223">
        <v>-7.227821618075307E-06</v>
      </c>
      <c r="IT223">
        <v>1</v>
      </c>
      <c r="IU223">
        <v>1943</v>
      </c>
      <c r="IV223">
        <v>1</v>
      </c>
      <c r="IW223">
        <v>21</v>
      </c>
      <c r="IX223">
        <v>1.6</v>
      </c>
      <c r="IY223">
        <v>1.8</v>
      </c>
      <c r="IZ223">
        <v>1.06934</v>
      </c>
      <c r="JA223">
        <v>2.41211</v>
      </c>
      <c r="JB223">
        <v>1.42578</v>
      </c>
      <c r="JC223">
        <v>2.26318</v>
      </c>
      <c r="JD223">
        <v>1.54785</v>
      </c>
      <c r="JE223">
        <v>2.30103</v>
      </c>
      <c r="JF223">
        <v>33.2216</v>
      </c>
      <c r="JG223">
        <v>13.8781</v>
      </c>
      <c r="JH223">
        <v>18</v>
      </c>
      <c r="JI223">
        <v>621.769</v>
      </c>
      <c r="JJ223">
        <v>435.551</v>
      </c>
      <c r="JK223">
        <v>26.9701</v>
      </c>
      <c r="JL223">
        <v>28.3627</v>
      </c>
      <c r="JM223">
        <v>29.9997</v>
      </c>
      <c r="JN223">
        <v>28.4215</v>
      </c>
      <c r="JO223">
        <v>28.3825</v>
      </c>
      <c r="JP223">
        <v>21.4447</v>
      </c>
      <c r="JQ223">
        <v>0</v>
      </c>
      <c r="JR223">
        <v>100</v>
      </c>
      <c r="JS223">
        <v>-999.9</v>
      </c>
      <c r="JT223">
        <v>409.432</v>
      </c>
      <c r="JU223">
        <v>25</v>
      </c>
      <c r="JV223">
        <v>94.7509</v>
      </c>
      <c r="JW223">
        <v>101.056</v>
      </c>
    </row>
    <row r="224" spans="1:283">
      <c r="A224">
        <v>208</v>
      </c>
      <c r="B224">
        <v>1690421363.5</v>
      </c>
      <c r="C224">
        <v>42993.40000009537</v>
      </c>
      <c r="D224" t="s">
        <v>1403</v>
      </c>
      <c r="E224" t="s">
        <v>1404</v>
      </c>
      <c r="F224">
        <v>15</v>
      </c>
      <c r="P224">
        <v>1690421355.75</v>
      </c>
      <c r="Q224">
        <f>(R224)/1000</f>
        <v>0</v>
      </c>
      <c r="R224">
        <f>1000*DB224*AP224*(CX224-CY224)/(100*CQ224*(1000-AP224*CX224))</f>
        <v>0</v>
      </c>
      <c r="S224">
        <f>DB224*AP224*(CW224-CV224*(1000-AP224*CY224)/(1000-AP224*CX224))/(100*CQ224)</f>
        <v>0</v>
      </c>
      <c r="T224">
        <f>CV224 - IF(AP224&gt;1, S224*CQ224*100.0/(AR224*DJ224), 0)</f>
        <v>0</v>
      </c>
      <c r="U224">
        <f>((AA224-Q224/2)*T224-S224)/(AA224+Q224/2)</f>
        <v>0</v>
      </c>
      <c r="V224">
        <f>U224*(DC224+DD224)/1000.0</f>
        <v>0</v>
      </c>
      <c r="W224">
        <f>(CV224 - IF(AP224&gt;1, S224*CQ224*100.0/(AR224*DJ224), 0))*(DC224+DD224)/1000.0</f>
        <v>0</v>
      </c>
      <c r="X224">
        <f>2.0/((1/Z224-1/Y224)+SIGN(Z224)*SQRT((1/Z224-1/Y224)*(1/Z224-1/Y224) + 4*CR224/((CR224+1)*(CR224+1))*(2*1/Z224*1/Y224-1/Y224*1/Y224)))</f>
        <v>0</v>
      </c>
      <c r="Y224">
        <f>IF(LEFT(CS224,1)&lt;&gt;"0",IF(LEFT(CS224,1)="1",3.0,CT224),$D$5+$E$5*(DJ224*DC224/($K$5*1000))+$F$5*(DJ224*DC224/($K$5*1000))*MAX(MIN(CQ224,$J$5),$I$5)*MAX(MIN(CQ224,$J$5),$I$5)+$G$5*MAX(MIN(CQ224,$J$5),$I$5)*(DJ224*DC224/($K$5*1000))+$H$5*(DJ224*DC224/($K$5*1000))*(DJ224*DC224/($K$5*1000)))</f>
        <v>0</v>
      </c>
      <c r="Z224">
        <f>Q224*(1000-(1000*0.61365*exp(17.502*AD224/(240.97+AD224))/(DC224+DD224)+CX224)/2)/(1000*0.61365*exp(17.502*AD224/(240.97+AD224))/(DC224+DD224)-CX224)</f>
        <v>0</v>
      </c>
      <c r="AA224">
        <f>1/((CR224+1)/(X224/1.6)+1/(Y224/1.37)) + CR224/((CR224+1)/(X224/1.6) + CR224/(Y224/1.37))</f>
        <v>0</v>
      </c>
      <c r="AB224">
        <f>(CM224*CP224)</f>
        <v>0</v>
      </c>
      <c r="AC224">
        <f>(DE224+(AB224+2*0.95*5.67E-8*(((DE224+$B$7)+273)^4-(DE224+273)^4)-44100*Q224)/(1.84*29.3*Y224+8*0.95*5.67E-8*(DE224+273)^3))</f>
        <v>0</v>
      </c>
      <c r="AD224">
        <f>($C$7*DF224+$D$7*DG224+$E$7*AC224)</f>
        <v>0</v>
      </c>
      <c r="AE224">
        <f>0.61365*exp(17.502*AD224/(240.97+AD224))</f>
        <v>0</v>
      </c>
      <c r="AF224">
        <f>(AG224/AH224*100)</f>
        <v>0</v>
      </c>
      <c r="AG224">
        <f>CX224*(DC224+DD224)/1000</f>
        <v>0</v>
      </c>
      <c r="AH224">
        <f>0.61365*exp(17.502*DE224/(240.97+DE224))</f>
        <v>0</v>
      </c>
      <c r="AI224">
        <f>(AE224-CX224*(DC224+DD224)/1000)</f>
        <v>0</v>
      </c>
      <c r="AJ224">
        <f>(-Q224*44100)</f>
        <v>0</v>
      </c>
      <c r="AK224">
        <f>2*29.3*Y224*0.92*(DE224-AD224)</f>
        <v>0</v>
      </c>
      <c r="AL224">
        <f>2*0.95*5.67E-8*(((DE224+$B$7)+273)^4-(AD224+273)^4)</f>
        <v>0</v>
      </c>
      <c r="AM224">
        <f>AB224+AL224+AJ224+AK224</f>
        <v>0</v>
      </c>
      <c r="AN224">
        <v>0</v>
      </c>
      <c r="AO224">
        <v>0</v>
      </c>
      <c r="AP224">
        <f>IF(AN224*$H$13&gt;=AR224,1.0,(AR224/(AR224-AN224*$H$13)))</f>
        <v>0</v>
      </c>
      <c r="AQ224">
        <f>(AP224-1)*100</f>
        <v>0</v>
      </c>
      <c r="AR224">
        <f>MAX(0,($B$13+$C$13*DJ224)/(1+$D$13*DJ224)*DC224/(DE224+273)*$E$13)</f>
        <v>0</v>
      </c>
      <c r="AS224" t="s">
        <v>1405</v>
      </c>
      <c r="AT224">
        <v>10485.7</v>
      </c>
      <c r="AU224">
        <v>578.1483999999999</v>
      </c>
      <c r="AV224">
        <v>2781.47</v>
      </c>
      <c r="AW224">
        <f>1-AU224/AV224</f>
        <v>0</v>
      </c>
      <c r="AX224">
        <v>-1.254326383017941</v>
      </c>
      <c r="AY224" t="s">
        <v>417</v>
      </c>
      <c r="AZ224" t="s">
        <v>417</v>
      </c>
      <c r="BA224">
        <v>0</v>
      </c>
      <c r="BB224">
        <v>0</v>
      </c>
      <c r="BC224">
        <f>1-BA224/BB224</f>
        <v>0</v>
      </c>
      <c r="BD224">
        <v>0.5</v>
      </c>
      <c r="BE224">
        <f>CN224</f>
        <v>0</v>
      </c>
      <c r="BF224">
        <f>S224</f>
        <v>0</v>
      </c>
      <c r="BG224">
        <f>BC224*BD224*BE224</f>
        <v>0</v>
      </c>
      <c r="BH224">
        <f>(BF224-AX224)/BE224</f>
        <v>0</v>
      </c>
      <c r="BI224">
        <f>(AV224-BB224)/BB224</f>
        <v>0</v>
      </c>
      <c r="BJ224">
        <f>AU224/(AW224+AU224/BB224)</f>
        <v>0</v>
      </c>
      <c r="BK224" t="s">
        <v>417</v>
      </c>
      <c r="BL224">
        <v>0</v>
      </c>
      <c r="BM224">
        <f>IF(BL224&lt;&gt;0, BL224, BJ224)</f>
        <v>0</v>
      </c>
      <c r="BN224">
        <f>1-BM224/BB224</f>
        <v>0</v>
      </c>
      <c r="BO224">
        <f>(BB224-BA224)/(BB224-BM224)</f>
        <v>0</v>
      </c>
      <c r="BP224">
        <f>(AV224-BB224)/(AV224-BM224)</f>
        <v>0</v>
      </c>
      <c r="BQ224">
        <f>(BB224-BA224)/(BB224-AU224)</f>
        <v>0</v>
      </c>
      <c r="BR224">
        <f>(AV224-BB224)/(AV224-AU224)</f>
        <v>0</v>
      </c>
      <c r="BS224">
        <f>(BO224*BM224/BA224)</f>
        <v>0</v>
      </c>
      <c r="BT224">
        <f>(1-BS224)</f>
        <v>0</v>
      </c>
      <c r="BU224">
        <v>3524</v>
      </c>
      <c r="BV224">
        <v>300</v>
      </c>
      <c r="BW224">
        <v>300</v>
      </c>
      <c r="BX224">
        <v>300</v>
      </c>
      <c r="BY224">
        <v>10485.7</v>
      </c>
      <c r="BZ224">
        <v>2694.29</v>
      </c>
      <c r="CA224">
        <v>-0.00869281</v>
      </c>
      <c r="CB224">
        <v>-13.71</v>
      </c>
      <c r="CC224" t="s">
        <v>417</v>
      </c>
      <c r="CD224" t="s">
        <v>417</v>
      </c>
      <c r="CE224" t="s">
        <v>417</v>
      </c>
      <c r="CF224" t="s">
        <v>417</v>
      </c>
      <c r="CG224" t="s">
        <v>417</v>
      </c>
      <c r="CH224" t="s">
        <v>417</v>
      </c>
      <c r="CI224" t="s">
        <v>417</v>
      </c>
      <c r="CJ224" t="s">
        <v>417</v>
      </c>
      <c r="CK224" t="s">
        <v>417</v>
      </c>
      <c r="CL224" t="s">
        <v>417</v>
      </c>
      <c r="CM224">
        <f>$B$11*DK224+$C$11*DL224+$F$11*DW224*(1-DZ224)</f>
        <v>0</v>
      </c>
      <c r="CN224">
        <f>CM224*CO224</f>
        <v>0</v>
      </c>
      <c r="CO224">
        <f>($B$11*$D$9+$C$11*$D$9+$F$11*((EJ224+EB224)/MAX(EJ224+EB224+EK224, 0.1)*$I$9+EK224/MAX(EJ224+EB224+EK224, 0.1)*$J$9))/($B$11+$C$11+$F$11)</f>
        <v>0</v>
      </c>
      <c r="CP224">
        <f>($B$11*$K$9+$C$11*$K$9+$F$11*((EJ224+EB224)/MAX(EJ224+EB224+EK224, 0.1)*$P$9+EK224/MAX(EJ224+EB224+EK224, 0.1)*$Q$9))/($B$11+$C$11+$F$11)</f>
        <v>0</v>
      </c>
      <c r="CQ224">
        <v>6</v>
      </c>
      <c r="CR224">
        <v>0.5</v>
      </c>
      <c r="CS224" t="s">
        <v>418</v>
      </c>
      <c r="CT224">
        <v>2</v>
      </c>
      <c r="CU224">
        <v>1690421355.75</v>
      </c>
      <c r="CV224">
        <v>410.0945333333333</v>
      </c>
      <c r="CW224">
        <v>409.0770666666667</v>
      </c>
      <c r="CX224">
        <v>22.80905666666666</v>
      </c>
      <c r="CY224">
        <v>22.24551666666667</v>
      </c>
      <c r="CZ224">
        <v>409.1415333333333</v>
      </c>
      <c r="DA224">
        <v>22.49205666666666</v>
      </c>
      <c r="DB224">
        <v>600.1725999999999</v>
      </c>
      <c r="DC224">
        <v>101.0731333333333</v>
      </c>
      <c r="DD224">
        <v>0.09989669333333333</v>
      </c>
      <c r="DE224">
        <v>26.60396</v>
      </c>
      <c r="DF224">
        <v>26.16868666666668</v>
      </c>
      <c r="DG224">
        <v>999.9000000000002</v>
      </c>
      <c r="DH224">
        <v>0</v>
      </c>
      <c r="DI224">
        <v>0</v>
      </c>
      <c r="DJ224">
        <v>10004.985</v>
      </c>
      <c r="DK224">
        <v>0</v>
      </c>
      <c r="DL224">
        <v>10.36098666666667</v>
      </c>
      <c r="DM224">
        <v>1.042189966666667</v>
      </c>
      <c r="DN224">
        <v>419.7072666666666</v>
      </c>
      <c r="DO224">
        <v>418.3841999999999</v>
      </c>
      <c r="DP224">
        <v>0.5991037</v>
      </c>
      <c r="DQ224">
        <v>409.0770666666667</v>
      </c>
      <c r="DR224">
        <v>22.24551666666667</v>
      </c>
      <c r="DS224">
        <v>2.308976666666667</v>
      </c>
      <c r="DT224">
        <v>2.248423333333334</v>
      </c>
      <c r="DU224">
        <v>19.73916333333333</v>
      </c>
      <c r="DV224">
        <v>19.31158</v>
      </c>
      <c r="DW224">
        <v>0.0499931</v>
      </c>
      <c r="DX224">
        <v>0</v>
      </c>
      <c r="DY224">
        <v>0</v>
      </c>
      <c r="DZ224">
        <v>0</v>
      </c>
      <c r="EA224">
        <v>578.0799999999999</v>
      </c>
      <c r="EB224">
        <v>0.0499931</v>
      </c>
      <c r="EC224">
        <v>39.09466666666665</v>
      </c>
      <c r="ED224">
        <v>-1.392666666666667</v>
      </c>
      <c r="EE224">
        <v>35.312</v>
      </c>
      <c r="EF224">
        <v>39.36643333333333</v>
      </c>
      <c r="EG224">
        <v>37.50403333333333</v>
      </c>
      <c r="EH224">
        <v>40.10596666666665</v>
      </c>
      <c r="EI224">
        <v>37.96849999999999</v>
      </c>
      <c r="EJ224">
        <v>0</v>
      </c>
      <c r="EK224">
        <v>0</v>
      </c>
      <c r="EL224">
        <v>0</v>
      </c>
      <c r="EM224">
        <v>142.7999999523163</v>
      </c>
      <c r="EN224">
        <v>0</v>
      </c>
      <c r="EO224">
        <v>578.1483999999999</v>
      </c>
      <c r="EP224">
        <v>12.88307694478755</v>
      </c>
      <c r="EQ224">
        <v>-11.83538451865816</v>
      </c>
      <c r="ER224">
        <v>38.8064</v>
      </c>
      <c r="ES224">
        <v>15</v>
      </c>
      <c r="ET224">
        <v>1690421385.5</v>
      </c>
      <c r="EU224" t="s">
        <v>1406</v>
      </c>
      <c r="EV224">
        <v>1690421385.5</v>
      </c>
      <c r="EW224">
        <v>1690421384</v>
      </c>
      <c r="EX224">
        <v>164</v>
      </c>
      <c r="EY224">
        <v>-0.025</v>
      </c>
      <c r="EZ224">
        <v>-0.02</v>
      </c>
      <c r="FA224">
        <v>0.953</v>
      </c>
      <c r="FB224">
        <v>0.317</v>
      </c>
      <c r="FC224">
        <v>409</v>
      </c>
      <c r="FD224">
        <v>22</v>
      </c>
      <c r="FE224">
        <v>0.54</v>
      </c>
      <c r="FF224">
        <v>0.21</v>
      </c>
      <c r="FG224">
        <v>-1.286127645689161</v>
      </c>
      <c r="FH224">
        <v>-0.6752555556535071</v>
      </c>
      <c r="FI224">
        <v>0.05211325744866997</v>
      </c>
      <c r="FJ224">
        <v>1</v>
      </c>
      <c r="FK224">
        <v>1.014852634146342</v>
      </c>
      <c r="FL224">
        <v>0.5598950592334531</v>
      </c>
      <c r="FM224">
        <v>0.05862296567784806</v>
      </c>
      <c r="FN224">
        <v>1</v>
      </c>
      <c r="FO224">
        <v>410.1195806451613</v>
      </c>
      <c r="FP224">
        <v>-0.1203387096780373</v>
      </c>
      <c r="FQ224">
        <v>0.01939866006937536</v>
      </c>
      <c r="FR224">
        <v>1</v>
      </c>
      <c r="FS224">
        <v>0.5945164390243902</v>
      </c>
      <c r="FT224">
        <v>0.06659705226480916</v>
      </c>
      <c r="FU224">
        <v>0.007213512192318038</v>
      </c>
      <c r="FV224">
        <v>1</v>
      </c>
      <c r="FW224">
        <v>22.84231612903226</v>
      </c>
      <c r="FX224">
        <v>0.101738709677392</v>
      </c>
      <c r="FY224">
        <v>0.00765203311689516</v>
      </c>
      <c r="FZ224">
        <v>1</v>
      </c>
      <c r="GA224">
        <v>5</v>
      </c>
      <c r="GB224">
        <v>5</v>
      </c>
      <c r="GC224" t="s">
        <v>420</v>
      </c>
      <c r="GD224">
        <v>3.17691</v>
      </c>
      <c r="GE224">
        <v>2.79696</v>
      </c>
      <c r="GF224">
        <v>0.102636</v>
      </c>
      <c r="GG224">
        <v>0.103142</v>
      </c>
      <c r="GH224">
        <v>0.115488</v>
      </c>
      <c r="GI224">
        <v>0.114631</v>
      </c>
      <c r="GJ224">
        <v>27930.2</v>
      </c>
      <c r="GK224">
        <v>22289.1</v>
      </c>
      <c r="GL224">
        <v>29094.2</v>
      </c>
      <c r="GM224">
        <v>24349.6</v>
      </c>
      <c r="GN224">
        <v>32711.8</v>
      </c>
      <c r="GO224">
        <v>31454.5</v>
      </c>
      <c r="GP224">
        <v>40118.6</v>
      </c>
      <c r="GQ224">
        <v>39726.4</v>
      </c>
      <c r="GR224">
        <v>2.1455</v>
      </c>
      <c r="GS224">
        <v>1.87827</v>
      </c>
      <c r="GT224">
        <v>0.110101</v>
      </c>
      <c r="GU224">
        <v>0</v>
      </c>
      <c r="GV224">
        <v>24.3454</v>
      </c>
      <c r="GW224">
        <v>999.9</v>
      </c>
      <c r="GX224">
        <v>65.2</v>
      </c>
      <c r="GY224">
        <v>30.2</v>
      </c>
      <c r="GZ224">
        <v>27.8018</v>
      </c>
      <c r="HA224">
        <v>62.5445</v>
      </c>
      <c r="HB224">
        <v>29.5913</v>
      </c>
      <c r="HC224">
        <v>1</v>
      </c>
      <c r="HD224">
        <v>0.0639507</v>
      </c>
      <c r="HE224">
        <v>0</v>
      </c>
      <c r="HF224">
        <v>20.2956</v>
      </c>
      <c r="HG224">
        <v>5.22837</v>
      </c>
      <c r="HH224">
        <v>11.9081</v>
      </c>
      <c r="HI224">
        <v>4.9638</v>
      </c>
      <c r="HJ224">
        <v>3.292</v>
      </c>
      <c r="HK224">
        <v>9999</v>
      </c>
      <c r="HL224">
        <v>9999</v>
      </c>
      <c r="HM224">
        <v>9999</v>
      </c>
      <c r="HN224">
        <v>999.9</v>
      </c>
      <c r="HO224">
        <v>4.97019</v>
      </c>
      <c r="HP224">
        <v>1.87485</v>
      </c>
      <c r="HQ224">
        <v>1.8736</v>
      </c>
      <c r="HR224">
        <v>1.87271</v>
      </c>
      <c r="HS224">
        <v>1.87424</v>
      </c>
      <c r="HT224">
        <v>1.8692</v>
      </c>
      <c r="HU224">
        <v>1.87347</v>
      </c>
      <c r="HV224">
        <v>1.87842</v>
      </c>
      <c r="HW224">
        <v>0</v>
      </c>
      <c r="HX224">
        <v>0</v>
      </c>
      <c r="HY224">
        <v>0</v>
      </c>
      <c r="HZ224">
        <v>0</v>
      </c>
      <c r="IA224" t="s">
        <v>421</v>
      </c>
      <c r="IB224" t="s">
        <v>422</v>
      </c>
      <c r="IC224" t="s">
        <v>423</v>
      </c>
      <c r="ID224" t="s">
        <v>423</v>
      </c>
      <c r="IE224" t="s">
        <v>423</v>
      </c>
      <c r="IF224" t="s">
        <v>423</v>
      </c>
      <c r="IG224">
        <v>0</v>
      </c>
      <c r="IH224">
        <v>100</v>
      </c>
      <c r="II224">
        <v>100</v>
      </c>
      <c r="IJ224">
        <v>0.953</v>
      </c>
      <c r="IK224">
        <v>0.317</v>
      </c>
      <c r="IL224">
        <v>0.9566153166072783</v>
      </c>
      <c r="IM224">
        <v>0.0007502269904989051</v>
      </c>
      <c r="IN224">
        <v>-1.907541437940456E-06</v>
      </c>
      <c r="IO224">
        <v>4.87577687351772E-10</v>
      </c>
      <c r="IP224">
        <v>0.03548537125316029</v>
      </c>
      <c r="IQ224">
        <v>-0.004180631305406676</v>
      </c>
      <c r="IR224">
        <v>0.0009752032425147314</v>
      </c>
      <c r="IS224">
        <v>-7.227821618075307E-06</v>
      </c>
      <c r="IT224">
        <v>1</v>
      </c>
      <c r="IU224">
        <v>1943</v>
      </c>
      <c r="IV224">
        <v>1</v>
      </c>
      <c r="IW224">
        <v>21</v>
      </c>
      <c r="IX224">
        <v>2</v>
      </c>
      <c r="IY224">
        <v>2.1</v>
      </c>
      <c r="IZ224">
        <v>1.06934</v>
      </c>
      <c r="JA224">
        <v>2.41333</v>
      </c>
      <c r="JB224">
        <v>1.42578</v>
      </c>
      <c r="JC224">
        <v>2.26318</v>
      </c>
      <c r="JD224">
        <v>1.54785</v>
      </c>
      <c r="JE224">
        <v>2.30835</v>
      </c>
      <c r="JF224">
        <v>33.1099</v>
      </c>
      <c r="JG224">
        <v>13.8694</v>
      </c>
      <c r="JH224">
        <v>18</v>
      </c>
      <c r="JI224">
        <v>622.914</v>
      </c>
      <c r="JJ224">
        <v>434.814</v>
      </c>
      <c r="JK224">
        <v>26.7337</v>
      </c>
      <c r="JL224">
        <v>28.1875</v>
      </c>
      <c r="JM224">
        <v>29.9998</v>
      </c>
      <c r="JN224">
        <v>28.2705</v>
      </c>
      <c r="JO224">
        <v>28.2364</v>
      </c>
      <c r="JP224">
        <v>21.4244</v>
      </c>
      <c r="JQ224">
        <v>0</v>
      </c>
      <c r="JR224">
        <v>100</v>
      </c>
      <c r="JS224">
        <v>-999.9</v>
      </c>
      <c r="JT224">
        <v>409.018</v>
      </c>
      <c r="JU224">
        <v>25</v>
      </c>
      <c r="JV224">
        <v>94.77760000000001</v>
      </c>
      <c r="JW224">
        <v>101.072</v>
      </c>
    </row>
    <row r="225" spans="1:283">
      <c r="A225">
        <v>209</v>
      </c>
      <c r="B225">
        <v>1690421496</v>
      </c>
      <c r="C225">
        <v>43125.90000009537</v>
      </c>
      <c r="D225" t="s">
        <v>1407</v>
      </c>
      <c r="E225" t="s">
        <v>1408</v>
      </c>
      <c r="F225">
        <v>15</v>
      </c>
      <c r="P225">
        <v>1690421488.25</v>
      </c>
      <c r="Q225">
        <f>(R225)/1000</f>
        <v>0</v>
      </c>
      <c r="R225">
        <f>1000*DB225*AP225*(CX225-CY225)/(100*CQ225*(1000-AP225*CX225))</f>
        <v>0</v>
      </c>
      <c r="S225">
        <f>DB225*AP225*(CW225-CV225*(1000-AP225*CY225)/(1000-AP225*CX225))/(100*CQ225)</f>
        <v>0</v>
      </c>
      <c r="T225">
        <f>CV225 - IF(AP225&gt;1, S225*CQ225*100.0/(AR225*DJ225), 0)</f>
        <v>0</v>
      </c>
      <c r="U225">
        <f>((AA225-Q225/2)*T225-S225)/(AA225+Q225/2)</f>
        <v>0</v>
      </c>
      <c r="V225">
        <f>U225*(DC225+DD225)/1000.0</f>
        <v>0</v>
      </c>
      <c r="W225">
        <f>(CV225 - IF(AP225&gt;1, S225*CQ225*100.0/(AR225*DJ225), 0))*(DC225+DD225)/1000.0</f>
        <v>0</v>
      </c>
      <c r="X225">
        <f>2.0/((1/Z225-1/Y225)+SIGN(Z225)*SQRT((1/Z225-1/Y225)*(1/Z225-1/Y225) + 4*CR225/((CR225+1)*(CR225+1))*(2*1/Z225*1/Y225-1/Y225*1/Y225)))</f>
        <v>0</v>
      </c>
      <c r="Y225">
        <f>IF(LEFT(CS225,1)&lt;&gt;"0",IF(LEFT(CS225,1)="1",3.0,CT225),$D$5+$E$5*(DJ225*DC225/($K$5*1000))+$F$5*(DJ225*DC225/($K$5*1000))*MAX(MIN(CQ225,$J$5),$I$5)*MAX(MIN(CQ225,$J$5),$I$5)+$G$5*MAX(MIN(CQ225,$J$5),$I$5)*(DJ225*DC225/($K$5*1000))+$H$5*(DJ225*DC225/($K$5*1000))*(DJ225*DC225/($K$5*1000)))</f>
        <v>0</v>
      </c>
      <c r="Z225">
        <f>Q225*(1000-(1000*0.61365*exp(17.502*AD225/(240.97+AD225))/(DC225+DD225)+CX225)/2)/(1000*0.61365*exp(17.502*AD225/(240.97+AD225))/(DC225+DD225)-CX225)</f>
        <v>0</v>
      </c>
      <c r="AA225">
        <f>1/((CR225+1)/(X225/1.6)+1/(Y225/1.37)) + CR225/((CR225+1)/(X225/1.6) + CR225/(Y225/1.37))</f>
        <v>0</v>
      </c>
      <c r="AB225">
        <f>(CM225*CP225)</f>
        <v>0</v>
      </c>
      <c r="AC225">
        <f>(DE225+(AB225+2*0.95*5.67E-8*(((DE225+$B$7)+273)^4-(DE225+273)^4)-44100*Q225)/(1.84*29.3*Y225+8*0.95*5.67E-8*(DE225+273)^3))</f>
        <v>0</v>
      </c>
      <c r="AD225">
        <f>($C$7*DF225+$D$7*DG225+$E$7*AC225)</f>
        <v>0</v>
      </c>
      <c r="AE225">
        <f>0.61365*exp(17.502*AD225/(240.97+AD225))</f>
        <v>0</v>
      </c>
      <c r="AF225">
        <f>(AG225/AH225*100)</f>
        <v>0</v>
      </c>
      <c r="AG225">
        <f>CX225*(DC225+DD225)/1000</f>
        <v>0</v>
      </c>
      <c r="AH225">
        <f>0.61365*exp(17.502*DE225/(240.97+DE225))</f>
        <v>0</v>
      </c>
      <c r="AI225">
        <f>(AE225-CX225*(DC225+DD225)/1000)</f>
        <v>0</v>
      </c>
      <c r="AJ225">
        <f>(-Q225*44100)</f>
        <v>0</v>
      </c>
      <c r="AK225">
        <f>2*29.3*Y225*0.92*(DE225-AD225)</f>
        <v>0</v>
      </c>
      <c r="AL225">
        <f>2*0.95*5.67E-8*(((DE225+$B$7)+273)^4-(AD225+273)^4)</f>
        <v>0</v>
      </c>
      <c r="AM225">
        <f>AB225+AL225+AJ225+AK225</f>
        <v>0</v>
      </c>
      <c r="AN225">
        <v>0</v>
      </c>
      <c r="AO225">
        <v>0</v>
      </c>
      <c r="AP225">
        <f>IF(AN225*$H$13&gt;=AR225,1.0,(AR225/(AR225-AN225*$H$13)))</f>
        <v>0</v>
      </c>
      <c r="AQ225">
        <f>(AP225-1)*100</f>
        <v>0</v>
      </c>
      <c r="AR225">
        <f>MAX(0,($B$13+$C$13*DJ225)/(1+$D$13*DJ225)*DC225/(DE225+273)*$E$13)</f>
        <v>0</v>
      </c>
      <c r="AS225" t="s">
        <v>1409</v>
      </c>
      <c r="AT225">
        <v>10477.9</v>
      </c>
      <c r="AU225">
        <v>597.8119230769232</v>
      </c>
      <c r="AV225">
        <v>3088.68</v>
      </c>
      <c r="AW225">
        <f>1-AU225/AV225</f>
        <v>0</v>
      </c>
      <c r="AX225">
        <v>-0.5788959832445015</v>
      </c>
      <c r="AY225" t="s">
        <v>417</v>
      </c>
      <c r="AZ225" t="s">
        <v>417</v>
      </c>
      <c r="BA225">
        <v>0</v>
      </c>
      <c r="BB225">
        <v>0</v>
      </c>
      <c r="BC225">
        <f>1-BA225/BB225</f>
        <v>0</v>
      </c>
      <c r="BD225">
        <v>0.5</v>
      </c>
      <c r="BE225">
        <f>CN225</f>
        <v>0</v>
      </c>
      <c r="BF225">
        <f>S225</f>
        <v>0</v>
      </c>
      <c r="BG225">
        <f>BC225*BD225*BE225</f>
        <v>0</v>
      </c>
      <c r="BH225">
        <f>(BF225-AX225)/BE225</f>
        <v>0</v>
      </c>
      <c r="BI225">
        <f>(AV225-BB225)/BB225</f>
        <v>0</v>
      </c>
      <c r="BJ225">
        <f>AU225/(AW225+AU225/BB225)</f>
        <v>0</v>
      </c>
      <c r="BK225" t="s">
        <v>417</v>
      </c>
      <c r="BL225">
        <v>0</v>
      </c>
      <c r="BM225">
        <f>IF(BL225&lt;&gt;0, BL225, BJ225)</f>
        <v>0</v>
      </c>
      <c r="BN225">
        <f>1-BM225/BB225</f>
        <v>0</v>
      </c>
      <c r="BO225">
        <f>(BB225-BA225)/(BB225-BM225)</f>
        <v>0</v>
      </c>
      <c r="BP225">
        <f>(AV225-BB225)/(AV225-BM225)</f>
        <v>0</v>
      </c>
      <c r="BQ225">
        <f>(BB225-BA225)/(BB225-AU225)</f>
        <v>0</v>
      </c>
      <c r="BR225">
        <f>(AV225-BB225)/(AV225-AU225)</f>
        <v>0</v>
      </c>
      <c r="BS225">
        <f>(BO225*BM225/BA225)</f>
        <v>0</v>
      </c>
      <c r="BT225">
        <f>(1-BS225)</f>
        <v>0</v>
      </c>
      <c r="BU225">
        <v>3525</v>
      </c>
      <c r="BV225">
        <v>300</v>
      </c>
      <c r="BW225">
        <v>300</v>
      </c>
      <c r="BX225">
        <v>300</v>
      </c>
      <c r="BY225">
        <v>10477.9</v>
      </c>
      <c r="BZ225">
        <v>3030.93</v>
      </c>
      <c r="CA225">
        <v>-0.008686610000000001</v>
      </c>
      <c r="CB225">
        <v>-2.71</v>
      </c>
      <c r="CC225" t="s">
        <v>417</v>
      </c>
      <c r="CD225" t="s">
        <v>417</v>
      </c>
      <c r="CE225" t="s">
        <v>417</v>
      </c>
      <c r="CF225" t="s">
        <v>417</v>
      </c>
      <c r="CG225" t="s">
        <v>417</v>
      </c>
      <c r="CH225" t="s">
        <v>417</v>
      </c>
      <c r="CI225" t="s">
        <v>417</v>
      </c>
      <c r="CJ225" t="s">
        <v>417</v>
      </c>
      <c r="CK225" t="s">
        <v>417</v>
      </c>
      <c r="CL225" t="s">
        <v>417</v>
      </c>
      <c r="CM225">
        <f>$B$11*DK225+$C$11*DL225+$F$11*DW225*(1-DZ225)</f>
        <v>0</v>
      </c>
      <c r="CN225">
        <f>CM225*CO225</f>
        <v>0</v>
      </c>
      <c r="CO225">
        <f>($B$11*$D$9+$C$11*$D$9+$F$11*((EJ225+EB225)/MAX(EJ225+EB225+EK225, 0.1)*$I$9+EK225/MAX(EJ225+EB225+EK225, 0.1)*$J$9))/($B$11+$C$11+$F$11)</f>
        <v>0</v>
      </c>
      <c r="CP225">
        <f>($B$11*$K$9+$C$11*$K$9+$F$11*((EJ225+EB225)/MAX(EJ225+EB225+EK225, 0.1)*$P$9+EK225/MAX(EJ225+EB225+EK225, 0.1)*$Q$9))/($B$11+$C$11+$F$11)</f>
        <v>0</v>
      </c>
      <c r="CQ225">
        <v>6</v>
      </c>
      <c r="CR225">
        <v>0.5</v>
      </c>
      <c r="CS225" t="s">
        <v>418</v>
      </c>
      <c r="CT225">
        <v>2</v>
      </c>
      <c r="CU225">
        <v>1690421488.25</v>
      </c>
      <c r="CV225">
        <v>409.9866666666666</v>
      </c>
      <c r="CW225">
        <v>409.4336666666666</v>
      </c>
      <c r="CX225">
        <v>22.25951333333333</v>
      </c>
      <c r="CY225">
        <v>22.19824333333333</v>
      </c>
      <c r="CZ225">
        <v>409.0736666666666</v>
      </c>
      <c r="DA225">
        <v>21.94351333333333</v>
      </c>
      <c r="DB225">
        <v>600.2117333333333</v>
      </c>
      <c r="DC225">
        <v>101.0678333333334</v>
      </c>
      <c r="DD225">
        <v>0.10018854</v>
      </c>
      <c r="DE225">
        <v>26.45731666666666</v>
      </c>
      <c r="DF225">
        <v>26.08339666666667</v>
      </c>
      <c r="DG225">
        <v>999.9000000000002</v>
      </c>
      <c r="DH225">
        <v>0</v>
      </c>
      <c r="DI225">
        <v>0</v>
      </c>
      <c r="DJ225">
        <v>10001.11766666667</v>
      </c>
      <c r="DK225">
        <v>0</v>
      </c>
      <c r="DL225">
        <v>6.175698</v>
      </c>
      <c r="DM225">
        <v>0.5928945666666667</v>
      </c>
      <c r="DN225">
        <v>419.3711333333334</v>
      </c>
      <c r="DO225">
        <v>418.7286666666666</v>
      </c>
      <c r="DP225">
        <v>0.08391469666666666</v>
      </c>
      <c r="DQ225">
        <v>409.4336666666666</v>
      </c>
      <c r="DR225">
        <v>22.19824333333333</v>
      </c>
      <c r="DS225">
        <v>2.252009</v>
      </c>
      <c r="DT225">
        <v>2.243528</v>
      </c>
      <c r="DU225">
        <v>19.33716666666667</v>
      </c>
      <c r="DV225">
        <v>19.27656333333333</v>
      </c>
      <c r="DW225">
        <v>0.0499931</v>
      </c>
      <c r="DX225">
        <v>0</v>
      </c>
      <c r="DY225">
        <v>0</v>
      </c>
      <c r="DZ225">
        <v>0</v>
      </c>
      <c r="EA225">
        <v>597.8799999999999</v>
      </c>
      <c r="EB225">
        <v>0.0499931</v>
      </c>
      <c r="EC225">
        <v>37.97466666666667</v>
      </c>
      <c r="ED225">
        <v>-0.891</v>
      </c>
      <c r="EE225">
        <v>35.80786666666666</v>
      </c>
      <c r="EF225">
        <v>40.29133333333332</v>
      </c>
      <c r="EG225">
        <v>38.12913333333334</v>
      </c>
      <c r="EH225">
        <v>41.85393333333332</v>
      </c>
      <c r="EI225">
        <v>38.62493333333334</v>
      </c>
      <c r="EJ225">
        <v>0</v>
      </c>
      <c r="EK225">
        <v>0</v>
      </c>
      <c r="EL225">
        <v>0</v>
      </c>
      <c r="EM225">
        <v>131.7999999523163</v>
      </c>
      <c r="EN225">
        <v>0</v>
      </c>
      <c r="EO225">
        <v>597.8119230769232</v>
      </c>
      <c r="EP225">
        <v>6.231453027772631</v>
      </c>
      <c r="EQ225">
        <v>-6.897093978420466</v>
      </c>
      <c r="ER225">
        <v>37.90846153846154</v>
      </c>
      <c r="ES225">
        <v>15</v>
      </c>
      <c r="ET225">
        <v>1690421513</v>
      </c>
      <c r="EU225" t="s">
        <v>1410</v>
      </c>
      <c r="EV225">
        <v>1690421513</v>
      </c>
      <c r="EW225">
        <v>1690421513</v>
      </c>
      <c r="EX225">
        <v>165</v>
      </c>
      <c r="EY225">
        <v>-0.041</v>
      </c>
      <c r="EZ225">
        <v>-0.02</v>
      </c>
      <c r="FA225">
        <v>0.913</v>
      </c>
      <c r="FB225">
        <v>0.316</v>
      </c>
      <c r="FC225">
        <v>410</v>
      </c>
      <c r="FD225">
        <v>22</v>
      </c>
      <c r="FE225">
        <v>0.61</v>
      </c>
      <c r="FF225">
        <v>0.19</v>
      </c>
      <c r="FG225">
        <v>-0.6211190030370665</v>
      </c>
      <c r="FH225">
        <v>-0.437132598132945</v>
      </c>
      <c r="FI225">
        <v>0.03967581072829895</v>
      </c>
      <c r="FJ225">
        <v>1</v>
      </c>
      <c r="FK225">
        <v>0.584651225</v>
      </c>
      <c r="FL225">
        <v>0.2812773320825513</v>
      </c>
      <c r="FM225">
        <v>0.03676821735785371</v>
      </c>
      <c r="FN225">
        <v>1</v>
      </c>
      <c r="FO225">
        <v>410.0265333333334</v>
      </c>
      <c r="FP225">
        <v>0.2256907675188852</v>
      </c>
      <c r="FQ225">
        <v>0.02037438478961858</v>
      </c>
      <c r="FR225">
        <v>1</v>
      </c>
      <c r="FS225">
        <v>0.07646761249999999</v>
      </c>
      <c r="FT225">
        <v>0.1550425519699812</v>
      </c>
      <c r="FU225">
        <v>0.01548883622194043</v>
      </c>
      <c r="FV225">
        <v>1</v>
      </c>
      <c r="FW225">
        <v>22.28215333333333</v>
      </c>
      <c r="FX225">
        <v>0.08849833147943348</v>
      </c>
      <c r="FY225">
        <v>0.007081983400777427</v>
      </c>
      <c r="FZ225">
        <v>1</v>
      </c>
      <c r="GA225">
        <v>5</v>
      </c>
      <c r="GB225">
        <v>5</v>
      </c>
      <c r="GC225" t="s">
        <v>420</v>
      </c>
      <c r="GD225">
        <v>3.17731</v>
      </c>
      <c r="GE225">
        <v>2.79669</v>
      </c>
      <c r="GF225">
        <v>0.102671</v>
      </c>
      <c r="GG225">
        <v>0.103242</v>
      </c>
      <c r="GH225">
        <v>0.113508</v>
      </c>
      <c r="GI225">
        <v>0.114444</v>
      </c>
      <c r="GJ225">
        <v>27938.6</v>
      </c>
      <c r="GK225">
        <v>22291.7</v>
      </c>
      <c r="GL225">
        <v>29103</v>
      </c>
      <c r="GM225">
        <v>24354.4</v>
      </c>
      <c r="GN225">
        <v>32795.5</v>
      </c>
      <c r="GO225">
        <v>31467.4</v>
      </c>
      <c r="GP225">
        <v>40130.1</v>
      </c>
      <c r="GQ225">
        <v>39734.5</v>
      </c>
      <c r="GR225">
        <v>2.1479</v>
      </c>
      <c r="GS225">
        <v>1.9045</v>
      </c>
      <c r="GT225">
        <v>0.116285</v>
      </c>
      <c r="GU225">
        <v>0</v>
      </c>
      <c r="GV225">
        <v>24.1643</v>
      </c>
      <c r="GW225">
        <v>999.9</v>
      </c>
      <c r="GX225">
        <v>65.2</v>
      </c>
      <c r="GY225">
        <v>30.1</v>
      </c>
      <c r="GZ225">
        <v>27.6412</v>
      </c>
      <c r="HA225">
        <v>62.0545</v>
      </c>
      <c r="HB225">
        <v>28.9503</v>
      </c>
      <c r="HC225">
        <v>1</v>
      </c>
      <c r="HD225">
        <v>0.0519995</v>
      </c>
      <c r="HE225">
        <v>0</v>
      </c>
      <c r="HF225">
        <v>20.2948</v>
      </c>
      <c r="HG225">
        <v>5.22373</v>
      </c>
      <c r="HH225">
        <v>11.9081</v>
      </c>
      <c r="HI225">
        <v>4.9631</v>
      </c>
      <c r="HJ225">
        <v>3.29135</v>
      </c>
      <c r="HK225">
        <v>9999</v>
      </c>
      <c r="HL225">
        <v>9999</v>
      </c>
      <c r="HM225">
        <v>9999</v>
      </c>
      <c r="HN225">
        <v>999.9</v>
      </c>
      <c r="HO225">
        <v>4.97018</v>
      </c>
      <c r="HP225">
        <v>1.87486</v>
      </c>
      <c r="HQ225">
        <v>1.87363</v>
      </c>
      <c r="HR225">
        <v>1.87271</v>
      </c>
      <c r="HS225">
        <v>1.87423</v>
      </c>
      <c r="HT225">
        <v>1.8692</v>
      </c>
      <c r="HU225">
        <v>1.87343</v>
      </c>
      <c r="HV225">
        <v>1.87845</v>
      </c>
      <c r="HW225">
        <v>0</v>
      </c>
      <c r="HX225">
        <v>0</v>
      </c>
      <c r="HY225">
        <v>0</v>
      </c>
      <c r="HZ225">
        <v>0</v>
      </c>
      <c r="IA225" t="s">
        <v>421</v>
      </c>
      <c r="IB225" t="s">
        <v>422</v>
      </c>
      <c r="IC225" t="s">
        <v>423</v>
      </c>
      <c r="ID225" t="s">
        <v>423</v>
      </c>
      <c r="IE225" t="s">
        <v>423</v>
      </c>
      <c r="IF225" t="s">
        <v>423</v>
      </c>
      <c r="IG225">
        <v>0</v>
      </c>
      <c r="IH225">
        <v>100</v>
      </c>
      <c r="II225">
        <v>100</v>
      </c>
      <c r="IJ225">
        <v>0.913</v>
      </c>
      <c r="IK225">
        <v>0.316</v>
      </c>
      <c r="IL225">
        <v>0.9317964268264907</v>
      </c>
      <c r="IM225">
        <v>0.0007502269904989051</v>
      </c>
      <c r="IN225">
        <v>-1.907541437940456E-06</v>
      </c>
      <c r="IO225">
        <v>4.87577687351772E-10</v>
      </c>
      <c r="IP225">
        <v>0.03716727601506262</v>
      </c>
      <c r="IQ225">
        <v>-0.004180631305406676</v>
      </c>
      <c r="IR225">
        <v>0.0009752032425147314</v>
      </c>
      <c r="IS225">
        <v>-7.227821618075307E-06</v>
      </c>
      <c r="IT225">
        <v>1</v>
      </c>
      <c r="IU225">
        <v>1943</v>
      </c>
      <c r="IV225">
        <v>1</v>
      </c>
      <c r="IW225">
        <v>21</v>
      </c>
      <c r="IX225">
        <v>1.8</v>
      </c>
      <c r="IY225">
        <v>1.9</v>
      </c>
      <c r="IZ225">
        <v>1.06934</v>
      </c>
      <c r="JA225">
        <v>2.40479</v>
      </c>
      <c r="JB225">
        <v>1.42578</v>
      </c>
      <c r="JC225">
        <v>2.2644</v>
      </c>
      <c r="JD225">
        <v>1.54785</v>
      </c>
      <c r="JE225">
        <v>2.41577</v>
      </c>
      <c r="JF225">
        <v>32.9537</v>
      </c>
      <c r="JG225">
        <v>13.8431</v>
      </c>
      <c r="JH225">
        <v>18</v>
      </c>
      <c r="JI225">
        <v>623.0069999999999</v>
      </c>
      <c r="JJ225">
        <v>449.021</v>
      </c>
      <c r="JK225">
        <v>26.5231</v>
      </c>
      <c r="JL225">
        <v>27.9952</v>
      </c>
      <c r="JM225">
        <v>29.9996</v>
      </c>
      <c r="JN225">
        <v>28.1089</v>
      </c>
      <c r="JO225">
        <v>28.0758</v>
      </c>
      <c r="JP225">
        <v>21.4415</v>
      </c>
      <c r="JQ225">
        <v>0</v>
      </c>
      <c r="JR225">
        <v>100</v>
      </c>
      <c r="JS225">
        <v>-999.9</v>
      </c>
      <c r="JT225">
        <v>409.418</v>
      </c>
      <c r="JU225">
        <v>25</v>
      </c>
      <c r="JV225">
        <v>94.80540000000001</v>
      </c>
      <c r="JW225">
        <v>101.092</v>
      </c>
    </row>
    <row r="226" spans="1:283">
      <c r="A226">
        <v>210</v>
      </c>
      <c r="B226">
        <v>1690421721</v>
      </c>
      <c r="C226">
        <v>43350.90000009537</v>
      </c>
      <c r="D226" t="s">
        <v>1411</v>
      </c>
      <c r="E226" t="s">
        <v>1412</v>
      </c>
      <c r="F226">
        <v>15</v>
      </c>
      <c r="P226">
        <v>1690421713</v>
      </c>
      <c r="Q226">
        <f>(R226)/1000</f>
        <v>0</v>
      </c>
      <c r="R226">
        <f>1000*DB226*AP226*(CX226-CY226)/(100*CQ226*(1000-AP226*CX226))</f>
        <v>0</v>
      </c>
      <c r="S226">
        <f>DB226*AP226*(CW226-CV226*(1000-AP226*CY226)/(1000-AP226*CX226))/(100*CQ226)</f>
        <v>0</v>
      </c>
      <c r="T226">
        <f>CV226 - IF(AP226&gt;1, S226*CQ226*100.0/(AR226*DJ226), 0)</f>
        <v>0</v>
      </c>
      <c r="U226">
        <f>((AA226-Q226/2)*T226-S226)/(AA226+Q226/2)</f>
        <v>0</v>
      </c>
      <c r="V226">
        <f>U226*(DC226+DD226)/1000.0</f>
        <v>0</v>
      </c>
      <c r="W226">
        <f>(CV226 - IF(AP226&gt;1, S226*CQ226*100.0/(AR226*DJ226), 0))*(DC226+DD226)/1000.0</f>
        <v>0</v>
      </c>
      <c r="X226">
        <f>2.0/((1/Z226-1/Y226)+SIGN(Z226)*SQRT((1/Z226-1/Y226)*(1/Z226-1/Y226) + 4*CR226/((CR226+1)*(CR226+1))*(2*1/Z226*1/Y226-1/Y226*1/Y226)))</f>
        <v>0</v>
      </c>
      <c r="Y226">
        <f>IF(LEFT(CS226,1)&lt;&gt;"0",IF(LEFT(CS226,1)="1",3.0,CT226),$D$5+$E$5*(DJ226*DC226/($K$5*1000))+$F$5*(DJ226*DC226/($K$5*1000))*MAX(MIN(CQ226,$J$5),$I$5)*MAX(MIN(CQ226,$J$5),$I$5)+$G$5*MAX(MIN(CQ226,$J$5),$I$5)*(DJ226*DC226/($K$5*1000))+$H$5*(DJ226*DC226/($K$5*1000))*(DJ226*DC226/($K$5*1000)))</f>
        <v>0</v>
      </c>
      <c r="Z226">
        <f>Q226*(1000-(1000*0.61365*exp(17.502*AD226/(240.97+AD226))/(DC226+DD226)+CX226)/2)/(1000*0.61365*exp(17.502*AD226/(240.97+AD226))/(DC226+DD226)-CX226)</f>
        <v>0</v>
      </c>
      <c r="AA226">
        <f>1/((CR226+1)/(X226/1.6)+1/(Y226/1.37)) + CR226/((CR226+1)/(X226/1.6) + CR226/(Y226/1.37))</f>
        <v>0</v>
      </c>
      <c r="AB226">
        <f>(CM226*CP226)</f>
        <v>0</v>
      </c>
      <c r="AC226">
        <f>(DE226+(AB226+2*0.95*5.67E-8*(((DE226+$B$7)+273)^4-(DE226+273)^4)-44100*Q226)/(1.84*29.3*Y226+8*0.95*5.67E-8*(DE226+273)^3))</f>
        <v>0</v>
      </c>
      <c r="AD226">
        <f>($C$7*DF226+$D$7*DG226+$E$7*AC226)</f>
        <v>0</v>
      </c>
      <c r="AE226">
        <f>0.61365*exp(17.502*AD226/(240.97+AD226))</f>
        <v>0</v>
      </c>
      <c r="AF226">
        <f>(AG226/AH226*100)</f>
        <v>0</v>
      </c>
      <c r="AG226">
        <f>CX226*(DC226+DD226)/1000</f>
        <v>0</v>
      </c>
      <c r="AH226">
        <f>0.61365*exp(17.502*DE226/(240.97+DE226))</f>
        <v>0</v>
      </c>
      <c r="AI226">
        <f>(AE226-CX226*(DC226+DD226)/1000)</f>
        <v>0</v>
      </c>
      <c r="AJ226">
        <f>(-Q226*44100)</f>
        <v>0</v>
      </c>
      <c r="AK226">
        <f>2*29.3*Y226*0.92*(DE226-AD226)</f>
        <v>0</v>
      </c>
      <c r="AL226">
        <f>2*0.95*5.67E-8*(((DE226+$B$7)+273)^4-(AD226+273)^4)</f>
        <v>0</v>
      </c>
      <c r="AM226">
        <f>AB226+AL226+AJ226+AK226</f>
        <v>0</v>
      </c>
      <c r="AN226">
        <v>0</v>
      </c>
      <c r="AO226">
        <v>0</v>
      </c>
      <c r="AP226">
        <f>IF(AN226*$H$13&gt;=AR226,1.0,(AR226/(AR226-AN226*$H$13)))</f>
        <v>0</v>
      </c>
      <c r="AQ226">
        <f>(AP226-1)*100</f>
        <v>0</v>
      </c>
      <c r="AR226">
        <f>MAX(0,($B$13+$C$13*DJ226)/(1+$D$13*DJ226)*DC226/(DE226+273)*$E$13)</f>
        <v>0</v>
      </c>
      <c r="AS226" t="s">
        <v>1413</v>
      </c>
      <c r="AT226">
        <v>10483</v>
      </c>
      <c r="AU226">
        <v>572.1530769230769</v>
      </c>
      <c r="AV226">
        <v>2691.68</v>
      </c>
      <c r="AW226">
        <f>1-AU226/AV226</f>
        <v>0</v>
      </c>
      <c r="AX226">
        <v>-0.8796611932120203</v>
      </c>
      <c r="AY226" t="s">
        <v>417</v>
      </c>
      <c r="AZ226" t="s">
        <v>417</v>
      </c>
      <c r="BA226">
        <v>0</v>
      </c>
      <c r="BB226">
        <v>0</v>
      </c>
      <c r="BC226">
        <f>1-BA226/BB226</f>
        <v>0</v>
      </c>
      <c r="BD226">
        <v>0.5</v>
      </c>
      <c r="BE226">
        <f>CN226</f>
        <v>0</v>
      </c>
      <c r="BF226">
        <f>S226</f>
        <v>0</v>
      </c>
      <c r="BG226">
        <f>BC226*BD226*BE226</f>
        <v>0</v>
      </c>
      <c r="BH226">
        <f>(BF226-AX226)/BE226</f>
        <v>0</v>
      </c>
      <c r="BI226">
        <f>(AV226-BB226)/BB226</f>
        <v>0</v>
      </c>
      <c r="BJ226">
        <f>AU226/(AW226+AU226/BB226)</f>
        <v>0</v>
      </c>
      <c r="BK226" t="s">
        <v>417</v>
      </c>
      <c r="BL226">
        <v>0</v>
      </c>
      <c r="BM226">
        <f>IF(BL226&lt;&gt;0, BL226, BJ226)</f>
        <v>0</v>
      </c>
      <c r="BN226">
        <f>1-BM226/BB226</f>
        <v>0</v>
      </c>
      <c r="BO226">
        <f>(BB226-BA226)/(BB226-BM226)</f>
        <v>0</v>
      </c>
      <c r="BP226">
        <f>(AV226-BB226)/(AV226-BM226)</f>
        <v>0</v>
      </c>
      <c r="BQ226">
        <f>(BB226-BA226)/(BB226-AU226)</f>
        <v>0</v>
      </c>
      <c r="BR226">
        <f>(AV226-BB226)/(AV226-AU226)</f>
        <v>0</v>
      </c>
      <c r="BS226">
        <f>(BO226*BM226/BA226)</f>
        <v>0</v>
      </c>
      <c r="BT226">
        <f>(1-BS226)</f>
        <v>0</v>
      </c>
      <c r="BU226">
        <v>3526</v>
      </c>
      <c r="BV226">
        <v>300</v>
      </c>
      <c r="BW226">
        <v>300</v>
      </c>
      <c r="BX226">
        <v>300</v>
      </c>
      <c r="BY226">
        <v>10483</v>
      </c>
      <c r="BZ226">
        <v>2600.16</v>
      </c>
      <c r="CA226">
        <v>-0.00869002</v>
      </c>
      <c r="CB226">
        <v>-6.95</v>
      </c>
      <c r="CC226" t="s">
        <v>417</v>
      </c>
      <c r="CD226" t="s">
        <v>417</v>
      </c>
      <c r="CE226" t="s">
        <v>417</v>
      </c>
      <c r="CF226" t="s">
        <v>417</v>
      </c>
      <c r="CG226" t="s">
        <v>417</v>
      </c>
      <c r="CH226" t="s">
        <v>417</v>
      </c>
      <c r="CI226" t="s">
        <v>417</v>
      </c>
      <c r="CJ226" t="s">
        <v>417</v>
      </c>
      <c r="CK226" t="s">
        <v>417</v>
      </c>
      <c r="CL226" t="s">
        <v>417</v>
      </c>
      <c r="CM226">
        <f>$B$11*DK226+$C$11*DL226+$F$11*DW226*(1-DZ226)</f>
        <v>0</v>
      </c>
      <c r="CN226">
        <f>CM226*CO226</f>
        <v>0</v>
      </c>
      <c r="CO226">
        <f>($B$11*$D$9+$C$11*$D$9+$F$11*((EJ226+EB226)/MAX(EJ226+EB226+EK226, 0.1)*$I$9+EK226/MAX(EJ226+EB226+EK226, 0.1)*$J$9))/($B$11+$C$11+$F$11)</f>
        <v>0</v>
      </c>
      <c r="CP226">
        <f>($B$11*$K$9+$C$11*$K$9+$F$11*((EJ226+EB226)/MAX(EJ226+EB226+EK226, 0.1)*$P$9+EK226/MAX(EJ226+EB226+EK226, 0.1)*$Q$9))/($B$11+$C$11+$F$11)</f>
        <v>0</v>
      </c>
      <c r="CQ226">
        <v>6</v>
      </c>
      <c r="CR226">
        <v>0.5</v>
      </c>
      <c r="CS226" t="s">
        <v>418</v>
      </c>
      <c r="CT226">
        <v>2</v>
      </c>
      <c r="CU226">
        <v>1690421713</v>
      </c>
      <c r="CV226">
        <v>410.0700967741935</v>
      </c>
      <c r="CW226">
        <v>409.4562580645161</v>
      </c>
      <c r="CX226">
        <v>22.19882903225806</v>
      </c>
      <c r="CY226">
        <v>21.56574516129032</v>
      </c>
      <c r="CZ226">
        <v>409.1560967741935</v>
      </c>
      <c r="DA226">
        <v>21.89882903225806</v>
      </c>
      <c r="DB226">
        <v>600.218258064516</v>
      </c>
      <c r="DC226">
        <v>101.0730967741935</v>
      </c>
      <c r="DD226">
        <v>0.1001608354838709</v>
      </c>
      <c r="DE226">
        <v>26.30883225806452</v>
      </c>
      <c r="DF226">
        <v>25.88342903225806</v>
      </c>
      <c r="DG226">
        <v>999.9000000000003</v>
      </c>
      <c r="DH226">
        <v>0</v>
      </c>
      <c r="DI226">
        <v>0</v>
      </c>
      <c r="DJ226">
        <v>9994.871935483872</v>
      </c>
      <c r="DK226">
        <v>0</v>
      </c>
      <c r="DL226">
        <v>4.26683064516129</v>
      </c>
      <c r="DM226">
        <v>0.6122003548387096</v>
      </c>
      <c r="DN226">
        <v>419.3939354838709</v>
      </c>
      <c r="DO226">
        <v>418.4812258064517</v>
      </c>
      <c r="DP226">
        <v>0.6697507741935484</v>
      </c>
      <c r="DQ226">
        <v>409.4562580645161</v>
      </c>
      <c r="DR226">
        <v>21.56574516129032</v>
      </c>
      <c r="DS226">
        <v>2.247410322580645</v>
      </c>
      <c r="DT226">
        <v>2.179715806451613</v>
      </c>
      <c r="DU226">
        <v>19.30432580645161</v>
      </c>
      <c r="DV226">
        <v>18.81400967741936</v>
      </c>
      <c r="DW226">
        <v>0.0499931</v>
      </c>
      <c r="DX226">
        <v>0</v>
      </c>
      <c r="DY226">
        <v>0</v>
      </c>
      <c r="DZ226">
        <v>0</v>
      </c>
      <c r="EA226">
        <v>572.0509677419356</v>
      </c>
      <c r="EB226">
        <v>0.0499931</v>
      </c>
      <c r="EC226">
        <v>28.49903225806451</v>
      </c>
      <c r="ED226">
        <v>-1.291290322580645</v>
      </c>
      <c r="EE226">
        <v>35.306</v>
      </c>
      <c r="EF226">
        <v>39.68532258064516</v>
      </c>
      <c r="EG226">
        <v>37.60264516129033</v>
      </c>
      <c r="EH226">
        <v>40.60858064516128</v>
      </c>
      <c r="EI226">
        <v>38.03599999999999</v>
      </c>
      <c r="EJ226">
        <v>0</v>
      </c>
      <c r="EK226">
        <v>0</v>
      </c>
      <c r="EL226">
        <v>0</v>
      </c>
      <c r="EM226">
        <v>224.2000000476837</v>
      </c>
      <c r="EN226">
        <v>0</v>
      </c>
      <c r="EO226">
        <v>572.1530769230769</v>
      </c>
      <c r="EP226">
        <v>9.122051333505658</v>
      </c>
      <c r="EQ226">
        <v>-20.24205133720115</v>
      </c>
      <c r="ER226">
        <v>28.34692307692308</v>
      </c>
      <c r="ES226">
        <v>15</v>
      </c>
      <c r="ET226">
        <v>1690421742</v>
      </c>
      <c r="EU226" t="s">
        <v>1414</v>
      </c>
      <c r="EV226">
        <v>1690421738</v>
      </c>
      <c r="EW226">
        <v>1690421742</v>
      </c>
      <c r="EX226">
        <v>166</v>
      </c>
      <c r="EY226">
        <v>0.001</v>
      </c>
      <c r="EZ226">
        <v>-0.017</v>
      </c>
      <c r="FA226">
        <v>0.914</v>
      </c>
      <c r="FB226">
        <v>0.3</v>
      </c>
      <c r="FC226">
        <v>410</v>
      </c>
      <c r="FD226">
        <v>21</v>
      </c>
      <c r="FE226">
        <v>0.5</v>
      </c>
      <c r="FF226">
        <v>0.15</v>
      </c>
      <c r="FG226">
        <v>-0.8897629468250265</v>
      </c>
      <c r="FH226">
        <v>-0.3343961896771983</v>
      </c>
      <c r="FI226">
        <v>0.04457894894600047</v>
      </c>
      <c r="FJ226">
        <v>1</v>
      </c>
      <c r="FK226">
        <v>0.5804092750000001</v>
      </c>
      <c r="FL226">
        <v>0.5472986003752331</v>
      </c>
      <c r="FM226">
        <v>0.06978759678337816</v>
      </c>
      <c r="FN226">
        <v>1</v>
      </c>
      <c r="FO226">
        <v>410.0682333333333</v>
      </c>
      <c r="FP226">
        <v>-0.376017797551592</v>
      </c>
      <c r="FQ226">
        <v>0.03027945764962896</v>
      </c>
      <c r="FR226">
        <v>1</v>
      </c>
      <c r="FS226">
        <v>0.6642241999999999</v>
      </c>
      <c r="FT226">
        <v>0.1334487354596611</v>
      </c>
      <c r="FU226">
        <v>0.01309754554716264</v>
      </c>
      <c r="FV226">
        <v>1</v>
      </c>
      <c r="FW226">
        <v>22.23534666666667</v>
      </c>
      <c r="FX226">
        <v>-0.04409699666294686</v>
      </c>
      <c r="FY226">
        <v>0.003332039748995874</v>
      </c>
      <c r="FZ226">
        <v>1</v>
      </c>
      <c r="GA226">
        <v>5</v>
      </c>
      <c r="GB226">
        <v>5</v>
      </c>
      <c r="GC226" t="s">
        <v>420</v>
      </c>
      <c r="GD226">
        <v>3.17767</v>
      </c>
      <c r="GE226">
        <v>2.79692</v>
      </c>
      <c r="GF226">
        <v>0.102759</v>
      </c>
      <c r="GG226">
        <v>0.103327</v>
      </c>
      <c r="GH226">
        <v>0.113383</v>
      </c>
      <c r="GI226">
        <v>0.11218</v>
      </c>
      <c r="GJ226">
        <v>27950.7</v>
      </c>
      <c r="GK226">
        <v>22298.8</v>
      </c>
      <c r="GL226">
        <v>29117.2</v>
      </c>
      <c r="GM226">
        <v>24363.4</v>
      </c>
      <c r="GN226">
        <v>32814.1</v>
      </c>
      <c r="GO226">
        <v>31560.3</v>
      </c>
      <c r="GP226">
        <v>40147.9</v>
      </c>
      <c r="GQ226">
        <v>39749.2</v>
      </c>
      <c r="GR226">
        <v>2.1515</v>
      </c>
      <c r="GS226">
        <v>1.88395</v>
      </c>
      <c r="GT226">
        <v>0.117183</v>
      </c>
      <c r="GU226">
        <v>0</v>
      </c>
      <c r="GV226">
        <v>23.9859</v>
      </c>
      <c r="GW226">
        <v>999.9</v>
      </c>
      <c r="GX226">
        <v>65.2</v>
      </c>
      <c r="GY226">
        <v>29.8</v>
      </c>
      <c r="GZ226">
        <v>27.1701</v>
      </c>
      <c r="HA226">
        <v>62.1445</v>
      </c>
      <c r="HB226">
        <v>29.2949</v>
      </c>
      <c r="HC226">
        <v>1</v>
      </c>
      <c r="HD226">
        <v>0.031372</v>
      </c>
      <c r="HE226">
        <v>0</v>
      </c>
      <c r="HF226">
        <v>20.2954</v>
      </c>
      <c r="HG226">
        <v>5.22642</v>
      </c>
      <c r="HH226">
        <v>11.9081</v>
      </c>
      <c r="HI226">
        <v>4.9637</v>
      </c>
      <c r="HJ226">
        <v>3.292</v>
      </c>
      <c r="HK226">
        <v>9999</v>
      </c>
      <c r="HL226">
        <v>9999</v>
      </c>
      <c r="HM226">
        <v>9999</v>
      </c>
      <c r="HN226">
        <v>999.9</v>
      </c>
      <c r="HO226">
        <v>4.9702</v>
      </c>
      <c r="HP226">
        <v>1.87486</v>
      </c>
      <c r="HQ226">
        <v>1.87356</v>
      </c>
      <c r="HR226">
        <v>1.87268</v>
      </c>
      <c r="HS226">
        <v>1.87424</v>
      </c>
      <c r="HT226">
        <v>1.8692</v>
      </c>
      <c r="HU226">
        <v>1.87343</v>
      </c>
      <c r="HV226">
        <v>1.87841</v>
      </c>
      <c r="HW226">
        <v>0</v>
      </c>
      <c r="HX226">
        <v>0</v>
      </c>
      <c r="HY226">
        <v>0</v>
      </c>
      <c r="HZ226">
        <v>0</v>
      </c>
      <c r="IA226" t="s">
        <v>421</v>
      </c>
      <c r="IB226" t="s">
        <v>422</v>
      </c>
      <c r="IC226" t="s">
        <v>423</v>
      </c>
      <c r="ID226" t="s">
        <v>423</v>
      </c>
      <c r="IE226" t="s">
        <v>423</v>
      </c>
      <c r="IF226" t="s">
        <v>423</v>
      </c>
      <c r="IG226">
        <v>0</v>
      </c>
      <c r="IH226">
        <v>100</v>
      </c>
      <c r="II226">
        <v>100</v>
      </c>
      <c r="IJ226">
        <v>0.914</v>
      </c>
      <c r="IK226">
        <v>0.3</v>
      </c>
      <c r="IL226">
        <v>0.8913167828391475</v>
      </c>
      <c r="IM226">
        <v>0.0007502269904989051</v>
      </c>
      <c r="IN226">
        <v>-1.907541437940456E-06</v>
      </c>
      <c r="IO226">
        <v>4.87577687351772E-10</v>
      </c>
      <c r="IP226">
        <v>0.03645037125316106</v>
      </c>
      <c r="IQ226">
        <v>-0.004180631305406676</v>
      </c>
      <c r="IR226">
        <v>0.0009752032425147314</v>
      </c>
      <c r="IS226">
        <v>-7.227821618075307E-06</v>
      </c>
      <c r="IT226">
        <v>1</v>
      </c>
      <c r="IU226">
        <v>1943</v>
      </c>
      <c r="IV226">
        <v>1</v>
      </c>
      <c r="IW226">
        <v>21</v>
      </c>
      <c r="IX226">
        <v>3.5</v>
      </c>
      <c r="IY226">
        <v>3.5</v>
      </c>
      <c r="IZ226">
        <v>1.06934</v>
      </c>
      <c r="JA226">
        <v>2.40723</v>
      </c>
      <c r="JB226">
        <v>1.42578</v>
      </c>
      <c r="JC226">
        <v>2.26318</v>
      </c>
      <c r="JD226">
        <v>1.54785</v>
      </c>
      <c r="JE226">
        <v>2.37793</v>
      </c>
      <c r="JF226">
        <v>32.7758</v>
      </c>
      <c r="JG226">
        <v>13.7993</v>
      </c>
      <c r="JH226">
        <v>18</v>
      </c>
      <c r="JI226">
        <v>622.648</v>
      </c>
      <c r="JJ226">
        <v>434.789</v>
      </c>
      <c r="JK226">
        <v>26.284</v>
      </c>
      <c r="JL226">
        <v>27.7381</v>
      </c>
      <c r="JM226">
        <v>30.0001</v>
      </c>
      <c r="JN226">
        <v>27.8203</v>
      </c>
      <c r="JO226">
        <v>27.7918</v>
      </c>
      <c r="JP226">
        <v>21.4333</v>
      </c>
      <c r="JQ226">
        <v>0</v>
      </c>
      <c r="JR226">
        <v>100</v>
      </c>
      <c r="JS226">
        <v>-999.9</v>
      </c>
      <c r="JT226">
        <v>409.383</v>
      </c>
      <c r="JU226">
        <v>25</v>
      </c>
      <c r="JV226">
        <v>94.8492</v>
      </c>
      <c r="JW226">
        <v>101.13</v>
      </c>
    </row>
    <row r="227" spans="1:283">
      <c r="A227">
        <v>211</v>
      </c>
      <c r="B227">
        <v>1690421837.5</v>
      </c>
      <c r="C227">
        <v>43467.40000009537</v>
      </c>
      <c r="D227" t="s">
        <v>1415</v>
      </c>
      <c r="E227" t="s">
        <v>1416</v>
      </c>
      <c r="F227">
        <v>15</v>
      </c>
      <c r="P227">
        <v>1690421829.75</v>
      </c>
      <c r="Q227">
        <f>(R227)/1000</f>
        <v>0</v>
      </c>
      <c r="R227">
        <f>1000*DB227*AP227*(CX227-CY227)/(100*CQ227*(1000-AP227*CX227))</f>
        <v>0</v>
      </c>
      <c r="S227">
        <f>DB227*AP227*(CW227-CV227*(1000-AP227*CY227)/(1000-AP227*CX227))/(100*CQ227)</f>
        <v>0</v>
      </c>
      <c r="T227">
        <f>CV227 - IF(AP227&gt;1, S227*CQ227*100.0/(AR227*DJ227), 0)</f>
        <v>0</v>
      </c>
      <c r="U227">
        <f>((AA227-Q227/2)*T227-S227)/(AA227+Q227/2)</f>
        <v>0</v>
      </c>
      <c r="V227">
        <f>U227*(DC227+DD227)/1000.0</f>
        <v>0</v>
      </c>
      <c r="W227">
        <f>(CV227 - IF(AP227&gt;1, S227*CQ227*100.0/(AR227*DJ227), 0))*(DC227+DD227)/1000.0</f>
        <v>0</v>
      </c>
      <c r="X227">
        <f>2.0/((1/Z227-1/Y227)+SIGN(Z227)*SQRT((1/Z227-1/Y227)*(1/Z227-1/Y227) + 4*CR227/((CR227+1)*(CR227+1))*(2*1/Z227*1/Y227-1/Y227*1/Y227)))</f>
        <v>0</v>
      </c>
      <c r="Y227">
        <f>IF(LEFT(CS227,1)&lt;&gt;"0",IF(LEFT(CS227,1)="1",3.0,CT227),$D$5+$E$5*(DJ227*DC227/($K$5*1000))+$F$5*(DJ227*DC227/($K$5*1000))*MAX(MIN(CQ227,$J$5),$I$5)*MAX(MIN(CQ227,$J$5),$I$5)+$G$5*MAX(MIN(CQ227,$J$5),$I$5)*(DJ227*DC227/($K$5*1000))+$H$5*(DJ227*DC227/($K$5*1000))*(DJ227*DC227/($K$5*1000)))</f>
        <v>0</v>
      </c>
      <c r="Z227">
        <f>Q227*(1000-(1000*0.61365*exp(17.502*AD227/(240.97+AD227))/(DC227+DD227)+CX227)/2)/(1000*0.61365*exp(17.502*AD227/(240.97+AD227))/(DC227+DD227)-CX227)</f>
        <v>0</v>
      </c>
      <c r="AA227">
        <f>1/((CR227+1)/(X227/1.6)+1/(Y227/1.37)) + CR227/((CR227+1)/(X227/1.6) + CR227/(Y227/1.37))</f>
        <v>0</v>
      </c>
      <c r="AB227">
        <f>(CM227*CP227)</f>
        <v>0</v>
      </c>
      <c r="AC227">
        <f>(DE227+(AB227+2*0.95*5.67E-8*(((DE227+$B$7)+273)^4-(DE227+273)^4)-44100*Q227)/(1.84*29.3*Y227+8*0.95*5.67E-8*(DE227+273)^3))</f>
        <v>0</v>
      </c>
      <c r="AD227">
        <f>($C$7*DF227+$D$7*DG227+$E$7*AC227)</f>
        <v>0</v>
      </c>
      <c r="AE227">
        <f>0.61365*exp(17.502*AD227/(240.97+AD227))</f>
        <v>0</v>
      </c>
      <c r="AF227">
        <f>(AG227/AH227*100)</f>
        <v>0</v>
      </c>
      <c r="AG227">
        <f>CX227*(DC227+DD227)/1000</f>
        <v>0</v>
      </c>
      <c r="AH227">
        <f>0.61365*exp(17.502*DE227/(240.97+DE227))</f>
        <v>0</v>
      </c>
      <c r="AI227">
        <f>(AE227-CX227*(DC227+DD227)/1000)</f>
        <v>0</v>
      </c>
      <c r="AJ227">
        <f>(-Q227*44100)</f>
        <v>0</v>
      </c>
      <c r="AK227">
        <f>2*29.3*Y227*0.92*(DE227-AD227)</f>
        <v>0</v>
      </c>
      <c r="AL227">
        <f>2*0.95*5.67E-8*(((DE227+$B$7)+273)^4-(AD227+273)^4)</f>
        <v>0</v>
      </c>
      <c r="AM227">
        <f>AB227+AL227+AJ227+AK227</f>
        <v>0</v>
      </c>
      <c r="AN227">
        <v>0</v>
      </c>
      <c r="AO227">
        <v>0</v>
      </c>
      <c r="AP227">
        <f>IF(AN227*$H$13&gt;=AR227,1.0,(AR227/(AR227-AN227*$H$13)))</f>
        <v>0</v>
      </c>
      <c r="AQ227">
        <f>(AP227-1)*100</f>
        <v>0</v>
      </c>
      <c r="AR227">
        <f>MAX(0,($B$13+$C$13*DJ227)/(1+$D$13*DJ227)*DC227/(DE227+273)*$E$13)</f>
        <v>0</v>
      </c>
      <c r="AS227" t="s">
        <v>1417</v>
      </c>
      <c r="AT227">
        <v>10465.8</v>
      </c>
      <c r="AU227">
        <v>563.4103846153846</v>
      </c>
      <c r="AV227">
        <v>2881.1</v>
      </c>
      <c r="AW227">
        <f>1-AU227/AV227</f>
        <v>0</v>
      </c>
      <c r="AX227">
        <v>-1.232356561501832</v>
      </c>
      <c r="AY227" t="s">
        <v>417</v>
      </c>
      <c r="AZ227" t="s">
        <v>417</v>
      </c>
      <c r="BA227">
        <v>0</v>
      </c>
      <c r="BB227">
        <v>0</v>
      </c>
      <c r="BC227">
        <f>1-BA227/BB227</f>
        <v>0</v>
      </c>
      <c r="BD227">
        <v>0.5</v>
      </c>
      <c r="BE227">
        <f>CN227</f>
        <v>0</v>
      </c>
      <c r="BF227">
        <f>S227</f>
        <v>0</v>
      </c>
      <c r="BG227">
        <f>BC227*BD227*BE227</f>
        <v>0</v>
      </c>
      <c r="BH227">
        <f>(BF227-AX227)/BE227</f>
        <v>0</v>
      </c>
      <c r="BI227">
        <f>(AV227-BB227)/BB227</f>
        <v>0</v>
      </c>
      <c r="BJ227">
        <f>AU227/(AW227+AU227/BB227)</f>
        <v>0</v>
      </c>
      <c r="BK227" t="s">
        <v>417</v>
      </c>
      <c r="BL227">
        <v>0</v>
      </c>
      <c r="BM227">
        <f>IF(BL227&lt;&gt;0, BL227, BJ227)</f>
        <v>0</v>
      </c>
      <c r="BN227">
        <f>1-BM227/BB227</f>
        <v>0</v>
      </c>
      <c r="BO227">
        <f>(BB227-BA227)/(BB227-BM227)</f>
        <v>0</v>
      </c>
      <c r="BP227">
        <f>(AV227-BB227)/(AV227-BM227)</f>
        <v>0</v>
      </c>
      <c r="BQ227">
        <f>(BB227-BA227)/(BB227-AU227)</f>
        <v>0</v>
      </c>
      <c r="BR227">
        <f>(AV227-BB227)/(AV227-AU227)</f>
        <v>0</v>
      </c>
      <c r="BS227">
        <f>(BO227*BM227/BA227)</f>
        <v>0</v>
      </c>
      <c r="BT227">
        <f>(1-BS227)</f>
        <v>0</v>
      </c>
      <c r="BU227">
        <v>3527</v>
      </c>
      <c r="BV227">
        <v>300</v>
      </c>
      <c r="BW227">
        <v>300</v>
      </c>
      <c r="BX227">
        <v>300</v>
      </c>
      <c r="BY227">
        <v>10465.8</v>
      </c>
      <c r="BZ227">
        <v>2811.94</v>
      </c>
      <c r="CA227">
        <v>-0.00867863</v>
      </c>
      <c r="CB227">
        <v>-7.03</v>
      </c>
      <c r="CC227" t="s">
        <v>417</v>
      </c>
      <c r="CD227" t="s">
        <v>417</v>
      </c>
      <c r="CE227" t="s">
        <v>417</v>
      </c>
      <c r="CF227" t="s">
        <v>417</v>
      </c>
      <c r="CG227" t="s">
        <v>417</v>
      </c>
      <c r="CH227" t="s">
        <v>417</v>
      </c>
      <c r="CI227" t="s">
        <v>417</v>
      </c>
      <c r="CJ227" t="s">
        <v>417</v>
      </c>
      <c r="CK227" t="s">
        <v>417</v>
      </c>
      <c r="CL227" t="s">
        <v>417</v>
      </c>
      <c r="CM227">
        <f>$B$11*DK227+$C$11*DL227+$F$11*DW227*(1-DZ227)</f>
        <v>0</v>
      </c>
      <c r="CN227">
        <f>CM227*CO227</f>
        <v>0</v>
      </c>
      <c r="CO227">
        <f>($B$11*$D$9+$C$11*$D$9+$F$11*((EJ227+EB227)/MAX(EJ227+EB227+EK227, 0.1)*$I$9+EK227/MAX(EJ227+EB227+EK227, 0.1)*$J$9))/($B$11+$C$11+$F$11)</f>
        <v>0</v>
      </c>
      <c r="CP227">
        <f>($B$11*$K$9+$C$11*$K$9+$F$11*((EJ227+EB227)/MAX(EJ227+EB227+EK227, 0.1)*$P$9+EK227/MAX(EJ227+EB227+EK227, 0.1)*$Q$9))/($B$11+$C$11+$F$11)</f>
        <v>0</v>
      </c>
      <c r="CQ227">
        <v>6</v>
      </c>
      <c r="CR227">
        <v>0.5</v>
      </c>
      <c r="CS227" t="s">
        <v>418</v>
      </c>
      <c r="CT227">
        <v>2</v>
      </c>
      <c r="CU227">
        <v>1690421829.75</v>
      </c>
      <c r="CV227">
        <v>410.2971333333334</v>
      </c>
      <c r="CW227">
        <v>409.3083333333333</v>
      </c>
      <c r="CX227">
        <v>21.69015333333334</v>
      </c>
      <c r="CY227">
        <v>21.11038000000001</v>
      </c>
      <c r="CZ227">
        <v>409.4351333333333</v>
      </c>
      <c r="DA227">
        <v>21.40115333333334</v>
      </c>
      <c r="DB227">
        <v>600.1963666666667</v>
      </c>
      <c r="DC227">
        <v>101.0785</v>
      </c>
      <c r="DD227">
        <v>0.09992599333333334</v>
      </c>
      <c r="DE227">
        <v>26.43301</v>
      </c>
      <c r="DF227">
        <v>25.94387333333334</v>
      </c>
      <c r="DG227">
        <v>999.9000000000002</v>
      </c>
      <c r="DH227">
        <v>0</v>
      </c>
      <c r="DI227">
        <v>0</v>
      </c>
      <c r="DJ227">
        <v>9997.355333333333</v>
      </c>
      <c r="DK227">
        <v>0</v>
      </c>
      <c r="DL227">
        <v>4.140247333333333</v>
      </c>
      <c r="DM227">
        <v>1.039773133333333</v>
      </c>
      <c r="DN227">
        <v>419.4532333333333</v>
      </c>
      <c r="DO227">
        <v>418.1353</v>
      </c>
      <c r="DP227">
        <v>0.5967833333333333</v>
      </c>
      <c r="DQ227">
        <v>409.3083333333333</v>
      </c>
      <c r="DR227">
        <v>21.11038000000001</v>
      </c>
      <c r="DS227">
        <v>2.194129666666667</v>
      </c>
      <c r="DT227">
        <v>2.133807666666667</v>
      </c>
      <c r="DU227">
        <v>18.91952</v>
      </c>
      <c r="DV227">
        <v>18.47382333333333</v>
      </c>
      <c r="DW227">
        <v>0.0499931</v>
      </c>
      <c r="DX227">
        <v>0</v>
      </c>
      <c r="DY227">
        <v>0</v>
      </c>
      <c r="DZ227">
        <v>0</v>
      </c>
      <c r="EA227">
        <v>563.123</v>
      </c>
      <c r="EB227">
        <v>0.0499931</v>
      </c>
      <c r="EC227">
        <v>13.31533333333334</v>
      </c>
      <c r="ED227">
        <v>-0.8213333333333332</v>
      </c>
      <c r="EE227">
        <v>35.80993333333333</v>
      </c>
      <c r="EF227">
        <v>40.62069999999999</v>
      </c>
      <c r="EG227">
        <v>38.21433333333333</v>
      </c>
      <c r="EH227">
        <v>41.94353333333332</v>
      </c>
      <c r="EI227">
        <v>38.59579999999999</v>
      </c>
      <c r="EJ227">
        <v>0</v>
      </c>
      <c r="EK227">
        <v>0</v>
      </c>
      <c r="EL227">
        <v>0</v>
      </c>
      <c r="EM227">
        <v>116</v>
      </c>
      <c r="EN227">
        <v>0</v>
      </c>
      <c r="EO227">
        <v>563.4103846153846</v>
      </c>
      <c r="EP227">
        <v>12.07350420915572</v>
      </c>
      <c r="EQ227">
        <v>-0.6516238600567333</v>
      </c>
      <c r="ER227">
        <v>13.23307692307692</v>
      </c>
      <c r="ES227">
        <v>15</v>
      </c>
      <c r="ET227">
        <v>1690421859.5</v>
      </c>
      <c r="EU227" t="s">
        <v>1418</v>
      </c>
      <c r="EV227">
        <v>1690421858</v>
      </c>
      <c r="EW227">
        <v>1690421859.5</v>
      </c>
      <c r="EX227">
        <v>167</v>
      </c>
      <c r="EY227">
        <v>-0.052</v>
      </c>
      <c r="EZ227">
        <v>0.002</v>
      </c>
      <c r="FA227">
        <v>0.862</v>
      </c>
      <c r="FB227">
        <v>0.289</v>
      </c>
      <c r="FC227">
        <v>409</v>
      </c>
      <c r="FD227">
        <v>21</v>
      </c>
      <c r="FE227">
        <v>0.66</v>
      </c>
      <c r="FF227">
        <v>0.13</v>
      </c>
      <c r="FG227">
        <v>-1.287158660541247</v>
      </c>
      <c r="FH227">
        <v>-0.709619445523159</v>
      </c>
      <c r="FI227">
        <v>0.06618958294349293</v>
      </c>
      <c r="FJ227">
        <v>1</v>
      </c>
      <c r="FK227">
        <v>1.028192425</v>
      </c>
      <c r="FL227">
        <v>0.4096164765478396</v>
      </c>
      <c r="FM227">
        <v>0.05678029555439435</v>
      </c>
      <c r="FN227">
        <v>1</v>
      </c>
      <c r="FO227">
        <v>410.3582999999999</v>
      </c>
      <c r="FP227">
        <v>-1.037125695217576</v>
      </c>
      <c r="FQ227">
        <v>0.0810790355147351</v>
      </c>
      <c r="FR227">
        <v>1</v>
      </c>
      <c r="FS227">
        <v>0.584092375</v>
      </c>
      <c r="FT227">
        <v>0.2446954559099437</v>
      </c>
      <c r="FU227">
        <v>0.02375281682947046</v>
      </c>
      <c r="FV227">
        <v>1</v>
      </c>
      <c r="FW227">
        <v>21.70783333333333</v>
      </c>
      <c r="FX227">
        <v>-0.06538998887657758</v>
      </c>
      <c r="FY227">
        <v>0.004840202015986137</v>
      </c>
      <c r="FZ227">
        <v>1</v>
      </c>
      <c r="GA227">
        <v>5</v>
      </c>
      <c r="GB227">
        <v>5</v>
      </c>
      <c r="GC227" t="s">
        <v>420</v>
      </c>
      <c r="GD227">
        <v>3.17736</v>
      </c>
      <c r="GE227">
        <v>2.79697</v>
      </c>
      <c r="GF227">
        <v>0.102809</v>
      </c>
      <c r="GG227">
        <v>0.103301</v>
      </c>
      <c r="GH227">
        <v>0.111569</v>
      </c>
      <c r="GI227">
        <v>0.11052</v>
      </c>
      <c r="GJ227">
        <v>27953</v>
      </c>
      <c r="GK227">
        <v>22303.6</v>
      </c>
      <c r="GL227">
        <v>29120.7</v>
      </c>
      <c r="GM227">
        <v>24367.5</v>
      </c>
      <c r="GN227">
        <v>32886.6</v>
      </c>
      <c r="GO227">
        <v>31626</v>
      </c>
      <c r="GP227">
        <v>40152.9</v>
      </c>
      <c r="GQ227">
        <v>39756.6</v>
      </c>
      <c r="GR227">
        <v>2.15255</v>
      </c>
      <c r="GS227">
        <v>1.88055</v>
      </c>
      <c r="GT227">
        <v>0.0787899</v>
      </c>
      <c r="GU227">
        <v>0</v>
      </c>
      <c r="GV227">
        <v>24.698</v>
      </c>
      <c r="GW227">
        <v>999.9</v>
      </c>
      <c r="GX227">
        <v>65.09999999999999</v>
      </c>
      <c r="GY227">
        <v>29.6</v>
      </c>
      <c r="GZ227">
        <v>26.8161</v>
      </c>
      <c r="HA227">
        <v>62.0645</v>
      </c>
      <c r="HB227">
        <v>30.4207</v>
      </c>
      <c r="HC227">
        <v>1</v>
      </c>
      <c r="HD227">
        <v>0.0251347</v>
      </c>
      <c r="HE227">
        <v>0</v>
      </c>
      <c r="HF227">
        <v>20.2935</v>
      </c>
      <c r="HG227">
        <v>5.22732</v>
      </c>
      <c r="HH227">
        <v>11.9081</v>
      </c>
      <c r="HI227">
        <v>4.9638</v>
      </c>
      <c r="HJ227">
        <v>3.292</v>
      </c>
      <c r="HK227">
        <v>9999</v>
      </c>
      <c r="HL227">
        <v>9999</v>
      </c>
      <c r="HM227">
        <v>9999</v>
      </c>
      <c r="HN227">
        <v>999.9</v>
      </c>
      <c r="HO227">
        <v>4.97017</v>
      </c>
      <c r="HP227">
        <v>1.87485</v>
      </c>
      <c r="HQ227">
        <v>1.87348</v>
      </c>
      <c r="HR227">
        <v>1.87264</v>
      </c>
      <c r="HS227">
        <v>1.87423</v>
      </c>
      <c r="HT227">
        <v>1.8692</v>
      </c>
      <c r="HU227">
        <v>1.87333</v>
      </c>
      <c r="HV227">
        <v>1.87838</v>
      </c>
      <c r="HW227">
        <v>0</v>
      </c>
      <c r="HX227">
        <v>0</v>
      </c>
      <c r="HY227">
        <v>0</v>
      </c>
      <c r="HZ227">
        <v>0</v>
      </c>
      <c r="IA227" t="s">
        <v>421</v>
      </c>
      <c r="IB227" t="s">
        <v>422</v>
      </c>
      <c r="IC227" t="s">
        <v>423</v>
      </c>
      <c r="ID227" t="s">
        <v>423</v>
      </c>
      <c r="IE227" t="s">
        <v>423</v>
      </c>
      <c r="IF227" t="s">
        <v>423</v>
      </c>
      <c r="IG227">
        <v>0</v>
      </c>
      <c r="IH227">
        <v>100</v>
      </c>
      <c r="II227">
        <v>100</v>
      </c>
      <c r="IJ227">
        <v>0.862</v>
      </c>
      <c r="IK227">
        <v>0.289</v>
      </c>
      <c r="IL227">
        <v>0.8921197999488362</v>
      </c>
      <c r="IM227">
        <v>0.0007502269904989051</v>
      </c>
      <c r="IN227">
        <v>-1.907541437940456E-06</v>
      </c>
      <c r="IO227">
        <v>4.87577687351772E-10</v>
      </c>
      <c r="IP227">
        <v>0.01969037125316318</v>
      </c>
      <c r="IQ227">
        <v>-0.004180631305406676</v>
      </c>
      <c r="IR227">
        <v>0.0009752032425147314</v>
      </c>
      <c r="IS227">
        <v>-7.227821618075307E-06</v>
      </c>
      <c r="IT227">
        <v>1</v>
      </c>
      <c r="IU227">
        <v>1943</v>
      </c>
      <c r="IV227">
        <v>1</v>
      </c>
      <c r="IW227">
        <v>21</v>
      </c>
      <c r="IX227">
        <v>1.7</v>
      </c>
      <c r="IY227">
        <v>1.6</v>
      </c>
      <c r="IZ227">
        <v>1.06934</v>
      </c>
      <c r="JA227">
        <v>2.41455</v>
      </c>
      <c r="JB227">
        <v>1.42578</v>
      </c>
      <c r="JC227">
        <v>2.2644</v>
      </c>
      <c r="JD227">
        <v>1.54785</v>
      </c>
      <c r="JE227">
        <v>2.41821</v>
      </c>
      <c r="JF227">
        <v>32.6869</v>
      </c>
      <c r="JG227">
        <v>13.773</v>
      </c>
      <c r="JH227">
        <v>18</v>
      </c>
      <c r="JI227">
        <v>622.4829999999999</v>
      </c>
      <c r="JJ227">
        <v>432.126</v>
      </c>
      <c r="JK227">
        <v>26.2678</v>
      </c>
      <c r="JL227">
        <v>27.6522</v>
      </c>
      <c r="JM227">
        <v>29.9996</v>
      </c>
      <c r="JN227">
        <v>27.7305</v>
      </c>
      <c r="JO227">
        <v>27.6985</v>
      </c>
      <c r="JP227">
        <v>21.4252</v>
      </c>
      <c r="JQ227">
        <v>0</v>
      </c>
      <c r="JR227">
        <v>100</v>
      </c>
      <c r="JS227">
        <v>-999.9</v>
      </c>
      <c r="JT227">
        <v>409.242</v>
      </c>
      <c r="JU227">
        <v>25</v>
      </c>
      <c r="JV227">
        <v>94.8609</v>
      </c>
      <c r="JW227">
        <v>101.148</v>
      </c>
    </row>
    <row r="228" spans="1:283">
      <c r="A228">
        <v>212</v>
      </c>
      <c r="B228">
        <v>1690421975.5</v>
      </c>
      <c r="C228">
        <v>43605.40000009537</v>
      </c>
      <c r="D228" t="s">
        <v>1419</v>
      </c>
      <c r="E228" t="s">
        <v>1420</v>
      </c>
      <c r="F228">
        <v>15</v>
      </c>
      <c r="P228">
        <v>1690421967.5</v>
      </c>
      <c r="Q228">
        <f>(R228)/1000</f>
        <v>0</v>
      </c>
      <c r="R228">
        <f>1000*DB228*AP228*(CX228-CY228)/(100*CQ228*(1000-AP228*CX228))</f>
        <v>0</v>
      </c>
      <c r="S228">
        <f>DB228*AP228*(CW228-CV228*(1000-AP228*CY228)/(1000-AP228*CX228))/(100*CQ228)</f>
        <v>0</v>
      </c>
      <c r="T228">
        <f>CV228 - IF(AP228&gt;1, S228*CQ228*100.0/(AR228*DJ228), 0)</f>
        <v>0</v>
      </c>
      <c r="U228">
        <f>((AA228-Q228/2)*T228-S228)/(AA228+Q228/2)</f>
        <v>0</v>
      </c>
      <c r="V228">
        <f>U228*(DC228+DD228)/1000.0</f>
        <v>0</v>
      </c>
      <c r="W228">
        <f>(CV228 - IF(AP228&gt;1, S228*CQ228*100.0/(AR228*DJ228), 0))*(DC228+DD228)/1000.0</f>
        <v>0</v>
      </c>
      <c r="X228">
        <f>2.0/((1/Z228-1/Y228)+SIGN(Z228)*SQRT((1/Z228-1/Y228)*(1/Z228-1/Y228) + 4*CR228/((CR228+1)*(CR228+1))*(2*1/Z228*1/Y228-1/Y228*1/Y228)))</f>
        <v>0</v>
      </c>
      <c r="Y228">
        <f>IF(LEFT(CS228,1)&lt;&gt;"0",IF(LEFT(CS228,1)="1",3.0,CT228),$D$5+$E$5*(DJ228*DC228/($K$5*1000))+$F$5*(DJ228*DC228/($K$5*1000))*MAX(MIN(CQ228,$J$5),$I$5)*MAX(MIN(CQ228,$J$5),$I$5)+$G$5*MAX(MIN(CQ228,$J$5),$I$5)*(DJ228*DC228/($K$5*1000))+$H$5*(DJ228*DC228/($K$5*1000))*(DJ228*DC228/($K$5*1000)))</f>
        <v>0</v>
      </c>
      <c r="Z228">
        <f>Q228*(1000-(1000*0.61365*exp(17.502*AD228/(240.97+AD228))/(DC228+DD228)+CX228)/2)/(1000*0.61365*exp(17.502*AD228/(240.97+AD228))/(DC228+DD228)-CX228)</f>
        <v>0</v>
      </c>
      <c r="AA228">
        <f>1/((CR228+1)/(X228/1.6)+1/(Y228/1.37)) + CR228/((CR228+1)/(X228/1.6) + CR228/(Y228/1.37))</f>
        <v>0</v>
      </c>
      <c r="AB228">
        <f>(CM228*CP228)</f>
        <v>0</v>
      </c>
      <c r="AC228">
        <f>(DE228+(AB228+2*0.95*5.67E-8*(((DE228+$B$7)+273)^4-(DE228+273)^4)-44100*Q228)/(1.84*29.3*Y228+8*0.95*5.67E-8*(DE228+273)^3))</f>
        <v>0</v>
      </c>
      <c r="AD228">
        <f>($C$7*DF228+$D$7*DG228+$E$7*AC228)</f>
        <v>0</v>
      </c>
      <c r="AE228">
        <f>0.61365*exp(17.502*AD228/(240.97+AD228))</f>
        <v>0</v>
      </c>
      <c r="AF228">
        <f>(AG228/AH228*100)</f>
        <v>0</v>
      </c>
      <c r="AG228">
        <f>CX228*(DC228+DD228)/1000</f>
        <v>0</v>
      </c>
      <c r="AH228">
        <f>0.61365*exp(17.502*DE228/(240.97+DE228))</f>
        <v>0</v>
      </c>
      <c r="AI228">
        <f>(AE228-CX228*(DC228+DD228)/1000)</f>
        <v>0</v>
      </c>
      <c r="AJ228">
        <f>(-Q228*44100)</f>
        <v>0</v>
      </c>
      <c r="AK228">
        <f>2*29.3*Y228*0.92*(DE228-AD228)</f>
        <v>0</v>
      </c>
      <c r="AL228">
        <f>2*0.95*5.67E-8*(((DE228+$B$7)+273)^4-(AD228+273)^4)</f>
        <v>0</v>
      </c>
      <c r="AM228">
        <f>AB228+AL228+AJ228+AK228</f>
        <v>0</v>
      </c>
      <c r="AN228">
        <v>0</v>
      </c>
      <c r="AO228">
        <v>0</v>
      </c>
      <c r="AP228">
        <f>IF(AN228*$H$13&gt;=AR228,1.0,(AR228/(AR228-AN228*$H$13)))</f>
        <v>0</v>
      </c>
      <c r="AQ228">
        <f>(AP228-1)*100</f>
        <v>0</v>
      </c>
      <c r="AR228">
        <f>MAX(0,($B$13+$C$13*DJ228)/(1+$D$13*DJ228)*DC228/(DE228+273)*$E$13)</f>
        <v>0</v>
      </c>
      <c r="AS228" t="s">
        <v>1421</v>
      </c>
      <c r="AT228">
        <v>10515</v>
      </c>
      <c r="AU228">
        <v>595.7434615384616</v>
      </c>
      <c r="AV228">
        <v>2986.14</v>
      </c>
      <c r="AW228">
        <f>1-AU228/AV228</f>
        <v>0</v>
      </c>
      <c r="AX228">
        <v>-0.2425000313102982</v>
      </c>
      <c r="AY228" t="s">
        <v>417</v>
      </c>
      <c r="AZ228" t="s">
        <v>417</v>
      </c>
      <c r="BA228">
        <v>0</v>
      </c>
      <c r="BB228">
        <v>0</v>
      </c>
      <c r="BC228">
        <f>1-BA228/BB228</f>
        <v>0</v>
      </c>
      <c r="BD228">
        <v>0.5</v>
      </c>
      <c r="BE228">
        <f>CN228</f>
        <v>0</v>
      </c>
      <c r="BF228">
        <f>S228</f>
        <v>0</v>
      </c>
      <c r="BG228">
        <f>BC228*BD228*BE228</f>
        <v>0</v>
      </c>
      <c r="BH228">
        <f>(BF228-AX228)/BE228</f>
        <v>0</v>
      </c>
      <c r="BI228">
        <f>(AV228-BB228)/BB228</f>
        <v>0</v>
      </c>
      <c r="BJ228">
        <f>AU228/(AW228+AU228/BB228)</f>
        <v>0</v>
      </c>
      <c r="BK228" t="s">
        <v>417</v>
      </c>
      <c r="BL228">
        <v>0</v>
      </c>
      <c r="BM228">
        <f>IF(BL228&lt;&gt;0, BL228, BJ228)</f>
        <v>0</v>
      </c>
      <c r="BN228">
        <f>1-BM228/BB228</f>
        <v>0</v>
      </c>
      <c r="BO228">
        <f>(BB228-BA228)/(BB228-BM228)</f>
        <v>0</v>
      </c>
      <c r="BP228">
        <f>(AV228-BB228)/(AV228-BM228)</f>
        <v>0</v>
      </c>
      <c r="BQ228">
        <f>(BB228-BA228)/(BB228-AU228)</f>
        <v>0</v>
      </c>
      <c r="BR228">
        <f>(AV228-BB228)/(AV228-AU228)</f>
        <v>0</v>
      </c>
      <c r="BS228">
        <f>(BO228*BM228/BA228)</f>
        <v>0</v>
      </c>
      <c r="BT228">
        <f>(1-BS228)</f>
        <v>0</v>
      </c>
      <c r="BU228">
        <v>3528</v>
      </c>
      <c r="BV228">
        <v>300</v>
      </c>
      <c r="BW228">
        <v>300</v>
      </c>
      <c r="BX228">
        <v>300</v>
      </c>
      <c r="BY228">
        <v>10515</v>
      </c>
      <c r="BZ228">
        <v>2958.08</v>
      </c>
      <c r="CA228">
        <v>-0.008716109999999999</v>
      </c>
      <c r="CB228">
        <v>-4.19</v>
      </c>
      <c r="CC228" t="s">
        <v>417</v>
      </c>
      <c r="CD228" t="s">
        <v>417</v>
      </c>
      <c r="CE228" t="s">
        <v>417</v>
      </c>
      <c r="CF228" t="s">
        <v>417</v>
      </c>
      <c r="CG228" t="s">
        <v>417</v>
      </c>
      <c r="CH228" t="s">
        <v>417</v>
      </c>
      <c r="CI228" t="s">
        <v>417</v>
      </c>
      <c r="CJ228" t="s">
        <v>417</v>
      </c>
      <c r="CK228" t="s">
        <v>417</v>
      </c>
      <c r="CL228" t="s">
        <v>417</v>
      </c>
      <c r="CM228">
        <f>$B$11*DK228+$C$11*DL228+$F$11*DW228*(1-DZ228)</f>
        <v>0</v>
      </c>
      <c r="CN228">
        <f>CM228*CO228</f>
        <v>0</v>
      </c>
      <c r="CO228">
        <f>($B$11*$D$9+$C$11*$D$9+$F$11*((EJ228+EB228)/MAX(EJ228+EB228+EK228, 0.1)*$I$9+EK228/MAX(EJ228+EB228+EK228, 0.1)*$J$9))/($B$11+$C$11+$F$11)</f>
        <v>0</v>
      </c>
      <c r="CP228">
        <f>($B$11*$K$9+$C$11*$K$9+$F$11*((EJ228+EB228)/MAX(EJ228+EB228+EK228, 0.1)*$P$9+EK228/MAX(EJ228+EB228+EK228, 0.1)*$Q$9))/($B$11+$C$11+$F$11)</f>
        <v>0</v>
      </c>
      <c r="CQ228">
        <v>6</v>
      </c>
      <c r="CR228">
        <v>0.5</v>
      </c>
      <c r="CS228" t="s">
        <v>418</v>
      </c>
      <c r="CT228">
        <v>2</v>
      </c>
      <c r="CU228">
        <v>1690421967.5</v>
      </c>
      <c r="CV228">
        <v>409.9707419354838</v>
      </c>
      <c r="CW228">
        <v>409.7776129032258</v>
      </c>
      <c r="CX228">
        <v>20.96486451612903</v>
      </c>
      <c r="CY228">
        <v>20.84716129032258</v>
      </c>
      <c r="CZ228">
        <v>409.1607419354838</v>
      </c>
      <c r="DA228">
        <v>20.67786451612903</v>
      </c>
      <c r="DB228">
        <v>600.2049354838709</v>
      </c>
      <c r="DC228">
        <v>101.0746774193548</v>
      </c>
      <c r="DD228">
        <v>0.1000602322580645</v>
      </c>
      <c r="DE228">
        <v>26.41837096774193</v>
      </c>
      <c r="DF228">
        <v>26.06892580645161</v>
      </c>
      <c r="DG228">
        <v>999.9000000000003</v>
      </c>
      <c r="DH228">
        <v>0</v>
      </c>
      <c r="DI228">
        <v>0</v>
      </c>
      <c r="DJ228">
        <v>9987.599999999999</v>
      </c>
      <c r="DK228">
        <v>0</v>
      </c>
      <c r="DL228">
        <v>5.112493225806451</v>
      </c>
      <c r="DM228">
        <v>0.2446830967741936</v>
      </c>
      <c r="DN228">
        <v>418.803064516129</v>
      </c>
      <c r="DO228">
        <v>418.5021612903226</v>
      </c>
      <c r="DP228">
        <v>0.1192107419354839</v>
      </c>
      <c r="DQ228">
        <v>409.7776129032258</v>
      </c>
      <c r="DR228">
        <v>20.84716129032258</v>
      </c>
      <c r="DS228">
        <v>2.11917</v>
      </c>
      <c r="DT228">
        <v>2.10712</v>
      </c>
      <c r="DU228">
        <v>18.36401290322581</v>
      </c>
      <c r="DV228">
        <v>18.27311612903226</v>
      </c>
      <c r="DW228">
        <v>0.0499931</v>
      </c>
      <c r="DX228">
        <v>0</v>
      </c>
      <c r="DY228">
        <v>0</v>
      </c>
      <c r="DZ228">
        <v>0</v>
      </c>
      <c r="EA228">
        <v>595.6364516129033</v>
      </c>
      <c r="EB228">
        <v>0.0499931</v>
      </c>
      <c r="EC228">
        <v>15.7258064516129</v>
      </c>
      <c r="ED228">
        <v>-1.777096774193548</v>
      </c>
      <c r="EE228">
        <v>35.028</v>
      </c>
      <c r="EF228">
        <v>38.94135483870967</v>
      </c>
      <c r="EG228">
        <v>37.19732258064516</v>
      </c>
      <c r="EH228">
        <v>39.29809677419353</v>
      </c>
      <c r="EI228">
        <v>37.5803870967742</v>
      </c>
      <c r="EJ228">
        <v>0</v>
      </c>
      <c r="EK228">
        <v>0</v>
      </c>
      <c r="EL228">
        <v>0</v>
      </c>
      <c r="EM228">
        <v>137.4000000953674</v>
      </c>
      <c r="EN228">
        <v>0</v>
      </c>
      <c r="EO228">
        <v>595.7434615384616</v>
      </c>
      <c r="EP228">
        <v>6.825641073966909</v>
      </c>
      <c r="EQ228">
        <v>-7.043760852415472</v>
      </c>
      <c r="ER228">
        <v>15.67576923076923</v>
      </c>
      <c r="ES228">
        <v>15</v>
      </c>
      <c r="ET228">
        <v>1690421993</v>
      </c>
      <c r="EU228" t="s">
        <v>1422</v>
      </c>
      <c r="EV228">
        <v>1690421993</v>
      </c>
      <c r="EW228">
        <v>1690421992.5</v>
      </c>
      <c r="EX228">
        <v>168</v>
      </c>
      <c r="EY228">
        <v>-0.051</v>
      </c>
      <c r="EZ228">
        <v>0.002</v>
      </c>
      <c r="FA228">
        <v>0.8100000000000001</v>
      </c>
      <c r="FB228">
        <v>0.287</v>
      </c>
      <c r="FC228">
        <v>410</v>
      </c>
      <c r="FD228">
        <v>21</v>
      </c>
      <c r="FE228">
        <v>0.48</v>
      </c>
      <c r="FF228">
        <v>0.17</v>
      </c>
      <c r="FG228">
        <v>-0.2825313869286999</v>
      </c>
      <c r="FH228">
        <v>-0.1794619148415187</v>
      </c>
      <c r="FI228">
        <v>0.0307088310107548</v>
      </c>
      <c r="FJ228">
        <v>1</v>
      </c>
      <c r="FK228">
        <v>0.2188296829268292</v>
      </c>
      <c r="FL228">
        <v>0.2951887735191637</v>
      </c>
      <c r="FM228">
        <v>0.03982040106157072</v>
      </c>
      <c r="FN228">
        <v>1</v>
      </c>
      <c r="FO228">
        <v>410.0191935483872</v>
      </c>
      <c r="FP228">
        <v>0.1893387096757519</v>
      </c>
      <c r="FQ228">
        <v>0.02190951973802845</v>
      </c>
      <c r="FR228">
        <v>1</v>
      </c>
      <c r="FS228">
        <v>0.1174241707317073</v>
      </c>
      <c r="FT228">
        <v>0.0240826829268291</v>
      </c>
      <c r="FU228">
        <v>0.002655169618415742</v>
      </c>
      <c r="FV228">
        <v>1</v>
      </c>
      <c r="FW228">
        <v>20.96632258064516</v>
      </c>
      <c r="FX228">
        <v>-0.01354354838712406</v>
      </c>
      <c r="FY228">
        <v>0.002149525030418986</v>
      </c>
      <c r="FZ228">
        <v>1</v>
      </c>
      <c r="GA228">
        <v>5</v>
      </c>
      <c r="GB228">
        <v>5</v>
      </c>
      <c r="GC228" t="s">
        <v>420</v>
      </c>
      <c r="GD228">
        <v>3.17798</v>
      </c>
      <c r="GE228">
        <v>2.79697</v>
      </c>
      <c r="GF228">
        <v>0.102812</v>
      </c>
      <c r="GG228">
        <v>0.103435</v>
      </c>
      <c r="GH228">
        <v>0.108966</v>
      </c>
      <c r="GI228">
        <v>0.109689</v>
      </c>
      <c r="GJ228">
        <v>27962</v>
      </c>
      <c r="GK228">
        <v>22306.6</v>
      </c>
      <c r="GL228">
        <v>29129.3</v>
      </c>
      <c r="GM228">
        <v>24373.7</v>
      </c>
      <c r="GN228">
        <v>32994.2</v>
      </c>
      <c r="GO228">
        <v>31663.2</v>
      </c>
      <c r="GP228">
        <v>40164.5</v>
      </c>
      <c r="GQ228">
        <v>39766</v>
      </c>
      <c r="GR228">
        <v>2.15287</v>
      </c>
      <c r="GS228">
        <v>1.88598</v>
      </c>
      <c r="GT228">
        <v>0.0941008</v>
      </c>
      <c r="GU228">
        <v>0</v>
      </c>
      <c r="GV228">
        <v>24.5175</v>
      </c>
      <c r="GW228">
        <v>999.9</v>
      </c>
      <c r="GX228">
        <v>65</v>
      </c>
      <c r="GY228">
        <v>29.5</v>
      </c>
      <c r="GZ228">
        <v>26.6222</v>
      </c>
      <c r="HA228">
        <v>62.3345</v>
      </c>
      <c r="HB228">
        <v>29.6474</v>
      </c>
      <c r="HC228">
        <v>1</v>
      </c>
      <c r="HD228">
        <v>0.0121545</v>
      </c>
      <c r="HE228">
        <v>0</v>
      </c>
      <c r="HF228">
        <v>20.2954</v>
      </c>
      <c r="HG228">
        <v>5.22687</v>
      </c>
      <c r="HH228">
        <v>11.9081</v>
      </c>
      <c r="HI228">
        <v>4.9638</v>
      </c>
      <c r="HJ228">
        <v>3.292</v>
      </c>
      <c r="HK228">
        <v>9999</v>
      </c>
      <c r="HL228">
        <v>9999</v>
      </c>
      <c r="HM228">
        <v>9999</v>
      </c>
      <c r="HN228">
        <v>999.9</v>
      </c>
      <c r="HO228">
        <v>4.97018</v>
      </c>
      <c r="HP228">
        <v>1.87485</v>
      </c>
      <c r="HQ228">
        <v>1.87349</v>
      </c>
      <c r="HR228">
        <v>1.87267</v>
      </c>
      <c r="HS228">
        <v>1.87422</v>
      </c>
      <c r="HT228">
        <v>1.8692</v>
      </c>
      <c r="HU228">
        <v>1.87332</v>
      </c>
      <c r="HV228">
        <v>1.87837</v>
      </c>
      <c r="HW228">
        <v>0</v>
      </c>
      <c r="HX228">
        <v>0</v>
      </c>
      <c r="HY228">
        <v>0</v>
      </c>
      <c r="HZ228">
        <v>0</v>
      </c>
      <c r="IA228" t="s">
        <v>421</v>
      </c>
      <c r="IB228" t="s">
        <v>422</v>
      </c>
      <c r="IC228" t="s">
        <v>423</v>
      </c>
      <c r="ID228" t="s">
        <v>423</v>
      </c>
      <c r="IE228" t="s">
        <v>423</v>
      </c>
      <c r="IF228" t="s">
        <v>423</v>
      </c>
      <c r="IG228">
        <v>0</v>
      </c>
      <c r="IH228">
        <v>100</v>
      </c>
      <c r="II228">
        <v>100</v>
      </c>
      <c r="IJ228">
        <v>0.8100000000000001</v>
      </c>
      <c r="IK228">
        <v>0.287</v>
      </c>
      <c r="IL228">
        <v>0.8404591004278612</v>
      </c>
      <c r="IM228">
        <v>0.0007502269904989051</v>
      </c>
      <c r="IN228">
        <v>-1.907541437940456E-06</v>
      </c>
      <c r="IO228">
        <v>4.87577687351772E-10</v>
      </c>
      <c r="IP228">
        <v>0.02189480029041863</v>
      </c>
      <c r="IQ228">
        <v>-0.004180631305406676</v>
      </c>
      <c r="IR228">
        <v>0.0009752032425147314</v>
      </c>
      <c r="IS228">
        <v>-7.227821618075307E-06</v>
      </c>
      <c r="IT228">
        <v>1</v>
      </c>
      <c r="IU228">
        <v>1943</v>
      </c>
      <c r="IV228">
        <v>1</v>
      </c>
      <c r="IW228">
        <v>21</v>
      </c>
      <c r="IX228">
        <v>2</v>
      </c>
      <c r="IY228">
        <v>1.9</v>
      </c>
      <c r="IZ228">
        <v>1.06934</v>
      </c>
      <c r="JA228">
        <v>2.40723</v>
      </c>
      <c r="JB228">
        <v>1.42578</v>
      </c>
      <c r="JC228">
        <v>2.2644</v>
      </c>
      <c r="JD228">
        <v>1.54785</v>
      </c>
      <c r="JE228">
        <v>2.45605</v>
      </c>
      <c r="JF228">
        <v>32.6204</v>
      </c>
      <c r="JG228">
        <v>13.7468</v>
      </c>
      <c r="JH228">
        <v>18</v>
      </c>
      <c r="JI228">
        <v>621.05</v>
      </c>
      <c r="JJ228">
        <v>434.087</v>
      </c>
      <c r="JK228">
        <v>26.2227</v>
      </c>
      <c r="JL228">
        <v>27.479</v>
      </c>
      <c r="JM228">
        <v>29.9999</v>
      </c>
      <c r="JN228">
        <v>27.5707</v>
      </c>
      <c r="JO228">
        <v>27.5422</v>
      </c>
      <c r="JP228">
        <v>21.4342</v>
      </c>
      <c r="JQ228">
        <v>0</v>
      </c>
      <c r="JR228">
        <v>100</v>
      </c>
      <c r="JS228">
        <v>-999.9</v>
      </c>
      <c r="JT228">
        <v>409.64</v>
      </c>
      <c r="JU228">
        <v>25</v>
      </c>
      <c r="JV228">
        <v>94.88849999999999</v>
      </c>
      <c r="JW228">
        <v>101.172</v>
      </c>
    </row>
    <row r="229" spans="1:283">
      <c r="A229">
        <v>213</v>
      </c>
      <c r="B229">
        <v>1690422112</v>
      </c>
      <c r="C229">
        <v>43741.90000009537</v>
      </c>
      <c r="D229" t="s">
        <v>1423</v>
      </c>
      <c r="E229" t="s">
        <v>1424</v>
      </c>
      <c r="F229">
        <v>15</v>
      </c>
      <c r="P229">
        <v>1690422104</v>
      </c>
      <c r="Q229">
        <f>(R229)/1000</f>
        <v>0</v>
      </c>
      <c r="R229">
        <f>1000*DB229*AP229*(CX229-CY229)/(100*CQ229*(1000-AP229*CX229))</f>
        <v>0</v>
      </c>
      <c r="S229">
        <f>DB229*AP229*(CW229-CV229*(1000-AP229*CY229)/(1000-AP229*CX229))/(100*CQ229)</f>
        <v>0</v>
      </c>
      <c r="T229">
        <f>CV229 - IF(AP229&gt;1, S229*CQ229*100.0/(AR229*DJ229), 0)</f>
        <v>0</v>
      </c>
      <c r="U229">
        <f>((AA229-Q229/2)*T229-S229)/(AA229+Q229/2)</f>
        <v>0</v>
      </c>
      <c r="V229">
        <f>U229*(DC229+DD229)/1000.0</f>
        <v>0</v>
      </c>
      <c r="W229">
        <f>(CV229 - IF(AP229&gt;1, S229*CQ229*100.0/(AR229*DJ229), 0))*(DC229+DD229)/1000.0</f>
        <v>0</v>
      </c>
      <c r="X229">
        <f>2.0/((1/Z229-1/Y229)+SIGN(Z229)*SQRT((1/Z229-1/Y229)*(1/Z229-1/Y229) + 4*CR229/((CR229+1)*(CR229+1))*(2*1/Z229*1/Y229-1/Y229*1/Y229)))</f>
        <v>0</v>
      </c>
      <c r="Y229">
        <f>IF(LEFT(CS229,1)&lt;&gt;"0",IF(LEFT(CS229,1)="1",3.0,CT229),$D$5+$E$5*(DJ229*DC229/($K$5*1000))+$F$5*(DJ229*DC229/($K$5*1000))*MAX(MIN(CQ229,$J$5),$I$5)*MAX(MIN(CQ229,$J$5),$I$5)+$G$5*MAX(MIN(CQ229,$J$5),$I$5)*(DJ229*DC229/($K$5*1000))+$H$5*(DJ229*DC229/($K$5*1000))*(DJ229*DC229/($K$5*1000)))</f>
        <v>0</v>
      </c>
      <c r="Z229">
        <f>Q229*(1000-(1000*0.61365*exp(17.502*AD229/(240.97+AD229))/(DC229+DD229)+CX229)/2)/(1000*0.61365*exp(17.502*AD229/(240.97+AD229))/(DC229+DD229)-CX229)</f>
        <v>0</v>
      </c>
      <c r="AA229">
        <f>1/((CR229+1)/(X229/1.6)+1/(Y229/1.37)) + CR229/((CR229+1)/(X229/1.6) + CR229/(Y229/1.37))</f>
        <v>0</v>
      </c>
      <c r="AB229">
        <f>(CM229*CP229)</f>
        <v>0</v>
      </c>
      <c r="AC229">
        <f>(DE229+(AB229+2*0.95*5.67E-8*(((DE229+$B$7)+273)^4-(DE229+273)^4)-44100*Q229)/(1.84*29.3*Y229+8*0.95*5.67E-8*(DE229+273)^3))</f>
        <v>0</v>
      </c>
      <c r="AD229">
        <f>($C$7*DF229+$D$7*DG229+$E$7*AC229)</f>
        <v>0</v>
      </c>
      <c r="AE229">
        <f>0.61365*exp(17.502*AD229/(240.97+AD229))</f>
        <v>0</v>
      </c>
      <c r="AF229">
        <f>(AG229/AH229*100)</f>
        <v>0</v>
      </c>
      <c r="AG229">
        <f>CX229*(DC229+DD229)/1000</f>
        <v>0</v>
      </c>
      <c r="AH229">
        <f>0.61365*exp(17.502*DE229/(240.97+DE229))</f>
        <v>0</v>
      </c>
      <c r="AI229">
        <f>(AE229-CX229*(DC229+DD229)/1000)</f>
        <v>0</v>
      </c>
      <c r="AJ229">
        <f>(-Q229*44100)</f>
        <v>0</v>
      </c>
      <c r="AK229">
        <f>2*29.3*Y229*0.92*(DE229-AD229)</f>
        <v>0</v>
      </c>
      <c r="AL229">
        <f>2*0.95*5.67E-8*(((DE229+$B$7)+273)^4-(AD229+273)^4)</f>
        <v>0</v>
      </c>
      <c r="AM229">
        <f>AB229+AL229+AJ229+AK229</f>
        <v>0</v>
      </c>
      <c r="AN229">
        <v>0</v>
      </c>
      <c r="AO229">
        <v>0</v>
      </c>
      <c r="AP229">
        <f>IF(AN229*$H$13&gt;=AR229,1.0,(AR229/(AR229-AN229*$H$13)))</f>
        <v>0</v>
      </c>
      <c r="AQ229">
        <f>(AP229-1)*100</f>
        <v>0</v>
      </c>
      <c r="AR229">
        <f>MAX(0,($B$13+$C$13*DJ229)/(1+$D$13*DJ229)*DC229/(DE229+273)*$E$13)</f>
        <v>0</v>
      </c>
      <c r="AS229" t="s">
        <v>1425</v>
      </c>
      <c r="AT229">
        <v>10575.7</v>
      </c>
      <c r="AU229">
        <v>527.6799999999999</v>
      </c>
      <c r="AV229">
        <v>1908.7</v>
      </c>
      <c r="AW229">
        <f>1-AU229/AV229</f>
        <v>0</v>
      </c>
      <c r="AX229">
        <v>-0.4677459146749505</v>
      </c>
      <c r="AY229" t="s">
        <v>417</v>
      </c>
      <c r="AZ229" t="s">
        <v>417</v>
      </c>
      <c r="BA229">
        <v>0</v>
      </c>
      <c r="BB229">
        <v>0</v>
      </c>
      <c r="BC229">
        <f>1-BA229/BB229</f>
        <v>0</v>
      </c>
      <c r="BD229">
        <v>0.5</v>
      </c>
      <c r="BE229">
        <f>CN229</f>
        <v>0</v>
      </c>
      <c r="BF229">
        <f>S229</f>
        <v>0</v>
      </c>
      <c r="BG229">
        <f>BC229*BD229*BE229</f>
        <v>0</v>
      </c>
      <c r="BH229">
        <f>(BF229-AX229)/BE229</f>
        <v>0</v>
      </c>
      <c r="BI229">
        <f>(AV229-BB229)/BB229</f>
        <v>0</v>
      </c>
      <c r="BJ229">
        <f>AU229/(AW229+AU229/BB229)</f>
        <v>0</v>
      </c>
      <c r="BK229" t="s">
        <v>417</v>
      </c>
      <c r="BL229">
        <v>0</v>
      </c>
      <c r="BM229">
        <f>IF(BL229&lt;&gt;0, BL229, BJ229)</f>
        <v>0</v>
      </c>
      <c r="BN229">
        <f>1-BM229/BB229</f>
        <v>0</v>
      </c>
      <c r="BO229">
        <f>(BB229-BA229)/(BB229-BM229)</f>
        <v>0</v>
      </c>
      <c r="BP229">
        <f>(AV229-BB229)/(AV229-BM229)</f>
        <v>0</v>
      </c>
      <c r="BQ229">
        <f>(BB229-BA229)/(BB229-AU229)</f>
        <v>0</v>
      </c>
      <c r="BR229">
        <f>(AV229-BB229)/(AV229-AU229)</f>
        <v>0</v>
      </c>
      <c r="BS229">
        <f>(BO229*BM229/BA229)</f>
        <v>0</v>
      </c>
      <c r="BT229">
        <f>(1-BS229)</f>
        <v>0</v>
      </c>
      <c r="BU229">
        <v>3529</v>
      </c>
      <c r="BV229">
        <v>300</v>
      </c>
      <c r="BW229">
        <v>300</v>
      </c>
      <c r="BX229">
        <v>300</v>
      </c>
      <c r="BY229">
        <v>10575.7</v>
      </c>
      <c r="BZ229">
        <v>1849.91</v>
      </c>
      <c r="CA229">
        <v>-0.00876472</v>
      </c>
      <c r="CB229">
        <v>-17.76</v>
      </c>
      <c r="CC229" t="s">
        <v>417</v>
      </c>
      <c r="CD229" t="s">
        <v>417</v>
      </c>
      <c r="CE229" t="s">
        <v>417</v>
      </c>
      <c r="CF229" t="s">
        <v>417</v>
      </c>
      <c r="CG229" t="s">
        <v>417</v>
      </c>
      <c r="CH229" t="s">
        <v>417</v>
      </c>
      <c r="CI229" t="s">
        <v>417</v>
      </c>
      <c r="CJ229" t="s">
        <v>417</v>
      </c>
      <c r="CK229" t="s">
        <v>417</v>
      </c>
      <c r="CL229" t="s">
        <v>417</v>
      </c>
      <c r="CM229">
        <f>$B$11*DK229+$C$11*DL229+$F$11*DW229*(1-DZ229)</f>
        <v>0</v>
      </c>
      <c r="CN229">
        <f>CM229*CO229</f>
        <v>0</v>
      </c>
      <c r="CO229">
        <f>($B$11*$D$9+$C$11*$D$9+$F$11*((EJ229+EB229)/MAX(EJ229+EB229+EK229, 0.1)*$I$9+EK229/MAX(EJ229+EB229+EK229, 0.1)*$J$9))/($B$11+$C$11+$F$11)</f>
        <v>0</v>
      </c>
      <c r="CP229">
        <f>($B$11*$K$9+$C$11*$K$9+$F$11*((EJ229+EB229)/MAX(EJ229+EB229+EK229, 0.1)*$P$9+EK229/MAX(EJ229+EB229+EK229, 0.1)*$Q$9))/($B$11+$C$11+$F$11)</f>
        <v>0</v>
      </c>
      <c r="CQ229">
        <v>6</v>
      </c>
      <c r="CR229">
        <v>0.5</v>
      </c>
      <c r="CS229" t="s">
        <v>418</v>
      </c>
      <c r="CT229">
        <v>2</v>
      </c>
      <c r="CU229">
        <v>1690422104</v>
      </c>
      <c r="CV229">
        <v>410.1049677419356</v>
      </c>
      <c r="CW229">
        <v>409.6633548387096</v>
      </c>
      <c r="CX229">
        <v>20.86506774193548</v>
      </c>
      <c r="CY229">
        <v>20.80306129032259</v>
      </c>
      <c r="CZ229">
        <v>409.2249677419356</v>
      </c>
      <c r="DA229">
        <v>20.57806774193548</v>
      </c>
      <c r="DB229">
        <v>600.2078387096774</v>
      </c>
      <c r="DC229">
        <v>101.0719677419355</v>
      </c>
      <c r="DD229">
        <v>0.100006229032258</v>
      </c>
      <c r="DE229">
        <v>26.31943548387097</v>
      </c>
      <c r="DF229">
        <v>26.05566774193549</v>
      </c>
      <c r="DG229">
        <v>999.9000000000003</v>
      </c>
      <c r="DH229">
        <v>0</v>
      </c>
      <c r="DI229">
        <v>0</v>
      </c>
      <c r="DJ229">
        <v>9999.640967741936</v>
      </c>
      <c r="DK229">
        <v>0</v>
      </c>
      <c r="DL229">
        <v>3.881908387096774</v>
      </c>
      <c r="DM229">
        <v>0.3718675161290323</v>
      </c>
      <c r="DN229">
        <v>418.7733225806451</v>
      </c>
      <c r="DO229">
        <v>418.3667096774194</v>
      </c>
      <c r="DP229">
        <v>0.06273208387096775</v>
      </c>
      <c r="DQ229">
        <v>409.6633548387096</v>
      </c>
      <c r="DR229">
        <v>20.80306129032259</v>
      </c>
      <c r="DS229">
        <v>2.108945161290322</v>
      </c>
      <c r="DT229">
        <v>2.102604838709677</v>
      </c>
      <c r="DU229">
        <v>18.28690322580645</v>
      </c>
      <c r="DV229">
        <v>18.23891935483871</v>
      </c>
      <c r="DW229">
        <v>0.0499931</v>
      </c>
      <c r="DX229">
        <v>0</v>
      </c>
      <c r="DY229">
        <v>0</v>
      </c>
      <c r="DZ229">
        <v>0</v>
      </c>
      <c r="EA229">
        <v>527.71</v>
      </c>
      <c r="EB229">
        <v>0.0499931</v>
      </c>
      <c r="EC229">
        <v>18.36</v>
      </c>
      <c r="ED229">
        <v>-0.9574193548387098</v>
      </c>
      <c r="EE229">
        <v>35.60467741935484</v>
      </c>
      <c r="EF229">
        <v>40.20122580645162</v>
      </c>
      <c r="EG229">
        <v>37.96341935483871</v>
      </c>
      <c r="EH229">
        <v>41.43129032258064</v>
      </c>
      <c r="EI229">
        <v>38.38499999999998</v>
      </c>
      <c r="EJ229">
        <v>0</v>
      </c>
      <c r="EK229">
        <v>0</v>
      </c>
      <c r="EL229">
        <v>0</v>
      </c>
      <c r="EM229">
        <v>135.6000001430511</v>
      </c>
      <c r="EN229">
        <v>0</v>
      </c>
      <c r="EO229">
        <v>527.6799999999999</v>
      </c>
      <c r="EP229">
        <v>8.865384558333352</v>
      </c>
      <c r="EQ229">
        <v>-0.7953845361092122</v>
      </c>
      <c r="ER229">
        <v>18.3136</v>
      </c>
      <c r="ES229">
        <v>15</v>
      </c>
      <c r="ET229">
        <v>1690422134</v>
      </c>
      <c r="EU229" t="s">
        <v>1426</v>
      </c>
      <c r="EV229">
        <v>1690422134</v>
      </c>
      <c r="EW229">
        <v>1690422128.5</v>
      </c>
      <c r="EX229">
        <v>169</v>
      </c>
      <c r="EY229">
        <v>0.06900000000000001</v>
      </c>
      <c r="EZ229">
        <v>0.002</v>
      </c>
      <c r="FA229">
        <v>0.88</v>
      </c>
      <c r="FB229">
        <v>0.287</v>
      </c>
      <c r="FC229">
        <v>410</v>
      </c>
      <c r="FD229">
        <v>21</v>
      </c>
      <c r="FE229">
        <v>0.37</v>
      </c>
      <c r="FF229">
        <v>0.13</v>
      </c>
      <c r="FG229">
        <v>-0.3907507032495318</v>
      </c>
      <c r="FH229">
        <v>-0.6351501625487233</v>
      </c>
      <c r="FI229">
        <v>0.05202981504764265</v>
      </c>
      <c r="FJ229">
        <v>1</v>
      </c>
      <c r="FK229">
        <v>0.35545655</v>
      </c>
      <c r="FL229">
        <v>0.5368727054408999</v>
      </c>
      <c r="FM229">
        <v>0.05933647016757485</v>
      </c>
      <c r="FN229">
        <v>1</v>
      </c>
      <c r="FO229">
        <v>410.0370666666667</v>
      </c>
      <c r="FP229">
        <v>0.4743403781991506</v>
      </c>
      <c r="FQ229">
        <v>0.03657771027400309</v>
      </c>
      <c r="FR229">
        <v>1</v>
      </c>
      <c r="FS229">
        <v>0.0564212825</v>
      </c>
      <c r="FT229">
        <v>0.1294886240150093</v>
      </c>
      <c r="FU229">
        <v>0.01371867566490818</v>
      </c>
      <c r="FV229">
        <v>1</v>
      </c>
      <c r="FW229">
        <v>20.86643333333334</v>
      </c>
      <c r="FX229">
        <v>0.1076342602891929</v>
      </c>
      <c r="FY229">
        <v>0.008070164530884992</v>
      </c>
      <c r="FZ229">
        <v>1</v>
      </c>
      <c r="GA229">
        <v>5</v>
      </c>
      <c r="GB229">
        <v>5</v>
      </c>
      <c r="GC229" t="s">
        <v>420</v>
      </c>
      <c r="GD229">
        <v>3.17756</v>
      </c>
      <c r="GE229">
        <v>2.79673</v>
      </c>
      <c r="GF229">
        <v>0.102852</v>
      </c>
      <c r="GG229">
        <v>0.103423</v>
      </c>
      <c r="GH229">
        <v>0.108656</v>
      </c>
      <c r="GI229">
        <v>0.109586</v>
      </c>
      <c r="GJ229">
        <v>27966.8</v>
      </c>
      <c r="GK229">
        <v>22305.9</v>
      </c>
      <c r="GL229">
        <v>29135.5</v>
      </c>
      <c r="GM229">
        <v>24372.5</v>
      </c>
      <c r="GN229">
        <v>33013.1</v>
      </c>
      <c r="GO229">
        <v>31665.3</v>
      </c>
      <c r="GP229">
        <v>40173.3</v>
      </c>
      <c r="GQ229">
        <v>39764</v>
      </c>
      <c r="GR229">
        <v>2.15377</v>
      </c>
      <c r="GS229">
        <v>1.8852</v>
      </c>
      <c r="GT229">
        <v>0.10819</v>
      </c>
      <c r="GU229">
        <v>0</v>
      </c>
      <c r="GV229">
        <v>24.2941</v>
      </c>
      <c r="GW229">
        <v>999.9</v>
      </c>
      <c r="GX229">
        <v>64.90000000000001</v>
      </c>
      <c r="GY229">
        <v>29.4</v>
      </c>
      <c r="GZ229">
        <v>26.4287</v>
      </c>
      <c r="HA229">
        <v>62.2245</v>
      </c>
      <c r="HB229">
        <v>31.3542</v>
      </c>
      <c r="HC229">
        <v>1</v>
      </c>
      <c r="HD229">
        <v>0.0113821</v>
      </c>
      <c r="HE229">
        <v>0</v>
      </c>
      <c r="HF229">
        <v>20.2954</v>
      </c>
      <c r="HG229">
        <v>5.22732</v>
      </c>
      <c r="HH229">
        <v>11.9081</v>
      </c>
      <c r="HI229">
        <v>4.964</v>
      </c>
      <c r="HJ229">
        <v>3.292</v>
      </c>
      <c r="HK229">
        <v>9999</v>
      </c>
      <c r="HL229">
        <v>9999</v>
      </c>
      <c r="HM229">
        <v>9999</v>
      </c>
      <c r="HN229">
        <v>999.9</v>
      </c>
      <c r="HO229">
        <v>4.97021</v>
      </c>
      <c r="HP229">
        <v>1.87485</v>
      </c>
      <c r="HQ229">
        <v>1.87349</v>
      </c>
      <c r="HR229">
        <v>1.8726</v>
      </c>
      <c r="HS229">
        <v>1.87419</v>
      </c>
      <c r="HT229">
        <v>1.8692</v>
      </c>
      <c r="HU229">
        <v>1.87333</v>
      </c>
      <c r="HV229">
        <v>1.87838</v>
      </c>
      <c r="HW229">
        <v>0</v>
      </c>
      <c r="HX229">
        <v>0</v>
      </c>
      <c r="HY229">
        <v>0</v>
      </c>
      <c r="HZ229">
        <v>0</v>
      </c>
      <c r="IA229" t="s">
        <v>421</v>
      </c>
      <c r="IB229" t="s">
        <v>422</v>
      </c>
      <c r="IC229" t="s">
        <v>423</v>
      </c>
      <c r="ID229" t="s">
        <v>423</v>
      </c>
      <c r="IE229" t="s">
        <v>423</v>
      </c>
      <c r="IF229" t="s">
        <v>423</v>
      </c>
      <c r="IG229">
        <v>0</v>
      </c>
      <c r="IH229">
        <v>100</v>
      </c>
      <c r="II229">
        <v>100</v>
      </c>
      <c r="IJ229">
        <v>0.88</v>
      </c>
      <c r="IK229">
        <v>0.287</v>
      </c>
      <c r="IL229">
        <v>0.789285242324039</v>
      </c>
      <c r="IM229">
        <v>0.0007502269904989051</v>
      </c>
      <c r="IN229">
        <v>-1.907541437940456E-06</v>
      </c>
      <c r="IO229">
        <v>4.87577687351772E-10</v>
      </c>
      <c r="IP229">
        <v>0.02377994997712852</v>
      </c>
      <c r="IQ229">
        <v>-0.004180631305406676</v>
      </c>
      <c r="IR229">
        <v>0.0009752032425147314</v>
      </c>
      <c r="IS229">
        <v>-7.227821618075307E-06</v>
      </c>
      <c r="IT229">
        <v>1</v>
      </c>
      <c r="IU229">
        <v>1943</v>
      </c>
      <c r="IV229">
        <v>1</v>
      </c>
      <c r="IW229">
        <v>21</v>
      </c>
      <c r="IX229">
        <v>2</v>
      </c>
      <c r="IY229">
        <v>2</v>
      </c>
      <c r="IZ229">
        <v>1.06934</v>
      </c>
      <c r="JA229">
        <v>2.41699</v>
      </c>
      <c r="JB229">
        <v>1.42578</v>
      </c>
      <c r="JC229">
        <v>2.2644</v>
      </c>
      <c r="JD229">
        <v>1.54785</v>
      </c>
      <c r="JE229">
        <v>2.40845</v>
      </c>
      <c r="JF229">
        <v>32.5318</v>
      </c>
      <c r="JG229">
        <v>13.6942</v>
      </c>
      <c r="JH229">
        <v>18</v>
      </c>
      <c r="JI229">
        <v>621.103</v>
      </c>
      <c r="JJ229">
        <v>433.181</v>
      </c>
      <c r="JK229">
        <v>26.1602</v>
      </c>
      <c r="JL229">
        <v>27.4589</v>
      </c>
      <c r="JM229">
        <v>30.0004</v>
      </c>
      <c r="JN229">
        <v>27.5127</v>
      </c>
      <c r="JO229">
        <v>27.4812</v>
      </c>
      <c r="JP229">
        <v>21.4282</v>
      </c>
      <c r="JQ229">
        <v>0</v>
      </c>
      <c r="JR229">
        <v>100</v>
      </c>
      <c r="JS229">
        <v>-999.9</v>
      </c>
      <c r="JT229">
        <v>409.539</v>
      </c>
      <c r="JU229">
        <v>25</v>
      </c>
      <c r="JV229">
        <v>94.9089</v>
      </c>
      <c r="JW229">
        <v>101.167</v>
      </c>
    </row>
    <row r="230" spans="1:283">
      <c r="A230">
        <v>214</v>
      </c>
      <c r="B230">
        <v>1690422265</v>
      </c>
      <c r="C230">
        <v>43894.90000009537</v>
      </c>
      <c r="D230" t="s">
        <v>1427</v>
      </c>
      <c r="E230" t="s">
        <v>1428</v>
      </c>
      <c r="F230">
        <v>15</v>
      </c>
      <c r="P230">
        <v>1690422257</v>
      </c>
      <c r="Q230">
        <f>(R230)/1000</f>
        <v>0</v>
      </c>
      <c r="R230">
        <f>1000*DB230*AP230*(CX230-CY230)/(100*CQ230*(1000-AP230*CX230))</f>
        <v>0</v>
      </c>
      <c r="S230">
        <f>DB230*AP230*(CW230-CV230*(1000-AP230*CY230)/(1000-AP230*CX230))/(100*CQ230)</f>
        <v>0</v>
      </c>
      <c r="T230">
        <f>CV230 - IF(AP230&gt;1, S230*CQ230*100.0/(AR230*DJ230), 0)</f>
        <v>0</v>
      </c>
      <c r="U230">
        <f>((AA230-Q230/2)*T230-S230)/(AA230+Q230/2)</f>
        <v>0</v>
      </c>
      <c r="V230">
        <f>U230*(DC230+DD230)/1000.0</f>
        <v>0</v>
      </c>
      <c r="W230">
        <f>(CV230 - IF(AP230&gt;1, S230*CQ230*100.0/(AR230*DJ230), 0))*(DC230+DD230)/1000.0</f>
        <v>0</v>
      </c>
      <c r="X230">
        <f>2.0/((1/Z230-1/Y230)+SIGN(Z230)*SQRT((1/Z230-1/Y230)*(1/Z230-1/Y230) + 4*CR230/((CR230+1)*(CR230+1))*(2*1/Z230*1/Y230-1/Y230*1/Y230)))</f>
        <v>0</v>
      </c>
      <c r="Y230">
        <f>IF(LEFT(CS230,1)&lt;&gt;"0",IF(LEFT(CS230,1)="1",3.0,CT230),$D$5+$E$5*(DJ230*DC230/($K$5*1000))+$F$5*(DJ230*DC230/($K$5*1000))*MAX(MIN(CQ230,$J$5),$I$5)*MAX(MIN(CQ230,$J$5),$I$5)+$G$5*MAX(MIN(CQ230,$J$5),$I$5)*(DJ230*DC230/($K$5*1000))+$H$5*(DJ230*DC230/($K$5*1000))*(DJ230*DC230/($K$5*1000)))</f>
        <v>0</v>
      </c>
      <c r="Z230">
        <f>Q230*(1000-(1000*0.61365*exp(17.502*AD230/(240.97+AD230))/(DC230+DD230)+CX230)/2)/(1000*0.61365*exp(17.502*AD230/(240.97+AD230))/(DC230+DD230)-CX230)</f>
        <v>0</v>
      </c>
      <c r="AA230">
        <f>1/((CR230+1)/(X230/1.6)+1/(Y230/1.37)) + CR230/((CR230+1)/(X230/1.6) + CR230/(Y230/1.37))</f>
        <v>0</v>
      </c>
      <c r="AB230">
        <f>(CM230*CP230)</f>
        <v>0</v>
      </c>
      <c r="AC230">
        <f>(DE230+(AB230+2*0.95*5.67E-8*(((DE230+$B$7)+273)^4-(DE230+273)^4)-44100*Q230)/(1.84*29.3*Y230+8*0.95*5.67E-8*(DE230+273)^3))</f>
        <v>0</v>
      </c>
      <c r="AD230">
        <f>($C$7*DF230+$D$7*DG230+$E$7*AC230)</f>
        <v>0</v>
      </c>
      <c r="AE230">
        <f>0.61365*exp(17.502*AD230/(240.97+AD230))</f>
        <v>0</v>
      </c>
      <c r="AF230">
        <f>(AG230/AH230*100)</f>
        <v>0</v>
      </c>
      <c r="AG230">
        <f>CX230*(DC230+DD230)/1000</f>
        <v>0</v>
      </c>
      <c r="AH230">
        <f>0.61365*exp(17.502*DE230/(240.97+DE230))</f>
        <v>0</v>
      </c>
      <c r="AI230">
        <f>(AE230-CX230*(DC230+DD230)/1000)</f>
        <v>0</v>
      </c>
      <c r="AJ230">
        <f>(-Q230*44100)</f>
        <v>0</v>
      </c>
      <c r="AK230">
        <f>2*29.3*Y230*0.92*(DE230-AD230)</f>
        <v>0</v>
      </c>
      <c r="AL230">
        <f>2*0.95*5.67E-8*(((DE230+$B$7)+273)^4-(AD230+273)^4)</f>
        <v>0</v>
      </c>
      <c r="AM230">
        <f>AB230+AL230+AJ230+AK230</f>
        <v>0</v>
      </c>
      <c r="AN230">
        <v>0</v>
      </c>
      <c r="AO230">
        <v>0</v>
      </c>
      <c r="AP230">
        <f>IF(AN230*$H$13&gt;=AR230,1.0,(AR230/(AR230-AN230*$H$13)))</f>
        <v>0</v>
      </c>
      <c r="AQ230">
        <f>(AP230-1)*100</f>
        <v>0</v>
      </c>
      <c r="AR230">
        <f>MAX(0,($B$13+$C$13*DJ230)/(1+$D$13*DJ230)*DC230/(DE230+273)*$E$13)</f>
        <v>0</v>
      </c>
      <c r="AS230" t="s">
        <v>1429</v>
      </c>
      <c r="AT230">
        <v>10492.9</v>
      </c>
      <c r="AU230">
        <v>614.076</v>
      </c>
      <c r="AV230">
        <v>3145.97</v>
      </c>
      <c r="AW230">
        <f>1-AU230/AV230</f>
        <v>0</v>
      </c>
      <c r="AX230">
        <v>-0.4966919109714775</v>
      </c>
      <c r="AY230" t="s">
        <v>417</v>
      </c>
      <c r="AZ230" t="s">
        <v>417</v>
      </c>
      <c r="BA230">
        <v>0</v>
      </c>
      <c r="BB230">
        <v>0</v>
      </c>
      <c r="BC230">
        <f>1-BA230/BB230</f>
        <v>0</v>
      </c>
      <c r="BD230">
        <v>0.5</v>
      </c>
      <c r="BE230">
        <f>CN230</f>
        <v>0</v>
      </c>
      <c r="BF230">
        <f>S230</f>
        <v>0</v>
      </c>
      <c r="BG230">
        <f>BC230*BD230*BE230</f>
        <v>0</v>
      </c>
      <c r="BH230">
        <f>(BF230-AX230)/BE230</f>
        <v>0</v>
      </c>
      <c r="BI230">
        <f>(AV230-BB230)/BB230</f>
        <v>0</v>
      </c>
      <c r="BJ230">
        <f>AU230/(AW230+AU230/BB230)</f>
        <v>0</v>
      </c>
      <c r="BK230" t="s">
        <v>417</v>
      </c>
      <c r="BL230">
        <v>0</v>
      </c>
      <c r="BM230">
        <f>IF(BL230&lt;&gt;0, BL230, BJ230)</f>
        <v>0</v>
      </c>
      <c r="BN230">
        <f>1-BM230/BB230</f>
        <v>0</v>
      </c>
      <c r="BO230">
        <f>(BB230-BA230)/(BB230-BM230)</f>
        <v>0</v>
      </c>
      <c r="BP230">
        <f>(AV230-BB230)/(AV230-BM230)</f>
        <v>0</v>
      </c>
      <c r="BQ230">
        <f>(BB230-BA230)/(BB230-AU230)</f>
        <v>0</v>
      </c>
      <c r="BR230">
        <f>(AV230-BB230)/(AV230-AU230)</f>
        <v>0</v>
      </c>
      <c r="BS230">
        <f>(BO230*BM230/BA230)</f>
        <v>0</v>
      </c>
      <c r="BT230">
        <f>(1-BS230)</f>
        <v>0</v>
      </c>
      <c r="BU230">
        <v>3530</v>
      </c>
      <c r="BV230">
        <v>300</v>
      </c>
      <c r="BW230">
        <v>300</v>
      </c>
      <c r="BX230">
        <v>300</v>
      </c>
      <c r="BY230">
        <v>10492.9</v>
      </c>
      <c r="BZ230">
        <v>3123.05</v>
      </c>
      <c r="CA230">
        <v>-0.008698569999999999</v>
      </c>
      <c r="CB230">
        <v>2.14</v>
      </c>
      <c r="CC230" t="s">
        <v>417</v>
      </c>
      <c r="CD230" t="s">
        <v>417</v>
      </c>
      <c r="CE230" t="s">
        <v>417</v>
      </c>
      <c r="CF230" t="s">
        <v>417</v>
      </c>
      <c r="CG230" t="s">
        <v>417</v>
      </c>
      <c r="CH230" t="s">
        <v>417</v>
      </c>
      <c r="CI230" t="s">
        <v>417</v>
      </c>
      <c r="CJ230" t="s">
        <v>417</v>
      </c>
      <c r="CK230" t="s">
        <v>417</v>
      </c>
      <c r="CL230" t="s">
        <v>417</v>
      </c>
      <c r="CM230">
        <f>$B$11*DK230+$C$11*DL230+$F$11*DW230*(1-DZ230)</f>
        <v>0</v>
      </c>
      <c r="CN230">
        <f>CM230*CO230</f>
        <v>0</v>
      </c>
      <c r="CO230">
        <f>($B$11*$D$9+$C$11*$D$9+$F$11*((EJ230+EB230)/MAX(EJ230+EB230+EK230, 0.1)*$I$9+EK230/MAX(EJ230+EB230+EK230, 0.1)*$J$9))/($B$11+$C$11+$F$11)</f>
        <v>0</v>
      </c>
      <c r="CP230">
        <f>($B$11*$K$9+$C$11*$K$9+$F$11*((EJ230+EB230)/MAX(EJ230+EB230+EK230, 0.1)*$P$9+EK230/MAX(EJ230+EB230+EK230, 0.1)*$Q$9))/($B$11+$C$11+$F$11)</f>
        <v>0</v>
      </c>
      <c r="CQ230">
        <v>6</v>
      </c>
      <c r="CR230">
        <v>0.5</v>
      </c>
      <c r="CS230" t="s">
        <v>418</v>
      </c>
      <c r="CT230">
        <v>2</v>
      </c>
      <c r="CU230">
        <v>1690422257</v>
      </c>
      <c r="CV230">
        <v>409.8801935483871</v>
      </c>
      <c r="CW230">
        <v>409.5261290322581</v>
      </c>
      <c r="CX230">
        <v>20.56957096774194</v>
      </c>
      <c r="CY230">
        <v>20.22914838709677</v>
      </c>
      <c r="CZ230">
        <v>409.0651935483871</v>
      </c>
      <c r="DA230">
        <v>20.29957096774194</v>
      </c>
      <c r="DB230">
        <v>600.1988064516129</v>
      </c>
      <c r="DC230">
        <v>101.0769677419355</v>
      </c>
      <c r="DD230">
        <v>0.1000360258064516</v>
      </c>
      <c r="DE230">
        <v>26.26221612903226</v>
      </c>
      <c r="DF230">
        <v>26.11403870967742</v>
      </c>
      <c r="DG230">
        <v>999.9000000000003</v>
      </c>
      <c r="DH230">
        <v>0</v>
      </c>
      <c r="DI230">
        <v>0</v>
      </c>
      <c r="DJ230">
        <v>9991.631935483872</v>
      </c>
      <c r="DK230">
        <v>0</v>
      </c>
      <c r="DL230">
        <v>4.977908064516128</v>
      </c>
      <c r="DM230">
        <v>0.4184275161290323</v>
      </c>
      <c r="DN230">
        <v>418.5592580645162</v>
      </c>
      <c r="DO230">
        <v>417.9815806451613</v>
      </c>
      <c r="DP230">
        <v>0.3524580322580644</v>
      </c>
      <c r="DQ230">
        <v>409.5261290322581</v>
      </c>
      <c r="DR230">
        <v>20.22914838709677</v>
      </c>
      <c r="DS230">
        <v>2.080324838709677</v>
      </c>
      <c r="DT230">
        <v>2.044699677419355</v>
      </c>
      <c r="DU230">
        <v>18.06934193548387</v>
      </c>
      <c r="DV230">
        <v>17.79478709677419</v>
      </c>
      <c r="DW230">
        <v>0.0499931</v>
      </c>
      <c r="DX230">
        <v>0</v>
      </c>
      <c r="DY230">
        <v>0</v>
      </c>
      <c r="DZ230">
        <v>0</v>
      </c>
      <c r="EA230">
        <v>614.2629032258063</v>
      </c>
      <c r="EB230">
        <v>0.0499931</v>
      </c>
      <c r="EC230">
        <v>2.343870967741935</v>
      </c>
      <c r="ED230">
        <v>-2.484193548387096</v>
      </c>
      <c r="EE230">
        <v>34.84654838709677</v>
      </c>
      <c r="EF230">
        <v>37.90496774193548</v>
      </c>
      <c r="EG230">
        <v>36.68522580645161</v>
      </c>
      <c r="EH230">
        <v>38.07638709677419</v>
      </c>
      <c r="EI230">
        <v>36.86058064516128</v>
      </c>
      <c r="EJ230">
        <v>0</v>
      </c>
      <c r="EK230">
        <v>0</v>
      </c>
      <c r="EL230">
        <v>0</v>
      </c>
      <c r="EM230">
        <v>152.6000001430511</v>
      </c>
      <c r="EN230">
        <v>0</v>
      </c>
      <c r="EO230">
        <v>614.076</v>
      </c>
      <c r="EP230">
        <v>-1.843076954917016</v>
      </c>
      <c r="EQ230">
        <v>-6.802307679462699</v>
      </c>
      <c r="ER230">
        <v>2.2236</v>
      </c>
      <c r="ES230">
        <v>15</v>
      </c>
      <c r="ET230">
        <v>1690422283</v>
      </c>
      <c r="EU230" t="s">
        <v>1430</v>
      </c>
      <c r="EV230">
        <v>1690422281</v>
      </c>
      <c r="EW230">
        <v>1690422283</v>
      </c>
      <c r="EX230">
        <v>170</v>
      </c>
      <c r="EY230">
        <v>-0.064</v>
      </c>
      <c r="EZ230">
        <v>-0.001</v>
      </c>
      <c r="FA230">
        <v>0.8149999999999999</v>
      </c>
      <c r="FB230">
        <v>0.27</v>
      </c>
      <c r="FC230">
        <v>410</v>
      </c>
      <c r="FD230">
        <v>20</v>
      </c>
      <c r="FE230">
        <v>0.46</v>
      </c>
      <c r="FF230">
        <v>0.17</v>
      </c>
      <c r="FG230">
        <v>-0.5651787651797584</v>
      </c>
      <c r="FH230">
        <v>-0.2444180398683829</v>
      </c>
      <c r="FI230">
        <v>0.03300593295978126</v>
      </c>
      <c r="FJ230">
        <v>1</v>
      </c>
      <c r="FK230">
        <v>0.422012325</v>
      </c>
      <c r="FL230">
        <v>0.02380562476547786</v>
      </c>
      <c r="FM230">
        <v>0.02783144162308836</v>
      </c>
      <c r="FN230">
        <v>1</v>
      </c>
      <c r="FO230">
        <v>409.9456999999999</v>
      </c>
      <c r="FP230">
        <v>0.1978998887660408</v>
      </c>
      <c r="FQ230">
        <v>0.02110789741621625</v>
      </c>
      <c r="FR230">
        <v>1</v>
      </c>
      <c r="FS230">
        <v>0.34384005</v>
      </c>
      <c r="FT230">
        <v>0.2068825440900563</v>
      </c>
      <c r="FU230">
        <v>0.02008901099351335</v>
      </c>
      <c r="FV230">
        <v>1</v>
      </c>
      <c r="FW230">
        <v>20.58140666666667</v>
      </c>
      <c r="FX230">
        <v>-0.07400756395994823</v>
      </c>
      <c r="FY230">
        <v>0.005534192704350479</v>
      </c>
      <c r="FZ230">
        <v>1</v>
      </c>
      <c r="GA230">
        <v>5</v>
      </c>
      <c r="GB230">
        <v>5</v>
      </c>
      <c r="GC230" t="s">
        <v>420</v>
      </c>
      <c r="GD230">
        <v>3.17789</v>
      </c>
      <c r="GE230">
        <v>2.79688</v>
      </c>
      <c r="GF230">
        <v>0.102845</v>
      </c>
      <c r="GG230">
        <v>0.103451</v>
      </c>
      <c r="GH230">
        <v>0.107563</v>
      </c>
      <c r="GI230">
        <v>0.107356</v>
      </c>
      <c r="GJ230">
        <v>27969.2</v>
      </c>
      <c r="GK230">
        <v>22308.1</v>
      </c>
      <c r="GL230">
        <v>29137.2</v>
      </c>
      <c r="GM230">
        <v>24375.2</v>
      </c>
      <c r="GN230">
        <v>33055.8</v>
      </c>
      <c r="GO230">
        <v>31748.2</v>
      </c>
      <c r="GP230">
        <v>40175.3</v>
      </c>
      <c r="GQ230">
        <v>39767.2</v>
      </c>
      <c r="GR230">
        <v>2.15648</v>
      </c>
      <c r="GS230">
        <v>1.90055</v>
      </c>
      <c r="GT230">
        <v>0.10775</v>
      </c>
      <c r="GU230">
        <v>0</v>
      </c>
      <c r="GV230">
        <v>24.3821</v>
      </c>
      <c r="GW230">
        <v>999.9</v>
      </c>
      <c r="GX230">
        <v>64.8</v>
      </c>
      <c r="GY230">
        <v>29.2</v>
      </c>
      <c r="GZ230">
        <v>26.0843</v>
      </c>
      <c r="HA230">
        <v>62.4345</v>
      </c>
      <c r="HB230">
        <v>31.9351</v>
      </c>
      <c r="HC230">
        <v>1</v>
      </c>
      <c r="HD230">
        <v>0.00628557</v>
      </c>
      <c r="HE230">
        <v>0</v>
      </c>
      <c r="HF230">
        <v>20.3038</v>
      </c>
      <c r="HG230">
        <v>5.22882</v>
      </c>
      <c r="HH230">
        <v>11.9081</v>
      </c>
      <c r="HI230">
        <v>4.9637</v>
      </c>
      <c r="HJ230">
        <v>3.292</v>
      </c>
      <c r="HK230">
        <v>9999</v>
      </c>
      <c r="HL230">
        <v>9999</v>
      </c>
      <c r="HM230">
        <v>9999</v>
      </c>
      <c r="HN230">
        <v>999.9</v>
      </c>
      <c r="HO230">
        <v>4.97025</v>
      </c>
      <c r="HP230">
        <v>1.87485</v>
      </c>
      <c r="HQ230">
        <v>1.87352</v>
      </c>
      <c r="HR230">
        <v>1.87258</v>
      </c>
      <c r="HS230">
        <v>1.87421</v>
      </c>
      <c r="HT230">
        <v>1.8692</v>
      </c>
      <c r="HU230">
        <v>1.87336</v>
      </c>
      <c r="HV230">
        <v>1.87843</v>
      </c>
      <c r="HW230">
        <v>0</v>
      </c>
      <c r="HX230">
        <v>0</v>
      </c>
      <c r="HY230">
        <v>0</v>
      </c>
      <c r="HZ230">
        <v>0</v>
      </c>
      <c r="IA230" t="s">
        <v>421</v>
      </c>
      <c r="IB230" t="s">
        <v>422</v>
      </c>
      <c r="IC230" t="s">
        <v>423</v>
      </c>
      <c r="ID230" t="s">
        <v>423</v>
      </c>
      <c r="IE230" t="s">
        <v>423</v>
      </c>
      <c r="IF230" t="s">
        <v>423</v>
      </c>
      <c r="IG230">
        <v>0</v>
      </c>
      <c r="IH230">
        <v>100</v>
      </c>
      <c r="II230">
        <v>100</v>
      </c>
      <c r="IJ230">
        <v>0.8149999999999999</v>
      </c>
      <c r="IK230">
        <v>0.27</v>
      </c>
      <c r="IL230">
        <v>0.8583752401265257</v>
      </c>
      <c r="IM230">
        <v>0.0007502269904989051</v>
      </c>
      <c r="IN230">
        <v>-1.907541437940456E-06</v>
      </c>
      <c r="IO230">
        <v>4.87577687351772E-10</v>
      </c>
      <c r="IP230">
        <v>0.02549897326318652</v>
      </c>
      <c r="IQ230">
        <v>-0.004180631305406676</v>
      </c>
      <c r="IR230">
        <v>0.0009752032425147314</v>
      </c>
      <c r="IS230">
        <v>-7.227821618075307E-06</v>
      </c>
      <c r="IT230">
        <v>1</v>
      </c>
      <c r="IU230">
        <v>1943</v>
      </c>
      <c r="IV230">
        <v>1</v>
      </c>
      <c r="IW230">
        <v>21</v>
      </c>
      <c r="IX230">
        <v>2.2</v>
      </c>
      <c r="IY230">
        <v>2.3</v>
      </c>
      <c r="IZ230">
        <v>1.06934</v>
      </c>
      <c r="JA230">
        <v>2.40479</v>
      </c>
      <c r="JB230">
        <v>1.42578</v>
      </c>
      <c r="JC230">
        <v>2.2644</v>
      </c>
      <c r="JD230">
        <v>1.54785</v>
      </c>
      <c r="JE230">
        <v>2.43896</v>
      </c>
      <c r="JF230">
        <v>32.3991</v>
      </c>
      <c r="JG230">
        <v>13.6767</v>
      </c>
      <c r="JH230">
        <v>18</v>
      </c>
      <c r="JI230">
        <v>621.971</v>
      </c>
      <c r="JJ230">
        <v>441.214</v>
      </c>
      <c r="JK230">
        <v>26.0454</v>
      </c>
      <c r="JL230">
        <v>27.3557</v>
      </c>
      <c r="JM230">
        <v>29.9995</v>
      </c>
      <c r="JN230">
        <v>27.4069</v>
      </c>
      <c r="JO230">
        <v>27.3646</v>
      </c>
      <c r="JP230">
        <v>21.4131</v>
      </c>
      <c r="JQ230">
        <v>0</v>
      </c>
      <c r="JR230">
        <v>100</v>
      </c>
      <c r="JS230">
        <v>-999.9</v>
      </c>
      <c r="JT230">
        <v>409.467</v>
      </c>
      <c r="JU230">
        <v>25</v>
      </c>
      <c r="JV230">
        <v>94.9141</v>
      </c>
      <c r="JW230">
        <v>101.177</v>
      </c>
    </row>
    <row r="231" spans="1:283">
      <c r="A231">
        <v>215</v>
      </c>
      <c r="B231">
        <v>1690422396</v>
      </c>
      <c r="C231">
        <v>44025.90000009537</v>
      </c>
      <c r="D231" t="s">
        <v>1431</v>
      </c>
      <c r="E231" t="s">
        <v>1432</v>
      </c>
      <c r="F231">
        <v>15</v>
      </c>
      <c r="P231">
        <v>1690422388</v>
      </c>
      <c r="Q231">
        <f>(R231)/1000</f>
        <v>0</v>
      </c>
      <c r="R231">
        <f>1000*DB231*AP231*(CX231-CY231)/(100*CQ231*(1000-AP231*CX231))</f>
        <v>0</v>
      </c>
      <c r="S231">
        <f>DB231*AP231*(CW231-CV231*(1000-AP231*CY231)/(1000-AP231*CX231))/(100*CQ231)</f>
        <v>0</v>
      </c>
      <c r="T231">
        <f>CV231 - IF(AP231&gt;1, S231*CQ231*100.0/(AR231*DJ231), 0)</f>
        <v>0</v>
      </c>
      <c r="U231">
        <f>((AA231-Q231/2)*T231-S231)/(AA231+Q231/2)</f>
        <v>0</v>
      </c>
      <c r="V231">
        <f>U231*(DC231+DD231)/1000.0</f>
        <v>0</v>
      </c>
      <c r="W231">
        <f>(CV231 - IF(AP231&gt;1, S231*CQ231*100.0/(AR231*DJ231), 0))*(DC231+DD231)/1000.0</f>
        <v>0</v>
      </c>
      <c r="X231">
        <f>2.0/((1/Z231-1/Y231)+SIGN(Z231)*SQRT((1/Z231-1/Y231)*(1/Z231-1/Y231) + 4*CR231/((CR231+1)*(CR231+1))*(2*1/Z231*1/Y231-1/Y231*1/Y231)))</f>
        <v>0</v>
      </c>
      <c r="Y231">
        <f>IF(LEFT(CS231,1)&lt;&gt;"0",IF(LEFT(CS231,1)="1",3.0,CT231),$D$5+$E$5*(DJ231*DC231/($K$5*1000))+$F$5*(DJ231*DC231/($K$5*1000))*MAX(MIN(CQ231,$J$5),$I$5)*MAX(MIN(CQ231,$J$5),$I$5)+$G$5*MAX(MIN(CQ231,$J$5),$I$5)*(DJ231*DC231/($K$5*1000))+$H$5*(DJ231*DC231/($K$5*1000))*(DJ231*DC231/($K$5*1000)))</f>
        <v>0</v>
      </c>
      <c r="Z231">
        <f>Q231*(1000-(1000*0.61365*exp(17.502*AD231/(240.97+AD231))/(DC231+DD231)+CX231)/2)/(1000*0.61365*exp(17.502*AD231/(240.97+AD231))/(DC231+DD231)-CX231)</f>
        <v>0</v>
      </c>
      <c r="AA231">
        <f>1/((CR231+1)/(X231/1.6)+1/(Y231/1.37)) + CR231/((CR231+1)/(X231/1.6) + CR231/(Y231/1.37))</f>
        <v>0</v>
      </c>
      <c r="AB231">
        <f>(CM231*CP231)</f>
        <v>0</v>
      </c>
      <c r="AC231">
        <f>(DE231+(AB231+2*0.95*5.67E-8*(((DE231+$B$7)+273)^4-(DE231+273)^4)-44100*Q231)/(1.84*29.3*Y231+8*0.95*5.67E-8*(DE231+273)^3))</f>
        <v>0</v>
      </c>
      <c r="AD231">
        <f>($C$7*DF231+$D$7*DG231+$E$7*AC231)</f>
        <v>0</v>
      </c>
      <c r="AE231">
        <f>0.61365*exp(17.502*AD231/(240.97+AD231))</f>
        <v>0</v>
      </c>
      <c r="AF231">
        <f>(AG231/AH231*100)</f>
        <v>0</v>
      </c>
      <c r="AG231">
        <f>CX231*(DC231+DD231)/1000</f>
        <v>0</v>
      </c>
      <c r="AH231">
        <f>0.61365*exp(17.502*DE231/(240.97+DE231))</f>
        <v>0</v>
      </c>
      <c r="AI231">
        <f>(AE231-CX231*(DC231+DD231)/1000)</f>
        <v>0</v>
      </c>
      <c r="AJ231">
        <f>(-Q231*44100)</f>
        <v>0</v>
      </c>
      <c r="AK231">
        <f>2*29.3*Y231*0.92*(DE231-AD231)</f>
        <v>0</v>
      </c>
      <c r="AL231">
        <f>2*0.95*5.67E-8*(((DE231+$B$7)+273)^4-(AD231+273)^4)</f>
        <v>0</v>
      </c>
      <c r="AM231">
        <f>AB231+AL231+AJ231+AK231</f>
        <v>0</v>
      </c>
      <c r="AN231">
        <v>0</v>
      </c>
      <c r="AO231">
        <v>0</v>
      </c>
      <c r="AP231">
        <f>IF(AN231*$H$13&gt;=AR231,1.0,(AR231/(AR231-AN231*$H$13)))</f>
        <v>0</v>
      </c>
      <c r="AQ231">
        <f>(AP231-1)*100</f>
        <v>0</v>
      </c>
      <c r="AR231">
        <f>MAX(0,($B$13+$C$13*DJ231)/(1+$D$13*DJ231)*DC231/(DE231+273)*$E$13)</f>
        <v>0</v>
      </c>
      <c r="AS231" t="s">
        <v>1433</v>
      </c>
      <c r="AT231">
        <v>10549.3</v>
      </c>
      <c r="AU231">
        <v>600.4203846153846</v>
      </c>
      <c r="AV231">
        <v>2647.35</v>
      </c>
      <c r="AW231">
        <f>1-AU231/AV231</f>
        <v>0</v>
      </c>
      <c r="AX231">
        <v>-0.7741118897003206</v>
      </c>
      <c r="AY231" t="s">
        <v>417</v>
      </c>
      <c r="AZ231" t="s">
        <v>417</v>
      </c>
      <c r="BA231">
        <v>0</v>
      </c>
      <c r="BB231">
        <v>0</v>
      </c>
      <c r="BC231">
        <f>1-BA231/BB231</f>
        <v>0</v>
      </c>
      <c r="BD231">
        <v>0.5</v>
      </c>
      <c r="BE231">
        <f>CN231</f>
        <v>0</v>
      </c>
      <c r="BF231">
        <f>S231</f>
        <v>0</v>
      </c>
      <c r="BG231">
        <f>BC231*BD231*BE231</f>
        <v>0</v>
      </c>
      <c r="BH231">
        <f>(BF231-AX231)/BE231</f>
        <v>0</v>
      </c>
      <c r="BI231">
        <f>(AV231-BB231)/BB231</f>
        <v>0</v>
      </c>
      <c r="BJ231">
        <f>AU231/(AW231+AU231/BB231)</f>
        <v>0</v>
      </c>
      <c r="BK231" t="s">
        <v>417</v>
      </c>
      <c r="BL231">
        <v>0</v>
      </c>
      <c r="BM231">
        <f>IF(BL231&lt;&gt;0, BL231, BJ231)</f>
        <v>0</v>
      </c>
      <c r="BN231">
        <f>1-BM231/BB231</f>
        <v>0</v>
      </c>
      <c r="BO231">
        <f>(BB231-BA231)/(BB231-BM231)</f>
        <v>0</v>
      </c>
      <c r="BP231">
        <f>(AV231-BB231)/(AV231-BM231)</f>
        <v>0</v>
      </c>
      <c r="BQ231">
        <f>(BB231-BA231)/(BB231-AU231)</f>
        <v>0</v>
      </c>
      <c r="BR231">
        <f>(AV231-BB231)/(AV231-AU231)</f>
        <v>0</v>
      </c>
      <c r="BS231">
        <f>(BO231*BM231/BA231)</f>
        <v>0</v>
      </c>
      <c r="BT231">
        <f>(1-BS231)</f>
        <v>0</v>
      </c>
      <c r="BU231">
        <v>3531</v>
      </c>
      <c r="BV231">
        <v>300</v>
      </c>
      <c r="BW231">
        <v>300</v>
      </c>
      <c r="BX231">
        <v>300</v>
      </c>
      <c r="BY231">
        <v>10549.3</v>
      </c>
      <c r="BZ231">
        <v>2570.36</v>
      </c>
      <c r="CA231">
        <v>-0.008745360000000001</v>
      </c>
      <c r="CB231">
        <v>-28.22</v>
      </c>
      <c r="CC231" t="s">
        <v>417</v>
      </c>
      <c r="CD231" t="s">
        <v>417</v>
      </c>
      <c r="CE231" t="s">
        <v>417</v>
      </c>
      <c r="CF231" t="s">
        <v>417</v>
      </c>
      <c r="CG231" t="s">
        <v>417</v>
      </c>
      <c r="CH231" t="s">
        <v>417</v>
      </c>
      <c r="CI231" t="s">
        <v>417</v>
      </c>
      <c r="CJ231" t="s">
        <v>417</v>
      </c>
      <c r="CK231" t="s">
        <v>417</v>
      </c>
      <c r="CL231" t="s">
        <v>417</v>
      </c>
      <c r="CM231">
        <f>$B$11*DK231+$C$11*DL231+$F$11*DW231*(1-DZ231)</f>
        <v>0</v>
      </c>
      <c r="CN231">
        <f>CM231*CO231</f>
        <v>0</v>
      </c>
      <c r="CO231">
        <f>($B$11*$D$9+$C$11*$D$9+$F$11*((EJ231+EB231)/MAX(EJ231+EB231+EK231, 0.1)*$I$9+EK231/MAX(EJ231+EB231+EK231, 0.1)*$J$9))/($B$11+$C$11+$F$11)</f>
        <v>0</v>
      </c>
      <c r="CP231">
        <f>($B$11*$K$9+$C$11*$K$9+$F$11*((EJ231+EB231)/MAX(EJ231+EB231+EK231, 0.1)*$P$9+EK231/MAX(EJ231+EB231+EK231, 0.1)*$Q$9))/($B$11+$C$11+$F$11)</f>
        <v>0</v>
      </c>
      <c r="CQ231">
        <v>6</v>
      </c>
      <c r="CR231">
        <v>0.5</v>
      </c>
      <c r="CS231" t="s">
        <v>418</v>
      </c>
      <c r="CT231">
        <v>2</v>
      </c>
      <c r="CU231">
        <v>1690422388</v>
      </c>
      <c r="CV231">
        <v>409.9560000000001</v>
      </c>
      <c r="CW231">
        <v>409.3450322580645</v>
      </c>
      <c r="CX231">
        <v>20.25557419354839</v>
      </c>
      <c r="CY231">
        <v>19.86637741935484</v>
      </c>
      <c r="CZ231">
        <v>409.1730000000001</v>
      </c>
      <c r="DA231">
        <v>19.99357419354839</v>
      </c>
      <c r="DB231">
        <v>600.2263548387097</v>
      </c>
      <c r="DC231">
        <v>101.0785806451613</v>
      </c>
      <c r="DD231">
        <v>0.09983051935483869</v>
      </c>
      <c r="DE231">
        <v>26.19075161290322</v>
      </c>
      <c r="DF231">
        <v>25.89756129032258</v>
      </c>
      <c r="DG231">
        <v>999.9000000000003</v>
      </c>
      <c r="DH231">
        <v>0</v>
      </c>
      <c r="DI231">
        <v>0</v>
      </c>
      <c r="DJ231">
        <v>10014.55419354839</v>
      </c>
      <c r="DK231">
        <v>0</v>
      </c>
      <c r="DL231">
        <v>2.756685806451613</v>
      </c>
      <c r="DM231">
        <v>0.6431933548387098</v>
      </c>
      <c r="DN231">
        <v>418.468935483871</v>
      </c>
      <c r="DO231">
        <v>417.6420322580645</v>
      </c>
      <c r="DP231">
        <v>0.3997660967741935</v>
      </c>
      <c r="DQ231">
        <v>409.3450322580645</v>
      </c>
      <c r="DR231">
        <v>19.86637741935484</v>
      </c>
      <c r="DS231">
        <v>2.048473870967742</v>
      </c>
      <c r="DT231">
        <v>2.008066129032258</v>
      </c>
      <c r="DU231">
        <v>17.82407096774194</v>
      </c>
      <c r="DV231">
        <v>17.50808064516129</v>
      </c>
      <c r="DW231">
        <v>0.0499931</v>
      </c>
      <c r="DX231">
        <v>0</v>
      </c>
      <c r="DY231">
        <v>0</v>
      </c>
      <c r="DZ231">
        <v>0</v>
      </c>
      <c r="EA231">
        <v>600.6332258064516</v>
      </c>
      <c r="EB231">
        <v>0.0499931</v>
      </c>
      <c r="EC231">
        <v>10.34354838709678</v>
      </c>
      <c r="ED231">
        <v>-1.359677419354839</v>
      </c>
      <c r="EE231">
        <v>35.401</v>
      </c>
      <c r="EF231">
        <v>39.67309677419354</v>
      </c>
      <c r="EG231">
        <v>37.64299999999999</v>
      </c>
      <c r="EH231">
        <v>40.76183870967742</v>
      </c>
      <c r="EI231">
        <v>38.10874193548388</v>
      </c>
      <c r="EJ231">
        <v>0</v>
      </c>
      <c r="EK231">
        <v>0</v>
      </c>
      <c r="EL231">
        <v>0</v>
      </c>
      <c r="EM231">
        <v>130.2000000476837</v>
      </c>
      <c r="EN231">
        <v>0</v>
      </c>
      <c r="EO231">
        <v>600.4203846153846</v>
      </c>
      <c r="EP231">
        <v>-0.8304273207827834</v>
      </c>
      <c r="EQ231">
        <v>-4.036581067042892</v>
      </c>
      <c r="ER231">
        <v>10.31115384615384</v>
      </c>
      <c r="ES231">
        <v>15</v>
      </c>
      <c r="ET231">
        <v>1690422418</v>
      </c>
      <c r="EU231" t="s">
        <v>1434</v>
      </c>
      <c r="EV231">
        <v>1690422415</v>
      </c>
      <c r="EW231">
        <v>1690422418</v>
      </c>
      <c r="EX231">
        <v>171</v>
      </c>
      <c r="EY231">
        <v>-0.033</v>
      </c>
      <c r="EZ231">
        <v>0</v>
      </c>
      <c r="FA231">
        <v>0.783</v>
      </c>
      <c r="FB231">
        <v>0.262</v>
      </c>
      <c r="FC231">
        <v>409</v>
      </c>
      <c r="FD231">
        <v>20</v>
      </c>
      <c r="FE231">
        <v>0.26</v>
      </c>
      <c r="FF231">
        <v>0.21</v>
      </c>
      <c r="FG231">
        <v>-0.7993020633180211</v>
      </c>
      <c r="FH231">
        <v>-0.6253597049560375</v>
      </c>
      <c r="FI231">
        <v>0.05562671164763597</v>
      </c>
      <c r="FJ231">
        <v>1</v>
      </c>
      <c r="FK231">
        <v>0.60139235</v>
      </c>
      <c r="FL231">
        <v>0.8174255459662272</v>
      </c>
      <c r="FM231">
        <v>0.0878916049835108</v>
      </c>
      <c r="FN231">
        <v>1</v>
      </c>
      <c r="FO231">
        <v>409.9828666666666</v>
      </c>
      <c r="FP231">
        <v>0.4890233592884875</v>
      </c>
      <c r="FQ231">
        <v>0.04068556937730584</v>
      </c>
      <c r="FR231">
        <v>1</v>
      </c>
      <c r="FS231">
        <v>0.395738775</v>
      </c>
      <c r="FT231">
        <v>0.06667273170731637</v>
      </c>
      <c r="FU231">
        <v>0.006962511179479361</v>
      </c>
      <c r="FV231">
        <v>1</v>
      </c>
      <c r="FW231">
        <v>20.26546333333334</v>
      </c>
      <c r="FX231">
        <v>0.0478264738598058</v>
      </c>
      <c r="FY231">
        <v>0.003565060385962156</v>
      </c>
      <c r="FZ231">
        <v>1</v>
      </c>
      <c r="GA231">
        <v>5</v>
      </c>
      <c r="GB231">
        <v>5</v>
      </c>
      <c r="GC231" t="s">
        <v>420</v>
      </c>
      <c r="GD231">
        <v>3.17801</v>
      </c>
      <c r="GE231">
        <v>2.79675</v>
      </c>
      <c r="GF231">
        <v>0.102904</v>
      </c>
      <c r="GG231">
        <v>0.103443</v>
      </c>
      <c r="GH231">
        <v>0.106518</v>
      </c>
      <c r="GI231">
        <v>0.106168</v>
      </c>
      <c r="GJ231">
        <v>27966.3</v>
      </c>
      <c r="GK231">
        <v>22315.1</v>
      </c>
      <c r="GL231">
        <v>29135.3</v>
      </c>
      <c r="GM231">
        <v>24382</v>
      </c>
      <c r="GN231">
        <v>33093.2</v>
      </c>
      <c r="GO231">
        <v>31799.4</v>
      </c>
      <c r="GP231">
        <v>40173.1</v>
      </c>
      <c r="GQ231">
        <v>39777.8</v>
      </c>
      <c r="GR231">
        <v>2.15427</v>
      </c>
      <c r="GS231">
        <v>1.90305</v>
      </c>
      <c r="GT231">
        <v>0.093706</v>
      </c>
      <c r="GU231">
        <v>0</v>
      </c>
      <c r="GV231">
        <v>24.3516</v>
      </c>
      <c r="GW231">
        <v>999.9</v>
      </c>
      <c r="GX231">
        <v>64.8</v>
      </c>
      <c r="GY231">
        <v>29.1</v>
      </c>
      <c r="GZ231">
        <v>25.9323</v>
      </c>
      <c r="HA231">
        <v>62.4745</v>
      </c>
      <c r="HB231">
        <v>30.8774</v>
      </c>
      <c r="HC231">
        <v>1</v>
      </c>
      <c r="HD231">
        <v>-0.00800813</v>
      </c>
      <c r="HE231">
        <v>0</v>
      </c>
      <c r="HF231">
        <v>20.2949</v>
      </c>
      <c r="HG231">
        <v>5.22268</v>
      </c>
      <c r="HH231">
        <v>11.908</v>
      </c>
      <c r="HI231">
        <v>4.9634</v>
      </c>
      <c r="HJ231">
        <v>3.2914</v>
      </c>
      <c r="HK231">
        <v>9999</v>
      </c>
      <c r="HL231">
        <v>9999</v>
      </c>
      <c r="HM231">
        <v>9999</v>
      </c>
      <c r="HN231">
        <v>999.9</v>
      </c>
      <c r="HO231">
        <v>4.97023</v>
      </c>
      <c r="HP231">
        <v>1.87485</v>
      </c>
      <c r="HQ231">
        <v>1.87347</v>
      </c>
      <c r="HR231">
        <v>1.87259</v>
      </c>
      <c r="HS231">
        <v>1.87423</v>
      </c>
      <c r="HT231">
        <v>1.8692</v>
      </c>
      <c r="HU231">
        <v>1.87332</v>
      </c>
      <c r="HV231">
        <v>1.87839</v>
      </c>
      <c r="HW231">
        <v>0</v>
      </c>
      <c r="HX231">
        <v>0</v>
      </c>
      <c r="HY231">
        <v>0</v>
      </c>
      <c r="HZ231">
        <v>0</v>
      </c>
      <c r="IA231" t="s">
        <v>421</v>
      </c>
      <c r="IB231" t="s">
        <v>422</v>
      </c>
      <c r="IC231" t="s">
        <v>423</v>
      </c>
      <c r="ID231" t="s">
        <v>423</v>
      </c>
      <c r="IE231" t="s">
        <v>423</v>
      </c>
      <c r="IF231" t="s">
        <v>423</v>
      </c>
      <c r="IG231">
        <v>0</v>
      </c>
      <c r="IH231">
        <v>100</v>
      </c>
      <c r="II231">
        <v>100</v>
      </c>
      <c r="IJ231">
        <v>0.783</v>
      </c>
      <c r="IK231">
        <v>0.262</v>
      </c>
      <c r="IL231">
        <v>0.7942177301888238</v>
      </c>
      <c r="IM231">
        <v>0.0007502269904989051</v>
      </c>
      <c r="IN231">
        <v>-1.907541437940456E-06</v>
      </c>
      <c r="IO231">
        <v>4.87577687351772E-10</v>
      </c>
      <c r="IP231">
        <v>0.02409510647967079</v>
      </c>
      <c r="IQ231">
        <v>-0.004180631305406676</v>
      </c>
      <c r="IR231">
        <v>0.0009752032425147314</v>
      </c>
      <c r="IS231">
        <v>-7.227821618075307E-06</v>
      </c>
      <c r="IT231">
        <v>1</v>
      </c>
      <c r="IU231">
        <v>1943</v>
      </c>
      <c r="IV231">
        <v>1</v>
      </c>
      <c r="IW231">
        <v>21</v>
      </c>
      <c r="IX231">
        <v>1.9</v>
      </c>
      <c r="IY231">
        <v>1.9</v>
      </c>
      <c r="IZ231">
        <v>1.06689</v>
      </c>
      <c r="JA231">
        <v>2.3999</v>
      </c>
      <c r="JB231">
        <v>1.42578</v>
      </c>
      <c r="JC231">
        <v>2.26318</v>
      </c>
      <c r="JD231">
        <v>1.54785</v>
      </c>
      <c r="JE231">
        <v>2.45239</v>
      </c>
      <c r="JF231">
        <v>32.3107</v>
      </c>
      <c r="JG231">
        <v>13.6417</v>
      </c>
      <c r="JH231">
        <v>18</v>
      </c>
      <c r="JI231">
        <v>618.628</v>
      </c>
      <c r="JJ231">
        <v>441.435</v>
      </c>
      <c r="JK231">
        <v>25.9907</v>
      </c>
      <c r="JL231">
        <v>27.1928</v>
      </c>
      <c r="JM231">
        <v>29.9998</v>
      </c>
      <c r="JN231">
        <v>27.2413</v>
      </c>
      <c r="JO231">
        <v>27.2034</v>
      </c>
      <c r="JP231">
        <v>21.3918</v>
      </c>
      <c r="JQ231">
        <v>0</v>
      </c>
      <c r="JR231">
        <v>100</v>
      </c>
      <c r="JS231">
        <v>-999.9</v>
      </c>
      <c r="JT231">
        <v>409.216</v>
      </c>
      <c r="JU231">
        <v>25</v>
      </c>
      <c r="JV231">
        <v>94.9083</v>
      </c>
      <c r="JW231">
        <v>101.204</v>
      </c>
    </row>
    <row r="232" spans="1:283">
      <c r="A232">
        <v>216</v>
      </c>
      <c r="B232">
        <v>1690422575.5</v>
      </c>
      <c r="C232">
        <v>44205.40000009537</v>
      </c>
      <c r="D232" t="s">
        <v>1435</v>
      </c>
      <c r="E232" t="s">
        <v>1436</v>
      </c>
      <c r="F232">
        <v>15</v>
      </c>
      <c r="P232">
        <v>1690422567.75</v>
      </c>
      <c r="Q232">
        <f>(R232)/1000</f>
        <v>0</v>
      </c>
      <c r="R232">
        <f>1000*DB232*AP232*(CX232-CY232)/(100*CQ232*(1000-AP232*CX232))</f>
        <v>0</v>
      </c>
      <c r="S232">
        <f>DB232*AP232*(CW232-CV232*(1000-AP232*CY232)/(1000-AP232*CX232))/(100*CQ232)</f>
        <v>0</v>
      </c>
      <c r="T232">
        <f>CV232 - IF(AP232&gt;1, S232*CQ232*100.0/(AR232*DJ232), 0)</f>
        <v>0</v>
      </c>
      <c r="U232">
        <f>((AA232-Q232/2)*T232-S232)/(AA232+Q232/2)</f>
        <v>0</v>
      </c>
      <c r="V232">
        <f>U232*(DC232+DD232)/1000.0</f>
        <v>0</v>
      </c>
      <c r="W232">
        <f>(CV232 - IF(AP232&gt;1, S232*CQ232*100.0/(AR232*DJ232), 0))*(DC232+DD232)/1000.0</f>
        <v>0</v>
      </c>
      <c r="X232">
        <f>2.0/((1/Z232-1/Y232)+SIGN(Z232)*SQRT((1/Z232-1/Y232)*(1/Z232-1/Y232) + 4*CR232/((CR232+1)*(CR232+1))*(2*1/Z232*1/Y232-1/Y232*1/Y232)))</f>
        <v>0</v>
      </c>
      <c r="Y232">
        <f>IF(LEFT(CS232,1)&lt;&gt;"0",IF(LEFT(CS232,1)="1",3.0,CT232),$D$5+$E$5*(DJ232*DC232/($K$5*1000))+$F$5*(DJ232*DC232/($K$5*1000))*MAX(MIN(CQ232,$J$5),$I$5)*MAX(MIN(CQ232,$J$5),$I$5)+$G$5*MAX(MIN(CQ232,$J$5),$I$5)*(DJ232*DC232/($K$5*1000))+$H$5*(DJ232*DC232/($K$5*1000))*(DJ232*DC232/($K$5*1000)))</f>
        <v>0</v>
      </c>
      <c r="Z232">
        <f>Q232*(1000-(1000*0.61365*exp(17.502*AD232/(240.97+AD232))/(DC232+DD232)+CX232)/2)/(1000*0.61365*exp(17.502*AD232/(240.97+AD232))/(DC232+DD232)-CX232)</f>
        <v>0</v>
      </c>
      <c r="AA232">
        <f>1/((CR232+1)/(X232/1.6)+1/(Y232/1.37)) + CR232/((CR232+1)/(X232/1.6) + CR232/(Y232/1.37))</f>
        <v>0</v>
      </c>
      <c r="AB232">
        <f>(CM232*CP232)</f>
        <v>0</v>
      </c>
      <c r="AC232">
        <f>(DE232+(AB232+2*0.95*5.67E-8*(((DE232+$B$7)+273)^4-(DE232+273)^4)-44100*Q232)/(1.84*29.3*Y232+8*0.95*5.67E-8*(DE232+273)^3))</f>
        <v>0</v>
      </c>
      <c r="AD232">
        <f>($C$7*DF232+$D$7*DG232+$E$7*AC232)</f>
        <v>0</v>
      </c>
      <c r="AE232">
        <f>0.61365*exp(17.502*AD232/(240.97+AD232))</f>
        <v>0</v>
      </c>
      <c r="AF232">
        <f>(AG232/AH232*100)</f>
        <v>0</v>
      </c>
      <c r="AG232">
        <f>CX232*(DC232+DD232)/1000</f>
        <v>0</v>
      </c>
      <c r="AH232">
        <f>0.61365*exp(17.502*DE232/(240.97+DE232))</f>
        <v>0</v>
      </c>
      <c r="AI232">
        <f>(AE232-CX232*(DC232+DD232)/1000)</f>
        <v>0</v>
      </c>
      <c r="AJ232">
        <f>(-Q232*44100)</f>
        <v>0</v>
      </c>
      <c r="AK232">
        <f>2*29.3*Y232*0.92*(DE232-AD232)</f>
        <v>0</v>
      </c>
      <c r="AL232">
        <f>2*0.95*5.67E-8*(((DE232+$B$7)+273)^4-(AD232+273)^4)</f>
        <v>0</v>
      </c>
      <c r="AM232">
        <f>AB232+AL232+AJ232+AK232</f>
        <v>0</v>
      </c>
      <c r="AN232">
        <v>0</v>
      </c>
      <c r="AO232">
        <v>0</v>
      </c>
      <c r="AP232">
        <f>IF(AN232*$H$13&gt;=AR232,1.0,(AR232/(AR232-AN232*$H$13)))</f>
        <v>0</v>
      </c>
      <c r="AQ232">
        <f>(AP232-1)*100</f>
        <v>0</v>
      </c>
      <c r="AR232">
        <f>MAX(0,($B$13+$C$13*DJ232)/(1+$D$13*DJ232)*DC232/(DE232+273)*$E$13)</f>
        <v>0</v>
      </c>
      <c r="AS232" t="s">
        <v>1437</v>
      </c>
      <c r="AT232">
        <v>10485.5</v>
      </c>
      <c r="AU232">
        <v>613.0355999999999</v>
      </c>
      <c r="AV232">
        <v>3261.71</v>
      </c>
      <c r="AW232">
        <f>1-AU232/AV232</f>
        <v>0</v>
      </c>
      <c r="AX232">
        <v>-1.16707094947167</v>
      </c>
      <c r="AY232" t="s">
        <v>417</v>
      </c>
      <c r="AZ232" t="s">
        <v>417</v>
      </c>
      <c r="BA232">
        <v>0</v>
      </c>
      <c r="BB232">
        <v>0</v>
      </c>
      <c r="BC232">
        <f>1-BA232/BB232</f>
        <v>0</v>
      </c>
      <c r="BD232">
        <v>0.5</v>
      </c>
      <c r="BE232">
        <f>CN232</f>
        <v>0</v>
      </c>
      <c r="BF232">
        <f>S232</f>
        <v>0</v>
      </c>
      <c r="BG232">
        <f>BC232*BD232*BE232</f>
        <v>0</v>
      </c>
      <c r="BH232">
        <f>(BF232-AX232)/BE232</f>
        <v>0</v>
      </c>
      <c r="BI232">
        <f>(AV232-BB232)/BB232</f>
        <v>0</v>
      </c>
      <c r="BJ232">
        <f>AU232/(AW232+AU232/BB232)</f>
        <v>0</v>
      </c>
      <c r="BK232" t="s">
        <v>417</v>
      </c>
      <c r="BL232">
        <v>0</v>
      </c>
      <c r="BM232">
        <f>IF(BL232&lt;&gt;0, BL232, BJ232)</f>
        <v>0</v>
      </c>
      <c r="BN232">
        <f>1-BM232/BB232</f>
        <v>0</v>
      </c>
      <c r="BO232">
        <f>(BB232-BA232)/(BB232-BM232)</f>
        <v>0</v>
      </c>
      <c r="BP232">
        <f>(AV232-BB232)/(AV232-BM232)</f>
        <v>0</v>
      </c>
      <c r="BQ232">
        <f>(BB232-BA232)/(BB232-AU232)</f>
        <v>0</v>
      </c>
      <c r="BR232">
        <f>(AV232-BB232)/(AV232-AU232)</f>
        <v>0</v>
      </c>
      <c r="BS232">
        <f>(BO232*BM232/BA232)</f>
        <v>0</v>
      </c>
      <c r="BT232">
        <f>(1-BS232)</f>
        <v>0</v>
      </c>
      <c r="BU232">
        <v>3532</v>
      </c>
      <c r="BV232">
        <v>300</v>
      </c>
      <c r="BW232">
        <v>300</v>
      </c>
      <c r="BX232">
        <v>300</v>
      </c>
      <c r="BY232">
        <v>10485.5</v>
      </c>
      <c r="BZ232">
        <v>3150.92</v>
      </c>
      <c r="CA232">
        <v>-0.008692750000000001</v>
      </c>
      <c r="CB232">
        <v>-32.52</v>
      </c>
      <c r="CC232" t="s">
        <v>417</v>
      </c>
      <c r="CD232" t="s">
        <v>417</v>
      </c>
      <c r="CE232" t="s">
        <v>417</v>
      </c>
      <c r="CF232" t="s">
        <v>417</v>
      </c>
      <c r="CG232" t="s">
        <v>417</v>
      </c>
      <c r="CH232" t="s">
        <v>417</v>
      </c>
      <c r="CI232" t="s">
        <v>417</v>
      </c>
      <c r="CJ232" t="s">
        <v>417</v>
      </c>
      <c r="CK232" t="s">
        <v>417</v>
      </c>
      <c r="CL232" t="s">
        <v>417</v>
      </c>
      <c r="CM232">
        <f>$B$11*DK232+$C$11*DL232+$F$11*DW232*(1-DZ232)</f>
        <v>0</v>
      </c>
      <c r="CN232">
        <f>CM232*CO232</f>
        <v>0</v>
      </c>
      <c r="CO232">
        <f>($B$11*$D$9+$C$11*$D$9+$F$11*((EJ232+EB232)/MAX(EJ232+EB232+EK232, 0.1)*$I$9+EK232/MAX(EJ232+EB232+EK232, 0.1)*$J$9))/($B$11+$C$11+$F$11)</f>
        <v>0</v>
      </c>
      <c r="CP232">
        <f>($B$11*$K$9+$C$11*$K$9+$F$11*((EJ232+EB232)/MAX(EJ232+EB232+EK232, 0.1)*$P$9+EK232/MAX(EJ232+EB232+EK232, 0.1)*$Q$9))/($B$11+$C$11+$F$11)</f>
        <v>0</v>
      </c>
      <c r="CQ232">
        <v>6</v>
      </c>
      <c r="CR232">
        <v>0.5</v>
      </c>
      <c r="CS232" t="s">
        <v>418</v>
      </c>
      <c r="CT232">
        <v>2</v>
      </c>
      <c r="CU232">
        <v>1690422567.75</v>
      </c>
      <c r="CV232">
        <v>410.0758</v>
      </c>
      <c r="CW232">
        <v>409.0198666666666</v>
      </c>
      <c r="CX232">
        <v>19.84483999999999</v>
      </c>
      <c r="CY232">
        <v>19.58022333333333</v>
      </c>
      <c r="CZ232">
        <v>409.2598</v>
      </c>
      <c r="DA232">
        <v>19.58783999999999</v>
      </c>
      <c r="DB232">
        <v>600.2199666666668</v>
      </c>
      <c r="DC232">
        <v>101.076</v>
      </c>
      <c r="DD232">
        <v>0.09997015666666667</v>
      </c>
      <c r="DE232">
        <v>26.05574333333333</v>
      </c>
      <c r="DF232">
        <v>25.57099333333333</v>
      </c>
      <c r="DG232">
        <v>999.9000000000002</v>
      </c>
      <c r="DH232">
        <v>0</v>
      </c>
      <c r="DI232">
        <v>0</v>
      </c>
      <c r="DJ232">
        <v>9998.230333333335</v>
      </c>
      <c r="DK232">
        <v>0</v>
      </c>
      <c r="DL232">
        <v>2.379307666666667</v>
      </c>
      <c r="DM232">
        <v>1.022283233333333</v>
      </c>
      <c r="DN232">
        <v>418.3464666666666</v>
      </c>
      <c r="DO232">
        <v>417.1886666666667</v>
      </c>
      <c r="DP232">
        <v>0.2699914666666666</v>
      </c>
      <c r="DQ232">
        <v>409.0198666666666</v>
      </c>
      <c r="DR232">
        <v>19.58022333333333</v>
      </c>
      <c r="DS232">
        <v>2.006378</v>
      </c>
      <c r="DT232">
        <v>1.979088333333333</v>
      </c>
      <c r="DU232">
        <v>17.49475</v>
      </c>
      <c r="DV232">
        <v>17.27801333333333</v>
      </c>
      <c r="DW232">
        <v>0.0499931</v>
      </c>
      <c r="DX232">
        <v>0</v>
      </c>
      <c r="DY232">
        <v>0</v>
      </c>
      <c r="DZ232">
        <v>0</v>
      </c>
      <c r="EA232">
        <v>613.0999999999999</v>
      </c>
      <c r="EB232">
        <v>0.0499931</v>
      </c>
      <c r="EC232">
        <v>6.613999999999999</v>
      </c>
      <c r="ED232">
        <v>-2.663333333333333</v>
      </c>
      <c r="EE232">
        <v>34.8456</v>
      </c>
      <c r="EF232">
        <v>37.81843333333333</v>
      </c>
      <c r="EG232">
        <v>36.59973333333333</v>
      </c>
      <c r="EH232">
        <v>38.13929999999998</v>
      </c>
      <c r="EI232">
        <v>36.67889999999999</v>
      </c>
      <c r="EJ232">
        <v>0</v>
      </c>
      <c r="EK232">
        <v>0</v>
      </c>
      <c r="EL232">
        <v>0</v>
      </c>
      <c r="EM232">
        <v>179</v>
      </c>
      <c r="EN232">
        <v>0</v>
      </c>
      <c r="EO232">
        <v>613.0355999999999</v>
      </c>
      <c r="EP232">
        <v>7.596923040846987</v>
      </c>
      <c r="EQ232">
        <v>-7.735384476415278</v>
      </c>
      <c r="ER232">
        <v>6.2364</v>
      </c>
      <c r="ES232">
        <v>15</v>
      </c>
      <c r="ET232">
        <v>1690422593.5</v>
      </c>
      <c r="EU232" t="s">
        <v>1438</v>
      </c>
      <c r="EV232">
        <v>1690422593.5</v>
      </c>
      <c r="EW232">
        <v>1690422593</v>
      </c>
      <c r="EX232">
        <v>172</v>
      </c>
      <c r="EY232">
        <v>0.033</v>
      </c>
      <c r="EZ232">
        <v>0.002</v>
      </c>
      <c r="FA232">
        <v>0.8159999999999999</v>
      </c>
      <c r="FB232">
        <v>0.257</v>
      </c>
      <c r="FC232">
        <v>409</v>
      </c>
      <c r="FD232">
        <v>20</v>
      </c>
      <c r="FE232">
        <v>0.49</v>
      </c>
      <c r="FF232">
        <v>0.23</v>
      </c>
      <c r="FG232">
        <v>-1.136009619791722</v>
      </c>
      <c r="FH232">
        <v>-0.04659709545028205</v>
      </c>
      <c r="FI232">
        <v>0.02075703368381726</v>
      </c>
      <c r="FJ232">
        <v>1</v>
      </c>
      <c r="FK232">
        <v>1.025295024390244</v>
      </c>
      <c r="FL232">
        <v>-0.01498141463414575</v>
      </c>
      <c r="FM232">
        <v>0.02567163026879947</v>
      </c>
      <c r="FN232">
        <v>1</v>
      </c>
      <c r="FO232">
        <v>410.0444838709677</v>
      </c>
      <c r="FP232">
        <v>-0.2601290322585073</v>
      </c>
      <c r="FQ232">
        <v>0.02205838435832583</v>
      </c>
      <c r="FR232">
        <v>1</v>
      </c>
      <c r="FS232">
        <v>0.2653990487804878</v>
      </c>
      <c r="FT232">
        <v>0.069736829268293</v>
      </c>
      <c r="FU232">
        <v>0.007049000129584956</v>
      </c>
      <c r="FV232">
        <v>1</v>
      </c>
      <c r="FW232">
        <v>19.84988387096774</v>
      </c>
      <c r="FX232">
        <v>0.01208225806447902</v>
      </c>
      <c r="FY232">
        <v>0.001048838612448922</v>
      </c>
      <c r="FZ232">
        <v>1</v>
      </c>
      <c r="GA232">
        <v>5</v>
      </c>
      <c r="GB232">
        <v>5</v>
      </c>
      <c r="GC232" t="s">
        <v>420</v>
      </c>
      <c r="GD232">
        <v>3.17846</v>
      </c>
      <c r="GE232">
        <v>2.79683</v>
      </c>
      <c r="GF232">
        <v>0.10294</v>
      </c>
      <c r="GG232">
        <v>0.103413</v>
      </c>
      <c r="GH232">
        <v>0.104982</v>
      </c>
      <c r="GI232">
        <v>0.105096</v>
      </c>
      <c r="GJ232">
        <v>27979</v>
      </c>
      <c r="GK232">
        <v>22319.7</v>
      </c>
      <c r="GL232">
        <v>29149</v>
      </c>
      <c r="GM232">
        <v>24385.7</v>
      </c>
      <c r="GN232">
        <v>33166.3</v>
      </c>
      <c r="GO232">
        <v>31843.6</v>
      </c>
      <c r="GP232">
        <v>40191.4</v>
      </c>
      <c r="GQ232">
        <v>39784.8</v>
      </c>
      <c r="GR232">
        <v>2.15845</v>
      </c>
      <c r="GS232">
        <v>1.8862</v>
      </c>
      <c r="GT232">
        <v>0.108439</v>
      </c>
      <c r="GU232">
        <v>0</v>
      </c>
      <c r="GV232">
        <v>23.804</v>
      </c>
      <c r="GW232">
        <v>999.9</v>
      </c>
      <c r="GX232">
        <v>64.59999999999999</v>
      </c>
      <c r="GY232">
        <v>28.9</v>
      </c>
      <c r="GZ232">
        <v>25.5557</v>
      </c>
      <c r="HA232">
        <v>62.5145</v>
      </c>
      <c r="HB232">
        <v>30.0321</v>
      </c>
      <c r="HC232">
        <v>1</v>
      </c>
      <c r="HD232">
        <v>-0.018689</v>
      </c>
      <c r="HE232">
        <v>0</v>
      </c>
      <c r="HF232">
        <v>20.2953</v>
      </c>
      <c r="HG232">
        <v>5.22882</v>
      </c>
      <c r="HH232">
        <v>11.9081</v>
      </c>
      <c r="HI232">
        <v>4.96415</v>
      </c>
      <c r="HJ232">
        <v>3.292</v>
      </c>
      <c r="HK232">
        <v>9999</v>
      </c>
      <c r="HL232">
        <v>9999</v>
      </c>
      <c r="HM232">
        <v>9999</v>
      </c>
      <c r="HN232">
        <v>999.9</v>
      </c>
      <c r="HO232">
        <v>4.97019</v>
      </c>
      <c r="HP232">
        <v>1.87484</v>
      </c>
      <c r="HQ232">
        <v>1.87347</v>
      </c>
      <c r="HR232">
        <v>1.87256</v>
      </c>
      <c r="HS232">
        <v>1.87419</v>
      </c>
      <c r="HT232">
        <v>1.86918</v>
      </c>
      <c r="HU232">
        <v>1.87332</v>
      </c>
      <c r="HV232">
        <v>1.87836</v>
      </c>
      <c r="HW232">
        <v>0</v>
      </c>
      <c r="HX232">
        <v>0</v>
      </c>
      <c r="HY232">
        <v>0</v>
      </c>
      <c r="HZ232">
        <v>0</v>
      </c>
      <c r="IA232" t="s">
        <v>421</v>
      </c>
      <c r="IB232" t="s">
        <v>422</v>
      </c>
      <c r="IC232" t="s">
        <v>423</v>
      </c>
      <c r="ID232" t="s">
        <v>423</v>
      </c>
      <c r="IE232" t="s">
        <v>423</v>
      </c>
      <c r="IF232" t="s">
        <v>423</v>
      </c>
      <c r="IG232">
        <v>0</v>
      </c>
      <c r="IH232">
        <v>100</v>
      </c>
      <c r="II232">
        <v>100</v>
      </c>
      <c r="IJ232">
        <v>0.8159999999999999</v>
      </c>
      <c r="IK232">
        <v>0.257</v>
      </c>
      <c r="IL232">
        <v>0.7614741207480017</v>
      </c>
      <c r="IM232">
        <v>0.0007502269904989051</v>
      </c>
      <c r="IN232">
        <v>-1.907541437940456E-06</v>
      </c>
      <c r="IO232">
        <v>4.87577687351772E-10</v>
      </c>
      <c r="IP232">
        <v>0.02443533466797044</v>
      </c>
      <c r="IQ232">
        <v>-0.004180631305406676</v>
      </c>
      <c r="IR232">
        <v>0.0009752032425147314</v>
      </c>
      <c r="IS232">
        <v>-7.227821618075307E-06</v>
      </c>
      <c r="IT232">
        <v>1</v>
      </c>
      <c r="IU232">
        <v>1943</v>
      </c>
      <c r="IV232">
        <v>1</v>
      </c>
      <c r="IW232">
        <v>21</v>
      </c>
      <c r="IX232">
        <v>2.7</v>
      </c>
      <c r="IY232">
        <v>2.6</v>
      </c>
      <c r="IZ232">
        <v>1.06689</v>
      </c>
      <c r="JA232">
        <v>2.3938</v>
      </c>
      <c r="JB232">
        <v>1.42578</v>
      </c>
      <c r="JC232">
        <v>2.2644</v>
      </c>
      <c r="JD232">
        <v>1.54785</v>
      </c>
      <c r="JE232">
        <v>2.46948</v>
      </c>
      <c r="JF232">
        <v>32.1784</v>
      </c>
      <c r="JG232">
        <v>13.6154</v>
      </c>
      <c r="JH232">
        <v>18</v>
      </c>
      <c r="JI232">
        <v>620.5119999999999</v>
      </c>
      <c r="JJ232">
        <v>430.938</v>
      </c>
      <c r="JK232">
        <v>25.8731</v>
      </c>
      <c r="JL232">
        <v>27.0699</v>
      </c>
      <c r="JM232">
        <v>30.0001</v>
      </c>
      <c r="JN232">
        <v>27.1307</v>
      </c>
      <c r="JO232">
        <v>27.1063</v>
      </c>
      <c r="JP232">
        <v>21.3718</v>
      </c>
      <c r="JQ232">
        <v>0</v>
      </c>
      <c r="JR232">
        <v>100</v>
      </c>
      <c r="JS232">
        <v>-999.9</v>
      </c>
      <c r="JT232">
        <v>409.006</v>
      </c>
      <c r="JU232">
        <v>25</v>
      </c>
      <c r="JV232">
        <v>94.9522</v>
      </c>
      <c r="JW232">
        <v>101.221</v>
      </c>
    </row>
    <row r="233" spans="1:283">
      <c r="A233">
        <v>217</v>
      </c>
      <c r="B233">
        <v>1690422718</v>
      </c>
      <c r="C233">
        <v>44347.90000009537</v>
      </c>
      <c r="D233" t="s">
        <v>1439</v>
      </c>
      <c r="E233" t="s">
        <v>1440</v>
      </c>
      <c r="F233">
        <v>15</v>
      </c>
      <c r="P233">
        <v>1690422710.25</v>
      </c>
      <c r="Q233">
        <f>(R233)/1000</f>
        <v>0</v>
      </c>
      <c r="R233">
        <f>1000*DB233*AP233*(CX233-CY233)/(100*CQ233*(1000-AP233*CX233))</f>
        <v>0</v>
      </c>
      <c r="S233">
        <f>DB233*AP233*(CW233-CV233*(1000-AP233*CY233)/(1000-AP233*CX233))/(100*CQ233)</f>
        <v>0</v>
      </c>
      <c r="T233">
        <f>CV233 - IF(AP233&gt;1, S233*CQ233*100.0/(AR233*DJ233), 0)</f>
        <v>0</v>
      </c>
      <c r="U233">
        <f>((AA233-Q233/2)*T233-S233)/(AA233+Q233/2)</f>
        <v>0</v>
      </c>
      <c r="V233">
        <f>U233*(DC233+DD233)/1000.0</f>
        <v>0</v>
      </c>
      <c r="W233">
        <f>(CV233 - IF(AP233&gt;1, S233*CQ233*100.0/(AR233*DJ233), 0))*(DC233+DD233)/1000.0</f>
        <v>0</v>
      </c>
      <c r="X233">
        <f>2.0/((1/Z233-1/Y233)+SIGN(Z233)*SQRT((1/Z233-1/Y233)*(1/Z233-1/Y233) + 4*CR233/((CR233+1)*(CR233+1))*(2*1/Z233*1/Y233-1/Y233*1/Y233)))</f>
        <v>0</v>
      </c>
      <c r="Y233">
        <f>IF(LEFT(CS233,1)&lt;&gt;"0",IF(LEFT(CS233,1)="1",3.0,CT233),$D$5+$E$5*(DJ233*DC233/($K$5*1000))+$F$5*(DJ233*DC233/($K$5*1000))*MAX(MIN(CQ233,$J$5),$I$5)*MAX(MIN(CQ233,$J$5),$I$5)+$G$5*MAX(MIN(CQ233,$J$5),$I$5)*(DJ233*DC233/($K$5*1000))+$H$5*(DJ233*DC233/($K$5*1000))*(DJ233*DC233/($K$5*1000)))</f>
        <v>0</v>
      </c>
      <c r="Z233">
        <f>Q233*(1000-(1000*0.61365*exp(17.502*AD233/(240.97+AD233))/(DC233+DD233)+CX233)/2)/(1000*0.61365*exp(17.502*AD233/(240.97+AD233))/(DC233+DD233)-CX233)</f>
        <v>0</v>
      </c>
      <c r="AA233">
        <f>1/((CR233+1)/(X233/1.6)+1/(Y233/1.37)) + CR233/((CR233+1)/(X233/1.6) + CR233/(Y233/1.37))</f>
        <v>0</v>
      </c>
      <c r="AB233">
        <f>(CM233*CP233)</f>
        <v>0</v>
      </c>
      <c r="AC233">
        <f>(DE233+(AB233+2*0.95*5.67E-8*(((DE233+$B$7)+273)^4-(DE233+273)^4)-44100*Q233)/(1.84*29.3*Y233+8*0.95*5.67E-8*(DE233+273)^3))</f>
        <v>0</v>
      </c>
      <c r="AD233">
        <f>($C$7*DF233+$D$7*DG233+$E$7*AC233)</f>
        <v>0</v>
      </c>
      <c r="AE233">
        <f>0.61365*exp(17.502*AD233/(240.97+AD233))</f>
        <v>0</v>
      </c>
      <c r="AF233">
        <f>(AG233/AH233*100)</f>
        <v>0</v>
      </c>
      <c r="AG233">
        <f>CX233*(DC233+DD233)/1000</f>
        <v>0</v>
      </c>
      <c r="AH233">
        <f>0.61365*exp(17.502*DE233/(240.97+DE233))</f>
        <v>0</v>
      </c>
      <c r="AI233">
        <f>(AE233-CX233*(DC233+DD233)/1000)</f>
        <v>0</v>
      </c>
      <c r="AJ233">
        <f>(-Q233*44100)</f>
        <v>0</v>
      </c>
      <c r="AK233">
        <f>2*29.3*Y233*0.92*(DE233-AD233)</f>
        <v>0</v>
      </c>
      <c r="AL233">
        <f>2*0.95*5.67E-8*(((DE233+$B$7)+273)^4-(AD233+273)^4)</f>
        <v>0</v>
      </c>
      <c r="AM233">
        <f>AB233+AL233+AJ233+AK233</f>
        <v>0</v>
      </c>
      <c r="AN233">
        <v>0</v>
      </c>
      <c r="AO233">
        <v>0</v>
      </c>
      <c r="AP233">
        <f>IF(AN233*$H$13&gt;=AR233,1.0,(AR233/(AR233-AN233*$H$13)))</f>
        <v>0</v>
      </c>
      <c r="AQ233">
        <f>(AP233-1)*100</f>
        <v>0</v>
      </c>
      <c r="AR233">
        <f>MAX(0,($B$13+$C$13*DJ233)/(1+$D$13*DJ233)*DC233/(DE233+273)*$E$13)</f>
        <v>0</v>
      </c>
      <c r="AS233" t="s">
        <v>1441</v>
      </c>
      <c r="AT233">
        <v>10538.7</v>
      </c>
      <c r="AU233">
        <v>646.9388</v>
      </c>
      <c r="AV233">
        <v>3073.25</v>
      </c>
      <c r="AW233">
        <f>1-AU233/AV233</f>
        <v>0</v>
      </c>
      <c r="AX233">
        <v>-0.5516810304287599</v>
      </c>
      <c r="AY233" t="s">
        <v>417</v>
      </c>
      <c r="AZ233" t="s">
        <v>417</v>
      </c>
      <c r="BA233">
        <v>0</v>
      </c>
      <c r="BB233">
        <v>0</v>
      </c>
      <c r="BC233">
        <f>1-BA233/BB233</f>
        <v>0</v>
      </c>
      <c r="BD233">
        <v>0.5</v>
      </c>
      <c r="BE233">
        <f>CN233</f>
        <v>0</v>
      </c>
      <c r="BF233">
        <f>S233</f>
        <v>0</v>
      </c>
      <c r="BG233">
        <f>BC233*BD233*BE233</f>
        <v>0</v>
      </c>
      <c r="BH233">
        <f>(BF233-AX233)/BE233</f>
        <v>0</v>
      </c>
      <c r="BI233">
        <f>(AV233-BB233)/BB233</f>
        <v>0</v>
      </c>
      <c r="BJ233">
        <f>AU233/(AW233+AU233/BB233)</f>
        <v>0</v>
      </c>
      <c r="BK233" t="s">
        <v>417</v>
      </c>
      <c r="BL233">
        <v>0</v>
      </c>
      <c r="BM233">
        <f>IF(BL233&lt;&gt;0, BL233, BJ233)</f>
        <v>0</v>
      </c>
      <c r="BN233">
        <f>1-BM233/BB233</f>
        <v>0</v>
      </c>
      <c r="BO233">
        <f>(BB233-BA233)/(BB233-BM233)</f>
        <v>0</v>
      </c>
      <c r="BP233">
        <f>(AV233-BB233)/(AV233-BM233)</f>
        <v>0</v>
      </c>
      <c r="BQ233">
        <f>(BB233-BA233)/(BB233-AU233)</f>
        <v>0</v>
      </c>
      <c r="BR233">
        <f>(AV233-BB233)/(AV233-AU233)</f>
        <v>0</v>
      </c>
      <c r="BS233">
        <f>(BO233*BM233/BA233)</f>
        <v>0</v>
      </c>
      <c r="BT233">
        <f>(1-BS233)</f>
        <v>0</v>
      </c>
      <c r="BU233">
        <v>3533</v>
      </c>
      <c r="BV233">
        <v>300</v>
      </c>
      <c r="BW233">
        <v>300</v>
      </c>
      <c r="BX233">
        <v>300</v>
      </c>
      <c r="BY233">
        <v>10538.7</v>
      </c>
      <c r="BZ233">
        <v>2993.49</v>
      </c>
      <c r="CA233">
        <v>-0.00873608</v>
      </c>
      <c r="CB233">
        <v>-32.61</v>
      </c>
      <c r="CC233" t="s">
        <v>417</v>
      </c>
      <c r="CD233" t="s">
        <v>417</v>
      </c>
      <c r="CE233" t="s">
        <v>417</v>
      </c>
      <c r="CF233" t="s">
        <v>417</v>
      </c>
      <c r="CG233" t="s">
        <v>417</v>
      </c>
      <c r="CH233" t="s">
        <v>417</v>
      </c>
      <c r="CI233" t="s">
        <v>417</v>
      </c>
      <c r="CJ233" t="s">
        <v>417</v>
      </c>
      <c r="CK233" t="s">
        <v>417</v>
      </c>
      <c r="CL233" t="s">
        <v>417</v>
      </c>
      <c r="CM233">
        <f>$B$11*DK233+$C$11*DL233+$F$11*DW233*(1-DZ233)</f>
        <v>0</v>
      </c>
      <c r="CN233">
        <f>CM233*CO233</f>
        <v>0</v>
      </c>
      <c r="CO233">
        <f>($B$11*$D$9+$C$11*$D$9+$F$11*((EJ233+EB233)/MAX(EJ233+EB233+EK233, 0.1)*$I$9+EK233/MAX(EJ233+EB233+EK233, 0.1)*$J$9))/($B$11+$C$11+$F$11)</f>
        <v>0</v>
      </c>
      <c r="CP233">
        <f>($B$11*$K$9+$C$11*$K$9+$F$11*((EJ233+EB233)/MAX(EJ233+EB233+EK233, 0.1)*$P$9+EK233/MAX(EJ233+EB233+EK233, 0.1)*$Q$9))/($B$11+$C$11+$F$11)</f>
        <v>0</v>
      </c>
      <c r="CQ233">
        <v>6</v>
      </c>
      <c r="CR233">
        <v>0.5</v>
      </c>
      <c r="CS233" t="s">
        <v>418</v>
      </c>
      <c r="CT233">
        <v>2</v>
      </c>
      <c r="CU233">
        <v>1690422710.25</v>
      </c>
      <c r="CV233">
        <v>410.0212666666666</v>
      </c>
      <c r="CW233">
        <v>409.5075666666667</v>
      </c>
      <c r="CX233">
        <v>19.70891333333334</v>
      </c>
      <c r="CY233">
        <v>19.61854</v>
      </c>
      <c r="CZ233">
        <v>409.1672666666666</v>
      </c>
      <c r="DA233">
        <v>19.44691333333333</v>
      </c>
      <c r="DB233">
        <v>600.1969666666666</v>
      </c>
      <c r="DC233">
        <v>101.0721</v>
      </c>
      <c r="DD233">
        <v>0.09998118333333332</v>
      </c>
      <c r="DE233">
        <v>26.02785666666666</v>
      </c>
      <c r="DF233">
        <v>25.75235</v>
      </c>
      <c r="DG233">
        <v>999.9000000000002</v>
      </c>
      <c r="DH233">
        <v>0</v>
      </c>
      <c r="DI233">
        <v>0</v>
      </c>
      <c r="DJ233">
        <v>10002.58766666667</v>
      </c>
      <c r="DK233">
        <v>0</v>
      </c>
      <c r="DL233">
        <v>1.251767666666667</v>
      </c>
      <c r="DM233">
        <v>0.4749297666666667</v>
      </c>
      <c r="DN233">
        <v>418.2247333333333</v>
      </c>
      <c r="DO233">
        <v>417.7022666666666</v>
      </c>
      <c r="DP233">
        <v>0.08919245666666668</v>
      </c>
      <c r="DQ233">
        <v>409.5075666666667</v>
      </c>
      <c r="DR233">
        <v>19.61854</v>
      </c>
      <c r="DS233">
        <v>1.991901666666666</v>
      </c>
      <c r="DT233">
        <v>1.982887666666667</v>
      </c>
      <c r="DU233">
        <v>17.38011</v>
      </c>
      <c r="DV233">
        <v>17.30835666666667</v>
      </c>
      <c r="DW233">
        <v>0.0499931</v>
      </c>
      <c r="DX233">
        <v>0</v>
      </c>
      <c r="DY233">
        <v>0</v>
      </c>
      <c r="DZ233">
        <v>0</v>
      </c>
      <c r="EA233">
        <v>647.1016666666667</v>
      </c>
      <c r="EB233">
        <v>0.0499931</v>
      </c>
      <c r="EC233">
        <v>4.873666666666667</v>
      </c>
      <c r="ED233">
        <v>-1.415333333333333</v>
      </c>
      <c r="EE233">
        <v>35.2624</v>
      </c>
      <c r="EF233">
        <v>39.52893333333331</v>
      </c>
      <c r="EG233">
        <v>37.51239999999999</v>
      </c>
      <c r="EH233">
        <v>40.71233333333332</v>
      </c>
      <c r="EI233">
        <v>38.01233333333332</v>
      </c>
      <c r="EJ233">
        <v>0</v>
      </c>
      <c r="EK233">
        <v>0</v>
      </c>
      <c r="EL233">
        <v>0</v>
      </c>
      <c r="EM233">
        <v>141.6000001430511</v>
      </c>
      <c r="EN233">
        <v>0</v>
      </c>
      <c r="EO233">
        <v>646.9388</v>
      </c>
      <c r="EP233">
        <v>-0.6153845531655121</v>
      </c>
      <c r="EQ233">
        <v>5.019230586751218</v>
      </c>
      <c r="ER233">
        <v>4.9304</v>
      </c>
      <c r="ES233">
        <v>15</v>
      </c>
      <c r="ET233">
        <v>1690422737.5</v>
      </c>
      <c r="EU233" t="s">
        <v>1442</v>
      </c>
      <c r="EV233">
        <v>1690422737.5</v>
      </c>
      <c r="EW233">
        <v>1690422735</v>
      </c>
      <c r="EX233">
        <v>173</v>
      </c>
      <c r="EY233">
        <v>0.038</v>
      </c>
      <c r="EZ233">
        <v>0.003</v>
      </c>
      <c r="FA233">
        <v>0.854</v>
      </c>
      <c r="FB233">
        <v>0.262</v>
      </c>
      <c r="FC233">
        <v>410</v>
      </c>
      <c r="FD233">
        <v>20</v>
      </c>
      <c r="FE233">
        <v>0.75</v>
      </c>
      <c r="FF233">
        <v>0.15</v>
      </c>
      <c r="FG233">
        <v>-0.5094609578471168</v>
      </c>
      <c r="FH233">
        <v>0.333761036270286</v>
      </c>
      <c r="FI233">
        <v>0.04662874988705259</v>
      </c>
      <c r="FJ233">
        <v>1</v>
      </c>
      <c r="FK233">
        <v>0.464442487804878</v>
      </c>
      <c r="FL233">
        <v>-0.0408915679442518</v>
      </c>
      <c r="FM233">
        <v>0.04400628674218284</v>
      </c>
      <c r="FN233">
        <v>1</v>
      </c>
      <c r="FO233">
        <v>409.9811290322581</v>
      </c>
      <c r="FP233">
        <v>-0.2736290322588532</v>
      </c>
      <c r="FQ233">
        <v>0.03119940232625166</v>
      </c>
      <c r="FR233">
        <v>1</v>
      </c>
      <c r="FS233">
        <v>0.08444381463414634</v>
      </c>
      <c r="FT233">
        <v>0.08328393658536581</v>
      </c>
      <c r="FU233">
        <v>0.00835681490628066</v>
      </c>
      <c r="FV233">
        <v>1</v>
      </c>
      <c r="FW233">
        <v>19.7056806451613</v>
      </c>
      <c r="FX233">
        <v>0.1597306451612434</v>
      </c>
      <c r="FY233">
        <v>0.01196412431193824</v>
      </c>
      <c r="FZ233">
        <v>1</v>
      </c>
      <c r="GA233">
        <v>5</v>
      </c>
      <c r="GB233">
        <v>5</v>
      </c>
      <c r="GC233" t="s">
        <v>420</v>
      </c>
      <c r="GD233">
        <v>3.17826</v>
      </c>
      <c r="GE233">
        <v>2.79723</v>
      </c>
      <c r="GF233">
        <v>0.102912</v>
      </c>
      <c r="GG233">
        <v>0.103489</v>
      </c>
      <c r="GH233">
        <v>0.104494</v>
      </c>
      <c r="GI233">
        <v>0.105292</v>
      </c>
      <c r="GJ233">
        <v>27972.3</v>
      </c>
      <c r="GK233">
        <v>22317.4</v>
      </c>
      <c r="GL233">
        <v>29141.4</v>
      </c>
      <c r="GM233">
        <v>24385.5</v>
      </c>
      <c r="GN233">
        <v>33176.4</v>
      </c>
      <c r="GO233">
        <v>31835.9</v>
      </c>
      <c r="GP233">
        <v>40181.1</v>
      </c>
      <c r="GQ233">
        <v>39784</v>
      </c>
      <c r="GR233">
        <v>2.15625</v>
      </c>
      <c r="GS233">
        <v>1.9069</v>
      </c>
      <c r="GT233">
        <v>0.12143</v>
      </c>
      <c r="GU233">
        <v>0</v>
      </c>
      <c r="GV233">
        <v>23.7697</v>
      </c>
      <c r="GW233">
        <v>999.9</v>
      </c>
      <c r="GX233">
        <v>64.59999999999999</v>
      </c>
      <c r="GY233">
        <v>28.8</v>
      </c>
      <c r="GZ233">
        <v>25.4086</v>
      </c>
      <c r="HA233">
        <v>62.2846</v>
      </c>
      <c r="HB233">
        <v>30.2204</v>
      </c>
      <c r="HC233">
        <v>1</v>
      </c>
      <c r="HD233">
        <v>-0.0153303</v>
      </c>
      <c r="HE233">
        <v>0</v>
      </c>
      <c r="HF233">
        <v>20.2954</v>
      </c>
      <c r="HG233">
        <v>5.22882</v>
      </c>
      <c r="HH233">
        <v>11.9081</v>
      </c>
      <c r="HI233">
        <v>4.96425</v>
      </c>
      <c r="HJ233">
        <v>3.292</v>
      </c>
      <c r="HK233">
        <v>9999</v>
      </c>
      <c r="HL233">
        <v>9999</v>
      </c>
      <c r="HM233">
        <v>9999</v>
      </c>
      <c r="HN233">
        <v>999.9</v>
      </c>
      <c r="HO233">
        <v>4.9702</v>
      </c>
      <c r="HP233">
        <v>1.87483</v>
      </c>
      <c r="HQ233">
        <v>1.87347</v>
      </c>
      <c r="HR233">
        <v>1.87257</v>
      </c>
      <c r="HS233">
        <v>1.87421</v>
      </c>
      <c r="HT233">
        <v>1.86918</v>
      </c>
      <c r="HU233">
        <v>1.87332</v>
      </c>
      <c r="HV233">
        <v>1.87837</v>
      </c>
      <c r="HW233">
        <v>0</v>
      </c>
      <c r="HX233">
        <v>0</v>
      </c>
      <c r="HY233">
        <v>0</v>
      </c>
      <c r="HZ233">
        <v>0</v>
      </c>
      <c r="IA233" t="s">
        <v>421</v>
      </c>
      <c r="IB233" t="s">
        <v>422</v>
      </c>
      <c r="IC233" t="s">
        <v>423</v>
      </c>
      <c r="ID233" t="s">
        <v>423</v>
      </c>
      <c r="IE233" t="s">
        <v>423</v>
      </c>
      <c r="IF233" t="s">
        <v>423</v>
      </c>
      <c r="IG233">
        <v>0</v>
      </c>
      <c r="IH233">
        <v>100</v>
      </c>
      <c r="II233">
        <v>100</v>
      </c>
      <c r="IJ233">
        <v>0.854</v>
      </c>
      <c r="IK233">
        <v>0.262</v>
      </c>
      <c r="IL233">
        <v>0.7942370617420796</v>
      </c>
      <c r="IM233">
        <v>0.0007502269904989051</v>
      </c>
      <c r="IN233">
        <v>-1.907541437940456E-06</v>
      </c>
      <c r="IO233">
        <v>4.87577687351772E-10</v>
      </c>
      <c r="IP233">
        <v>0.02646359885019368</v>
      </c>
      <c r="IQ233">
        <v>-0.004180631305406676</v>
      </c>
      <c r="IR233">
        <v>0.0009752032425147314</v>
      </c>
      <c r="IS233">
        <v>-7.227821618075307E-06</v>
      </c>
      <c r="IT233">
        <v>1</v>
      </c>
      <c r="IU233">
        <v>1943</v>
      </c>
      <c r="IV233">
        <v>1</v>
      </c>
      <c r="IW233">
        <v>21</v>
      </c>
      <c r="IX233">
        <v>2.1</v>
      </c>
      <c r="IY233">
        <v>2.1</v>
      </c>
      <c r="IZ233">
        <v>1.06689</v>
      </c>
      <c r="JA233">
        <v>2.39258</v>
      </c>
      <c r="JB233">
        <v>1.42578</v>
      </c>
      <c r="JC233">
        <v>2.2644</v>
      </c>
      <c r="JD233">
        <v>1.54785</v>
      </c>
      <c r="JE233">
        <v>2.46826</v>
      </c>
      <c r="JF233">
        <v>32.0684</v>
      </c>
      <c r="JG233">
        <v>13.5804</v>
      </c>
      <c r="JH233">
        <v>18</v>
      </c>
      <c r="JI233">
        <v>619.249</v>
      </c>
      <c r="JJ233">
        <v>443.24</v>
      </c>
      <c r="JK233">
        <v>25.8297</v>
      </c>
      <c r="JL233">
        <v>27.1191</v>
      </c>
      <c r="JM233">
        <v>30.0007</v>
      </c>
      <c r="JN233">
        <v>27.1633</v>
      </c>
      <c r="JO233">
        <v>27.1453</v>
      </c>
      <c r="JP233">
        <v>21.3936</v>
      </c>
      <c r="JQ233">
        <v>0</v>
      </c>
      <c r="JR233">
        <v>100</v>
      </c>
      <c r="JS233">
        <v>-999.9</v>
      </c>
      <c r="JT233">
        <v>409.537</v>
      </c>
      <c r="JU233">
        <v>25</v>
      </c>
      <c r="JV233">
        <v>94.9278</v>
      </c>
      <c r="JW233">
        <v>101.22</v>
      </c>
    </row>
    <row r="234" spans="1:283">
      <c r="A234">
        <v>218</v>
      </c>
      <c r="B234">
        <v>1690422877.1</v>
      </c>
      <c r="C234">
        <v>44507</v>
      </c>
      <c r="D234" t="s">
        <v>1443</v>
      </c>
      <c r="E234" t="s">
        <v>1444</v>
      </c>
      <c r="F234">
        <v>15</v>
      </c>
      <c r="P234">
        <v>1690422869.099999</v>
      </c>
      <c r="Q234">
        <f>(R234)/1000</f>
        <v>0</v>
      </c>
      <c r="R234">
        <f>1000*DB234*AP234*(CX234-CY234)/(100*CQ234*(1000-AP234*CX234))</f>
        <v>0</v>
      </c>
      <c r="S234">
        <f>DB234*AP234*(CW234-CV234*(1000-AP234*CY234)/(1000-AP234*CX234))/(100*CQ234)</f>
        <v>0</v>
      </c>
      <c r="T234">
        <f>CV234 - IF(AP234&gt;1, S234*CQ234*100.0/(AR234*DJ234), 0)</f>
        <v>0</v>
      </c>
      <c r="U234">
        <f>((AA234-Q234/2)*T234-S234)/(AA234+Q234/2)</f>
        <v>0</v>
      </c>
      <c r="V234">
        <f>U234*(DC234+DD234)/1000.0</f>
        <v>0</v>
      </c>
      <c r="W234">
        <f>(CV234 - IF(AP234&gt;1, S234*CQ234*100.0/(AR234*DJ234), 0))*(DC234+DD234)/1000.0</f>
        <v>0</v>
      </c>
      <c r="X234">
        <f>2.0/((1/Z234-1/Y234)+SIGN(Z234)*SQRT((1/Z234-1/Y234)*(1/Z234-1/Y234) + 4*CR234/((CR234+1)*(CR234+1))*(2*1/Z234*1/Y234-1/Y234*1/Y234)))</f>
        <v>0</v>
      </c>
      <c r="Y234">
        <f>IF(LEFT(CS234,1)&lt;&gt;"0",IF(LEFT(CS234,1)="1",3.0,CT234),$D$5+$E$5*(DJ234*DC234/($K$5*1000))+$F$5*(DJ234*DC234/($K$5*1000))*MAX(MIN(CQ234,$J$5),$I$5)*MAX(MIN(CQ234,$J$5),$I$5)+$G$5*MAX(MIN(CQ234,$J$5),$I$5)*(DJ234*DC234/($K$5*1000))+$H$5*(DJ234*DC234/($K$5*1000))*(DJ234*DC234/($K$5*1000)))</f>
        <v>0</v>
      </c>
      <c r="Z234">
        <f>Q234*(1000-(1000*0.61365*exp(17.502*AD234/(240.97+AD234))/(DC234+DD234)+CX234)/2)/(1000*0.61365*exp(17.502*AD234/(240.97+AD234))/(DC234+DD234)-CX234)</f>
        <v>0</v>
      </c>
      <c r="AA234">
        <f>1/((CR234+1)/(X234/1.6)+1/(Y234/1.37)) + CR234/((CR234+1)/(X234/1.6) + CR234/(Y234/1.37))</f>
        <v>0</v>
      </c>
      <c r="AB234">
        <f>(CM234*CP234)</f>
        <v>0</v>
      </c>
      <c r="AC234">
        <f>(DE234+(AB234+2*0.95*5.67E-8*(((DE234+$B$7)+273)^4-(DE234+273)^4)-44100*Q234)/(1.84*29.3*Y234+8*0.95*5.67E-8*(DE234+273)^3))</f>
        <v>0</v>
      </c>
      <c r="AD234">
        <f>($C$7*DF234+$D$7*DG234+$E$7*AC234)</f>
        <v>0</v>
      </c>
      <c r="AE234">
        <f>0.61365*exp(17.502*AD234/(240.97+AD234))</f>
        <v>0</v>
      </c>
      <c r="AF234">
        <f>(AG234/AH234*100)</f>
        <v>0</v>
      </c>
      <c r="AG234">
        <f>CX234*(DC234+DD234)/1000</f>
        <v>0</v>
      </c>
      <c r="AH234">
        <f>0.61365*exp(17.502*DE234/(240.97+DE234))</f>
        <v>0</v>
      </c>
      <c r="AI234">
        <f>(AE234-CX234*(DC234+DD234)/1000)</f>
        <v>0</v>
      </c>
      <c r="AJ234">
        <f>(-Q234*44100)</f>
        <v>0</v>
      </c>
      <c r="AK234">
        <f>2*29.3*Y234*0.92*(DE234-AD234)</f>
        <v>0</v>
      </c>
      <c r="AL234">
        <f>2*0.95*5.67E-8*(((DE234+$B$7)+273)^4-(AD234+273)^4)</f>
        <v>0</v>
      </c>
      <c r="AM234">
        <f>AB234+AL234+AJ234+AK234</f>
        <v>0</v>
      </c>
      <c r="AN234">
        <v>0</v>
      </c>
      <c r="AO234">
        <v>0</v>
      </c>
      <c r="AP234">
        <f>IF(AN234*$H$13&gt;=AR234,1.0,(AR234/(AR234-AN234*$H$13)))</f>
        <v>0</v>
      </c>
      <c r="AQ234">
        <f>(AP234-1)*100</f>
        <v>0</v>
      </c>
      <c r="AR234">
        <f>MAX(0,($B$13+$C$13*DJ234)/(1+$D$13*DJ234)*DC234/(DE234+273)*$E$13)</f>
        <v>0</v>
      </c>
      <c r="AS234" t="s">
        <v>1445</v>
      </c>
      <c r="AT234">
        <v>10572.8</v>
      </c>
      <c r="AU234">
        <v>589.808</v>
      </c>
      <c r="AV234">
        <v>2727.16</v>
      </c>
      <c r="AW234">
        <f>1-AU234/AV234</f>
        <v>0</v>
      </c>
      <c r="AX234">
        <v>-0.4128529714013682</v>
      </c>
      <c r="AY234" t="s">
        <v>417</v>
      </c>
      <c r="AZ234" t="s">
        <v>417</v>
      </c>
      <c r="BA234">
        <v>0</v>
      </c>
      <c r="BB234">
        <v>0</v>
      </c>
      <c r="BC234">
        <f>1-BA234/BB234</f>
        <v>0</v>
      </c>
      <c r="BD234">
        <v>0.5</v>
      </c>
      <c r="BE234">
        <f>CN234</f>
        <v>0</v>
      </c>
      <c r="BF234">
        <f>S234</f>
        <v>0</v>
      </c>
      <c r="BG234">
        <f>BC234*BD234*BE234</f>
        <v>0</v>
      </c>
      <c r="BH234">
        <f>(BF234-AX234)/BE234</f>
        <v>0</v>
      </c>
      <c r="BI234">
        <f>(AV234-BB234)/BB234</f>
        <v>0</v>
      </c>
      <c r="BJ234">
        <f>AU234/(AW234+AU234/BB234)</f>
        <v>0</v>
      </c>
      <c r="BK234" t="s">
        <v>417</v>
      </c>
      <c r="BL234">
        <v>0</v>
      </c>
      <c r="BM234">
        <f>IF(BL234&lt;&gt;0, BL234, BJ234)</f>
        <v>0</v>
      </c>
      <c r="BN234">
        <f>1-BM234/BB234</f>
        <v>0</v>
      </c>
      <c r="BO234">
        <f>(BB234-BA234)/(BB234-BM234)</f>
        <v>0</v>
      </c>
      <c r="BP234">
        <f>(AV234-BB234)/(AV234-BM234)</f>
        <v>0</v>
      </c>
      <c r="BQ234">
        <f>(BB234-BA234)/(BB234-AU234)</f>
        <v>0</v>
      </c>
      <c r="BR234">
        <f>(AV234-BB234)/(AV234-AU234)</f>
        <v>0</v>
      </c>
      <c r="BS234">
        <f>(BO234*BM234/BA234)</f>
        <v>0</v>
      </c>
      <c r="BT234">
        <f>(1-BS234)</f>
        <v>0</v>
      </c>
      <c r="BU234">
        <v>3534</v>
      </c>
      <c r="BV234">
        <v>300</v>
      </c>
      <c r="BW234">
        <v>300</v>
      </c>
      <c r="BX234">
        <v>300</v>
      </c>
      <c r="BY234">
        <v>10572.8</v>
      </c>
      <c r="BZ234">
        <v>2689.69</v>
      </c>
      <c r="CA234">
        <v>-0.00876239</v>
      </c>
      <c r="CB234">
        <v>-19.74</v>
      </c>
      <c r="CC234" t="s">
        <v>417</v>
      </c>
      <c r="CD234" t="s">
        <v>417</v>
      </c>
      <c r="CE234" t="s">
        <v>417</v>
      </c>
      <c r="CF234" t="s">
        <v>417</v>
      </c>
      <c r="CG234" t="s">
        <v>417</v>
      </c>
      <c r="CH234" t="s">
        <v>417</v>
      </c>
      <c r="CI234" t="s">
        <v>417</v>
      </c>
      <c r="CJ234" t="s">
        <v>417</v>
      </c>
      <c r="CK234" t="s">
        <v>417</v>
      </c>
      <c r="CL234" t="s">
        <v>417</v>
      </c>
      <c r="CM234">
        <f>$B$11*DK234+$C$11*DL234+$F$11*DW234*(1-DZ234)</f>
        <v>0</v>
      </c>
      <c r="CN234">
        <f>CM234*CO234</f>
        <v>0</v>
      </c>
      <c r="CO234">
        <f>($B$11*$D$9+$C$11*$D$9+$F$11*((EJ234+EB234)/MAX(EJ234+EB234+EK234, 0.1)*$I$9+EK234/MAX(EJ234+EB234+EK234, 0.1)*$J$9))/($B$11+$C$11+$F$11)</f>
        <v>0</v>
      </c>
      <c r="CP234">
        <f>($B$11*$K$9+$C$11*$K$9+$F$11*((EJ234+EB234)/MAX(EJ234+EB234+EK234, 0.1)*$P$9+EK234/MAX(EJ234+EB234+EK234, 0.1)*$Q$9))/($B$11+$C$11+$F$11)</f>
        <v>0</v>
      </c>
      <c r="CQ234">
        <v>6</v>
      </c>
      <c r="CR234">
        <v>0.5</v>
      </c>
      <c r="CS234" t="s">
        <v>418</v>
      </c>
      <c r="CT234">
        <v>2</v>
      </c>
      <c r="CU234">
        <v>1690422869.099999</v>
      </c>
      <c r="CV234">
        <v>409.8376774193549</v>
      </c>
      <c r="CW234">
        <v>409.4773225806452</v>
      </c>
      <c r="CX234">
        <v>19.45417741935484</v>
      </c>
      <c r="CY234">
        <v>19.32891612903226</v>
      </c>
      <c r="CZ234">
        <v>409.0056774193549</v>
      </c>
      <c r="DA234">
        <v>19.20517741935484</v>
      </c>
      <c r="DB234">
        <v>600.2076129032258</v>
      </c>
      <c r="DC234">
        <v>101.0713225806452</v>
      </c>
      <c r="DD234">
        <v>0.09980399032258062</v>
      </c>
      <c r="DE234">
        <v>26.0393935483871</v>
      </c>
      <c r="DF234">
        <v>25.70519032258064</v>
      </c>
      <c r="DG234">
        <v>999.9000000000003</v>
      </c>
      <c r="DH234">
        <v>0</v>
      </c>
      <c r="DI234">
        <v>0</v>
      </c>
      <c r="DJ234">
        <v>9993.080322580645</v>
      </c>
      <c r="DK234">
        <v>0</v>
      </c>
      <c r="DL234">
        <v>0.8496733548387096</v>
      </c>
      <c r="DM234">
        <v>0.3824994838709677</v>
      </c>
      <c r="DN234">
        <v>417.995064516129</v>
      </c>
      <c r="DO234">
        <v>417.5479999999999</v>
      </c>
      <c r="DP234">
        <v>0.1339580967741936</v>
      </c>
      <c r="DQ234">
        <v>409.4773225806452</v>
      </c>
      <c r="DR234">
        <v>19.32891612903226</v>
      </c>
      <c r="DS234">
        <v>1.967139354838709</v>
      </c>
      <c r="DT234">
        <v>1.953599677419355</v>
      </c>
      <c r="DU234">
        <v>17.18227741935484</v>
      </c>
      <c r="DV234">
        <v>17.07319032258064</v>
      </c>
      <c r="DW234">
        <v>0.0499931</v>
      </c>
      <c r="DX234">
        <v>0</v>
      </c>
      <c r="DY234">
        <v>0</v>
      </c>
      <c r="DZ234">
        <v>0</v>
      </c>
      <c r="EA234">
        <v>589.6061290322582</v>
      </c>
      <c r="EB234">
        <v>0.0499931</v>
      </c>
      <c r="EC234">
        <v>7.048064516129034</v>
      </c>
      <c r="ED234">
        <v>-2.23</v>
      </c>
      <c r="EE234">
        <v>35.27996774193548</v>
      </c>
      <c r="EF234">
        <v>38.74774193548387</v>
      </c>
      <c r="EG234">
        <v>37.22351612903225</v>
      </c>
      <c r="EH234">
        <v>39.61064516129031</v>
      </c>
      <c r="EI234">
        <v>37.26790322580645</v>
      </c>
      <c r="EJ234">
        <v>0</v>
      </c>
      <c r="EK234">
        <v>0</v>
      </c>
      <c r="EL234">
        <v>0</v>
      </c>
      <c r="EM234">
        <v>158.6000001430511</v>
      </c>
      <c r="EN234">
        <v>0</v>
      </c>
      <c r="EO234">
        <v>589.808</v>
      </c>
      <c r="EP234">
        <v>4.733076856892653</v>
      </c>
      <c r="EQ234">
        <v>-4.180769182532948</v>
      </c>
      <c r="ER234">
        <v>6.944</v>
      </c>
      <c r="ES234">
        <v>15</v>
      </c>
      <c r="ET234">
        <v>1690422898.1</v>
      </c>
      <c r="EU234" t="s">
        <v>1446</v>
      </c>
      <c r="EV234">
        <v>1690422898.1</v>
      </c>
      <c r="EW234">
        <v>1690422895.6</v>
      </c>
      <c r="EX234">
        <v>174</v>
      </c>
      <c r="EY234">
        <v>-0.022</v>
      </c>
      <c r="EZ234">
        <v>-0.004</v>
      </c>
      <c r="FA234">
        <v>0.832</v>
      </c>
      <c r="FB234">
        <v>0.249</v>
      </c>
      <c r="FC234">
        <v>410</v>
      </c>
      <c r="FD234">
        <v>19</v>
      </c>
      <c r="FE234">
        <v>0.36</v>
      </c>
      <c r="FF234">
        <v>0.21</v>
      </c>
      <c r="FG234">
        <v>-0.4363124619383379</v>
      </c>
      <c r="FH234">
        <v>-0.01051320444110057</v>
      </c>
      <c r="FI234">
        <v>0.03776694193744799</v>
      </c>
      <c r="FJ234">
        <v>1</v>
      </c>
      <c r="FK234">
        <v>0.3421288780487805</v>
      </c>
      <c r="FL234">
        <v>0.5470991498257836</v>
      </c>
      <c r="FM234">
        <v>0.08186335936960937</v>
      </c>
      <c r="FN234">
        <v>1</v>
      </c>
      <c r="FO234">
        <v>409.8531935483871</v>
      </c>
      <c r="FP234">
        <v>0.3781935483873288</v>
      </c>
      <c r="FQ234">
        <v>0.03229143435293444</v>
      </c>
      <c r="FR234">
        <v>1</v>
      </c>
      <c r="FS234">
        <v>0.1313035365853659</v>
      </c>
      <c r="FT234">
        <v>0.04468946341463413</v>
      </c>
      <c r="FU234">
        <v>0.004579278498381015</v>
      </c>
      <c r="FV234">
        <v>1</v>
      </c>
      <c r="FW234">
        <v>19.46350967741936</v>
      </c>
      <c r="FX234">
        <v>-0.03923709677424546</v>
      </c>
      <c r="FY234">
        <v>0.003006911912707492</v>
      </c>
      <c r="FZ234">
        <v>1</v>
      </c>
      <c r="GA234">
        <v>5</v>
      </c>
      <c r="GB234">
        <v>5</v>
      </c>
      <c r="GC234" t="s">
        <v>420</v>
      </c>
      <c r="GD234">
        <v>3.17818</v>
      </c>
      <c r="GE234">
        <v>2.79687</v>
      </c>
      <c r="GF234">
        <v>0.102884</v>
      </c>
      <c r="GG234">
        <v>0.103502</v>
      </c>
      <c r="GH234">
        <v>0.103477</v>
      </c>
      <c r="GI234">
        <v>0.104108</v>
      </c>
      <c r="GJ234">
        <v>27976.2</v>
      </c>
      <c r="GK234">
        <v>22316</v>
      </c>
      <c r="GL234">
        <v>29144.4</v>
      </c>
      <c r="GM234">
        <v>24384.1</v>
      </c>
      <c r="GN234">
        <v>33218.6</v>
      </c>
      <c r="GO234">
        <v>31876.4</v>
      </c>
      <c r="GP234">
        <v>40185.8</v>
      </c>
      <c r="GQ234">
        <v>39781.1</v>
      </c>
      <c r="GR234">
        <v>2.1573</v>
      </c>
      <c r="GS234">
        <v>1.9271</v>
      </c>
      <c r="GT234">
        <v>0.11386</v>
      </c>
      <c r="GU234">
        <v>0</v>
      </c>
      <c r="GV234">
        <v>23.8448</v>
      </c>
      <c r="GW234">
        <v>999.9</v>
      </c>
      <c r="GX234">
        <v>64.59999999999999</v>
      </c>
      <c r="GY234">
        <v>28.7</v>
      </c>
      <c r="GZ234">
        <v>25.2623</v>
      </c>
      <c r="HA234">
        <v>62.6418</v>
      </c>
      <c r="HB234">
        <v>30.5929</v>
      </c>
      <c r="HC234">
        <v>1</v>
      </c>
      <c r="HD234">
        <v>-0.0140777</v>
      </c>
      <c r="HE234">
        <v>0</v>
      </c>
      <c r="HF234">
        <v>20.2932</v>
      </c>
      <c r="HG234">
        <v>5.22912</v>
      </c>
      <c r="HH234">
        <v>11.9081</v>
      </c>
      <c r="HI234">
        <v>4.9639</v>
      </c>
      <c r="HJ234">
        <v>3.292</v>
      </c>
      <c r="HK234">
        <v>9999</v>
      </c>
      <c r="HL234">
        <v>9999</v>
      </c>
      <c r="HM234">
        <v>9999</v>
      </c>
      <c r="HN234">
        <v>999.9</v>
      </c>
      <c r="HO234">
        <v>4.97019</v>
      </c>
      <c r="HP234">
        <v>1.87483</v>
      </c>
      <c r="HQ234">
        <v>1.87347</v>
      </c>
      <c r="HR234">
        <v>1.87257</v>
      </c>
      <c r="HS234">
        <v>1.8742</v>
      </c>
      <c r="HT234">
        <v>1.86916</v>
      </c>
      <c r="HU234">
        <v>1.87332</v>
      </c>
      <c r="HV234">
        <v>1.87836</v>
      </c>
      <c r="HW234">
        <v>0</v>
      </c>
      <c r="HX234">
        <v>0</v>
      </c>
      <c r="HY234">
        <v>0</v>
      </c>
      <c r="HZ234">
        <v>0</v>
      </c>
      <c r="IA234" t="s">
        <v>421</v>
      </c>
      <c r="IB234" t="s">
        <v>422</v>
      </c>
      <c r="IC234" t="s">
        <v>423</v>
      </c>
      <c r="ID234" t="s">
        <v>423</v>
      </c>
      <c r="IE234" t="s">
        <v>423</v>
      </c>
      <c r="IF234" t="s">
        <v>423</v>
      </c>
      <c r="IG234">
        <v>0</v>
      </c>
      <c r="IH234">
        <v>100</v>
      </c>
      <c r="II234">
        <v>100</v>
      </c>
      <c r="IJ234">
        <v>0.832</v>
      </c>
      <c r="IK234">
        <v>0.249</v>
      </c>
      <c r="IL234">
        <v>0.8328722670024706</v>
      </c>
      <c r="IM234">
        <v>0.0007502269904989051</v>
      </c>
      <c r="IN234">
        <v>-1.907541437940456E-06</v>
      </c>
      <c r="IO234">
        <v>4.87577687351772E-10</v>
      </c>
      <c r="IP234">
        <v>0.02949784719423352</v>
      </c>
      <c r="IQ234">
        <v>-0.004180631305406676</v>
      </c>
      <c r="IR234">
        <v>0.0009752032425147314</v>
      </c>
      <c r="IS234">
        <v>-7.227821618075307E-06</v>
      </c>
      <c r="IT234">
        <v>1</v>
      </c>
      <c r="IU234">
        <v>1943</v>
      </c>
      <c r="IV234">
        <v>1</v>
      </c>
      <c r="IW234">
        <v>21</v>
      </c>
      <c r="IX234">
        <v>2.3</v>
      </c>
      <c r="IY234">
        <v>2.4</v>
      </c>
      <c r="IZ234">
        <v>1.06689</v>
      </c>
      <c r="JA234">
        <v>2.39502</v>
      </c>
      <c r="JB234">
        <v>1.42578</v>
      </c>
      <c r="JC234">
        <v>2.2644</v>
      </c>
      <c r="JD234">
        <v>1.54785</v>
      </c>
      <c r="JE234">
        <v>2.40845</v>
      </c>
      <c r="JF234">
        <v>31.9805</v>
      </c>
      <c r="JG234">
        <v>13.5366</v>
      </c>
      <c r="JH234">
        <v>18</v>
      </c>
      <c r="JI234">
        <v>619.984</v>
      </c>
      <c r="JJ234">
        <v>455.076</v>
      </c>
      <c r="JK234">
        <v>25.7836</v>
      </c>
      <c r="JL234">
        <v>27.0949</v>
      </c>
      <c r="JM234">
        <v>29.9999</v>
      </c>
      <c r="JN234">
        <v>27.1603</v>
      </c>
      <c r="JO234">
        <v>27.1284</v>
      </c>
      <c r="JP234">
        <v>21.3835</v>
      </c>
      <c r="JQ234">
        <v>0</v>
      </c>
      <c r="JR234">
        <v>100</v>
      </c>
      <c r="JS234">
        <v>-999.9</v>
      </c>
      <c r="JT234">
        <v>409.495</v>
      </c>
      <c r="JU234">
        <v>25</v>
      </c>
      <c r="JV234">
        <v>94.93819999999999</v>
      </c>
      <c r="JW234">
        <v>101.213</v>
      </c>
    </row>
    <row r="235" spans="1:283">
      <c r="A235">
        <v>219</v>
      </c>
      <c r="B235">
        <v>1690422997.1</v>
      </c>
      <c r="C235">
        <v>44627</v>
      </c>
      <c r="D235" t="s">
        <v>1447</v>
      </c>
      <c r="E235" t="s">
        <v>1448</v>
      </c>
      <c r="F235">
        <v>15</v>
      </c>
      <c r="P235">
        <v>1690422989.099999</v>
      </c>
      <c r="Q235">
        <f>(R235)/1000</f>
        <v>0</v>
      </c>
      <c r="R235">
        <f>1000*DB235*AP235*(CX235-CY235)/(100*CQ235*(1000-AP235*CX235))</f>
        <v>0</v>
      </c>
      <c r="S235">
        <f>DB235*AP235*(CW235-CV235*(1000-AP235*CY235)/(1000-AP235*CX235))/(100*CQ235)</f>
        <v>0</v>
      </c>
      <c r="T235">
        <f>CV235 - IF(AP235&gt;1, S235*CQ235*100.0/(AR235*DJ235), 0)</f>
        <v>0</v>
      </c>
      <c r="U235">
        <f>((AA235-Q235/2)*T235-S235)/(AA235+Q235/2)</f>
        <v>0</v>
      </c>
      <c r="V235">
        <f>U235*(DC235+DD235)/1000.0</f>
        <v>0</v>
      </c>
      <c r="W235">
        <f>(CV235 - IF(AP235&gt;1, S235*CQ235*100.0/(AR235*DJ235), 0))*(DC235+DD235)/1000.0</f>
        <v>0</v>
      </c>
      <c r="X235">
        <f>2.0/((1/Z235-1/Y235)+SIGN(Z235)*SQRT((1/Z235-1/Y235)*(1/Z235-1/Y235) + 4*CR235/((CR235+1)*(CR235+1))*(2*1/Z235*1/Y235-1/Y235*1/Y235)))</f>
        <v>0</v>
      </c>
      <c r="Y235">
        <f>IF(LEFT(CS235,1)&lt;&gt;"0",IF(LEFT(CS235,1)="1",3.0,CT235),$D$5+$E$5*(DJ235*DC235/($K$5*1000))+$F$5*(DJ235*DC235/($K$5*1000))*MAX(MIN(CQ235,$J$5),$I$5)*MAX(MIN(CQ235,$J$5),$I$5)+$G$5*MAX(MIN(CQ235,$J$5),$I$5)*(DJ235*DC235/($K$5*1000))+$H$5*(DJ235*DC235/($K$5*1000))*(DJ235*DC235/($K$5*1000)))</f>
        <v>0</v>
      </c>
      <c r="Z235">
        <f>Q235*(1000-(1000*0.61365*exp(17.502*AD235/(240.97+AD235))/(DC235+DD235)+CX235)/2)/(1000*0.61365*exp(17.502*AD235/(240.97+AD235))/(DC235+DD235)-CX235)</f>
        <v>0</v>
      </c>
      <c r="AA235">
        <f>1/((CR235+1)/(X235/1.6)+1/(Y235/1.37)) + CR235/((CR235+1)/(X235/1.6) + CR235/(Y235/1.37))</f>
        <v>0</v>
      </c>
      <c r="AB235">
        <f>(CM235*CP235)</f>
        <v>0</v>
      </c>
      <c r="AC235">
        <f>(DE235+(AB235+2*0.95*5.67E-8*(((DE235+$B$7)+273)^4-(DE235+273)^4)-44100*Q235)/(1.84*29.3*Y235+8*0.95*5.67E-8*(DE235+273)^3))</f>
        <v>0</v>
      </c>
      <c r="AD235">
        <f>($C$7*DF235+$D$7*DG235+$E$7*AC235)</f>
        <v>0</v>
      </c>
      <c r="AE235">
        <f>0.61365*exp(17.502*AD235/(240.97+AD235))</f>
        <v>0</v>
      </c>
      <c r="AF235">
        <f>(AG235/AH235*100)</f>
        <v>0</v>
      </c>
      <c r="AG235">
        <f>CX235*(DC235+DD235)/1000</f>
        <v>0</v>
      </c>
      <c r="AH235">
        <f>0.61365*exp(17.502*DE235/(240.97+DE235))</f>
        <v>0</v>
      </c>
      <c r="AI235">
        <f>(AE235-CX235*(DC235+DD235)/1000)</f>
        <v>0</v>
      </c>
      <c r="AJ235">
        <f>(-Q235*44100)</f>
        <v>0</v>
      </c>
      <c r="AK235">
        <f>2*29.3*Y235*0.92*(DE235-AD235)</f>
        <v>0</v>
      </c>
      <c r="AL235">
        <f>2*0.95*5.67E-8*(((DE235+$B$7)+273)^4-(AD235+273)^4)</f>
        <v>0</v>
      </c>
      <c r="AM235">
        <f>AB235+AL235+AJ235+AK235</f>
        <v>0</v>
      </c>
      <c r="AN235">
        <v>0</v>
      </c>
      <c r="AO235">
        <v>0</v>
      </c>
      <c r="AP235">
        <f>IF(AN235*$H$13&gt;=AR235,1.0,(AR235/(AR235-AN235*$H$13)))</f>
        <v>0</v>
      </c>
      <c r="AQ235">
        <f>(AP235-1)*100</f>
        <v>0</v>
      </c>
      <c r="AR235">
        <f>MAX(0,($B$13+$C$13*DJ235)/(1+$D$13*DJ235)*DC235/(DE235+273)*$E$13)</f>
        <v>0</v>
      </c>
      <c r="AS235" t="s">
        <v>1449</v>
      </c>
      <c r="AT235">
        <v>10490.1</v>
      </c>
      <c r="AU235">
        <v>577.73</v>
      </c>
      <c r="AV235">
        <v>3116.81</v>
      </c>
      <c r="AW235">
        <f>1-AU235/AV235</f>
        <v>0</v>
      </c>
      <c r="AX235">
        <v>-0.9090227503040018</v>
      </c>
      <c r="AY235" t="s">
        <v>417</v>
      </c>
      <c r="AZ235" t="s">
        <v>417</v>
      </c>
      <c r="BA235">
        <v>0</v>
      </c>
      <c r="BB235">
        <v>0</v>
      </c>
      <c r="BC235">
        <f>1-BA235/BB235</f>
        <v>0</v>
      </c>
      <c r="BD235">
        <v>0.5</v>
      </c>
      <c r="BE235">
        <f>CN235</f>
        <v>0</v>
      </c>
      <c r="BF235">
        <f>S235</f>
        <v>0</v>
      </c>
      <c r="BG235">
        <f>BC235*BD235*BE235</f>
        <v>0</v>
      </c>
      <c r="BH235">
        <f>(BF235-AX235)/BE235</f>
        <v>0</v>
      </c>
      <c r="BI235">
        <f>(AV235-BB235)/BB235</f>
        <v>0</v>
      </c>
      <c r="BJ235">
        <f>AU235/(AW235+AU235/BB235)</f>
        <v>0</v>
      </c>
      <c r="BK235" t="s">
        <v>417</v>
      </c>
      <c r="BL235">
        <v>0</v>
      </c>
      <c r="BM235">
        <f>IF(BL235&lt;&gt;0, BL235, BJ235)</f>
        <v>0</v>
      </c>
      <c r="BN235">
        <f>1-BM235/BB235</f>
        <v>0</v>
      </c>
      <c r="BO235">
        <f>(BB235-BA235)/(BB235-BM235)</f>
        <v>0</v>
      </c>
      <c r="BP235">
        <f>(AV235-BB235)/(AV235-BM235)</f>
        <v>0</v>
      </c>
      <c r="BQ235">
        <f>(BB235-BA235)/(BB235-AU235)</f>
        <v>0</v>
      </c>
      <c r="BR235">
        <f>(AV235-BB235)/(AV235-AU235)</f>
        <v>0</v>
      </c>
      <c r="BS235">
        <f>(BO235*BM235/BA235)</f>
        <v>0</v>
      </c>
      <c r="BT235">
        <f>(1-BS235)</f>
        <v>0</v>
      </c>
      <c r="BU235">
        <v>3535</v>
      </c>
      <c r="BV235">
        <v>300</v>
      </c>
      <c r="BW235">
        <v>300</v>
      </c>
      <c r="BX235">
        <v>300</v>
      </c>
      <c r="BY235">
        <v>10490.1</v>
      </c>
      <c r="BZ235">
        <v>3011.94</v>
      </c>
      <c r="CA235">
        <v>-0.00869694</v>
      </c>
      <c r="CB235">
        <v>-25.07</v>
      </c>
      <c r="CC235" t="s">
        <v>417</v>
      </c>
      <c r="CD235" t="s">
        <v>417</v>
      </c>
      <c r="CE235" t="s">
        <v>417</v>
      </c>
      <c r="CF235" t="s">
        <v>417</v>
      </c>
      <c r="CG235" t="s">
        <v>417</v>
      </c>
      <c r="CH235" t="s">
        <v>417</v>
      </c>
      <c r="CI235" t="s">
        <v>417</v>
      </c>
      <c r="CJ235" t="s">
        <v>417</v>
      </c>
      <c r="CK235" t="s">
        <v>417</v>
      </c>
      <c r="CL235" t="s">
        <v>417</v>
      </c>
      <c r="CM235">
        <f>$B$11*DK235+$C$11*DL235+$F$11*DW235*(1-DZ235)</f>
        <v>0</v>
      </c>
      <c r="CN235">
        <f>CM235*CO235</f>
        <v>0</v>
      </c>
      <c r="CO235">
        <f>($B$11*$D$9+$C$11*$D$9+$F$11*((EJ235+EB235)/MAX(EJ235+EB235+EK235, 0.1)*$I$9+EK235/MAX(EJ235+EB235+EK235, 0.1)*$J$9))/($B$11+$C$11+$F$11)</f>
        <v>0</v>
      </c>
      <c r="CP235">
        <f>($B$11*$K$9+$C$11*$K$9+$F$11*((EJ235+EB235)/MAX(EJ235+EB235+EK235, 0.1)*$P$9+EK235/MAX(EJ235+EB235+EK235, 0.1)*$Q$9))/($B$11+$C$11+$F$11)</f>
        <v>0</v>
      </c>
      <c r="CQ235">
        <v>6</v>
      </c>
      <c r="CR235">
        <v>0.5</v>
      </c>
      <c r="CS235" t="s">
        <v>418</v>
      </c>
      <c r="CT235">
        <v>2</v>
      </c>
      <c r="CU235">
        <v>1690422989.099999</v>
      </c>
      <c r="CV235">
        <v>409.9704193548387</v>
      </c>
      <c r="CW235">
        <v>409.2192258064516</v>
      </c>
      <c r="CX235">
        <v>19.42567741935484</v>
      </c>
      <c r="CY235">
        <v>19.04878064516129</v>
      </c>
      <c r="CZ235">
        <v>409.1734193548387</v>
      </c>
      <c r="DA235">
        <v>19.18267741935484</v>
      </c>
      <c r="DB235">
        <v>600.166129032258</v>
      </c>
      <c r="DC235">
        <v>101.0735161290323</v>
      </c>
      <c r="DD235">
        <v>0.0999448</v>
      </c>
      <c r="DE235">
        <v>25.88835806451612</v>
      </c>
      <c r="DF235">
        <v>25.51592903225806</v>
      </c>
      <c r="DG235">
        <v>999.9000000000003</v>
      </c>
      <c r="DH235">
        <v>0</v>
      </c>
      <c r="DI235">
        <v>0</v>
      </c>
      <c r="DJ235">
        <v>10005.50451612903</v>
      </c>
      <c r="DK235">
        <v>0</v>
      </c>
      <c r="DL235">
        <v>0.7013212903225806</v>
      </c>
      <c r="DM235">
        <v>0.7855086774193548</v>
      </c>
      <c r="DN235">
        <v>418.1314193548388</v>
      </c>
      <c r="DO235">
        <v>417.1658064516128</v>
      </c>
      <c r="DP235">
        <v>0.3868509677419355</v>
      </c>
      <c r="DQ235">
        <v>409.2192258064516</v>
      </c>
      <c r="DR235">
        <v>19.04878064516129</v>
      </c>
      <c r="DS235">
        <v>1.964427419354838</v>
      </c>
      <c r="DT235">
        <v>1.925328064516129</v>
      </c>
      <c r="DU235">
        <v>17.16049677419355</v>
      </c>
      <c r="DV235">
        <v>16.84324516129032</v>
      </c>
      <c r="DW235">
        <v>0.0499931</v>
      </c>
      <c r="DX235">
        <v>0</v>
      </c>
      <c r="DY235">
        <v>0</v>
      </c>
      <c r="DZ235">
        <v>0</v>
      </c>
      <c r="EA235">
        <v>577.7277419354838</v>
      </c>
      <c r="EB235">
        <v>0.0499931</v>
      </c>
      <c r="EC235">
        <v>1.38741935483871</v>
      </c>
      <c r="ED235">
        <v>-1.710322580645162</v>
      </c>
      <c r="EE235">
        <v>35.006</v>
      </c>
      <c r="EF235">
        <v>38.93129032258064</v>
      </c>
      <c r="EG235">
        <v>37.18516129032258</v>
      </c>
      <c r="EH235">
        <v>39.70538709677417</v>
      </c>
      <c r="EI235">
        <v>37.63493548387096</v>
      </c>
      <c r="EJ235">
        <v>0</v>
      </c>
      <c r="EK235">
        <v>0</v>
      </c>
      <c r="EL235">
        <v>0</v>
      </c>
      <c r="EM235">
        <v>119.3999998569489</v>
      </c>
      <c r="EN235">
        <v>0</v>
      </c>
      <c r="EO235">
        <v>577.73</v>
      </c>
      <c r="EP235">
        <v>1.35589755071124</v>
      </c>
      <c r="EQ235">
        <v>0.3025640217466622</v>
      </c>
      <c r="ER235">
        <v>1.361923076923077</v>
      </c>
      <c r="ES235">
        <v>15</v>
      </c>
      <c r="ET235">
        <v>1690423015.1</v>
      </c>
      <c r="EU235" t="s">
        <v>1450</v>
      </c>
      <c r="EV235">
        <v>1690423015.1</v>
      </c>
      <c r="EW235">
        <v>1690423014.6</v>
      </c>
      <c r="EX235">
        <v>175</v>
      </c>
      <c r="EY235">
        <v>-0.035</v>
      </c>
      <c r="EZ235">
        <v>-0</v>
      </c>
      <c r="FA235">
        <v>0.797</v>
      </c>
      <c r="FB235">
        <v>0.243</v>
      </c>
      <c r="FC235">
        <v>409</v>
      </c>
      <c r="FD235">
        <v>19</v>
      </c>
      <c r="FE235">
        <v>0.43</v>
      </c>
      <c r="FF235">
        <v>0.14</v>
      </c>
      <c r="FG235">
        <v>-0.9432880779859056</v>
      </c>
      <c r="FH235">
        <v>-0.1533688986277749</v>
      </c>
      <c r="FI235">
        <v>0.02684348026019916</v>
      </c>
      <c r="FJ235">
        <v>1</v>
      </c>
      <c r="FK235">
        <v>0.77104105</v>
      </c>
      <c r="FL235">
        <v>0.2806027091932434</v>
      </c>
      <c r="FM235">
        <v>0.03952895571600015</v>
      </c>
      <c r="FN235">
        <v>1</v>
      </c>
      <c r="FO235">
        <v>410.0044</v>
      </c>
      <c r="FP235">
        <v>0.3235061179089833</v>
      </c>
      <c r="FQ235">
        <v>0.03077726433587231</v>
      </c>
      <c r="FR235">
        <v>1</v>
      </c>
      <c r="FS235">
        <v>0.38101295</v>
      </c>
      <c r="FT235">
        <v>0.1159710844277666</v>
      </c>
      <c r="FU235">
        <v>0.01134294151873754</v>
      </c>
      <c r="FV235">
        <v>1</v>
      </c>
      <c r="FW235">
        <v>19.43575666666667</v>
      </c>
      <c r="FX235">
        <v>-0.04036751946607871</v>
      </c>
      <c r="FY235">
        <v>0.003084118818866879</v>
      </c>
      <c r="FZ235">
        <v>1</v>
      </c>
      <c r="GA235">
        <v>5</v>
      </c>
      <c r="GB235">
        <v>5</v>
      </c>
      <c r="GC235" t="s">
        <v>420</v>
      </c>
      <c r="GD235">
        <v>3.17865</v>
      </c>
      <c r="GE235">
        <v>2.79707</v>
      </c>
      <c r="GF235">
        <v>0.102925</v>
      </c>
      <c r="GG235">
        <v>0.103434</v>
      </c>
      <c r="GH235">
        <v>0.103412</v>
      </c>
      <c r="GI235">
        <v>0.103037</v>
      </c>
      <c r="GJ235">
        <v>27978.2</v>
      </c>
      <c r="GK235">
        <v>22320.3</v>
      </c>
      <c r="GL235">
        <v>29147.7</v>
      </c>
      <c r="GM235">
        <v>24386.9</v>
      </c>
      <c r="GN235">
        <v>33224</v>
      </c>
      <c r="GO235">
        <v>31919.4</v>
      </c>
      <c r="GP235">
        <v>40189.4</v>
      </c>
      <c r="GQ235">
        <v>39786.5</v>
      </c>
      <c r="GR235">
        <v>2.15823</v>
      </c>
      <c r="GS235">
        <v>1.90663</v>
      </c>
      <c r="GT235">
        <v>0.114344</v>
      </c>
      <c r="GU235">
        <v>0</v>
      </c>
      <c r="GV235">
        <v>23.6361</v>
      </c>
      <c r="GW235">
        <v>999.9</v>
      </c>
      <c r="GX235">
        <v>64.59999999999999</v>
      </c>
      <c r="GY235">
        <v>28.6</v>
      </c>
      <c r="GZ235">
        <v>25.1145</v>
      </c>
      <c r="HA235">
        <v>62.3718</v>
      </c>
      <c r="HB235">
        <v>29.5112</v>
      </c>
      <c r="HC235">
        <v>1</v>
      </c>
      <c r="HD235">
        <v>-0.0194715</v>
      </c>
      <c r="HE235">
        <v>0</v>
      </c>
      <c r="HF235">
        <v>20.2954</v>
      </c>
      <c r="HG235">
        <v>5.22792</v>
      </c>
      <c r="HH235">
        <v>11.9081</v>
      </c>
      <c r="HI235">
        <v>4.96375</v>
      </c>
      <c r="HJ235">
        <v>3.292</v>
      </c>
      <c r="HK235">
        <v>9999</v>
      </c>
      <c r="HL235">
        <v>9999</v>
      </c>
      <c r="HM235">
        <v>9999</v>
      </c>
      <c r="HN235">
        <v>999.9</v>
      </c>
      <c r="HO235">
        <v>4.9702</v>
      </c>
      <c r="HP235">
        <v>1.87479</v>
      </c>
      <c r="HQ235">
        <v>1.87347</v>
      </c>
      <c r="HR235">
        <v>1.87256</v>
      </c>
      <c r="HS235">
        <v>1.87417</v>
      </c>
      <c r="HT235">
        <v>1.86917</v>
      </c>
      <c r="HU235">
        <v>1.87332</v>
      </c>
      <c r="HV235">
        <v>1.87836</v>
      </c>
      <c r="HW235">
        <v>0</v>
      </c>
      <c r="HX235">
        <v>0</v>
      </c>
      <c r="HY235">
        <v>0</v>
      </c>
      <c r="HZ235">
        <v>0</v>
      </c>
      <c r="IA235" t="s">
        <v>421</v>
      </c>
      <c r="IB235" t="s">
        <v>422</v>
      </c>
      <c r="IC235" t="s">
        <v>423</v>
      </c>
      <c r="ID235" t="s">
        <v>423</v>
      </c>
      <c r="IE235" t="s">
        <v>423</v>
      </c>
      <c r="IF235" t="s">
        <v>423</v>
      </c>
      <c r="IG235">
        <v>0</v>
      </c>
      <c r="IH235">
        <v>100</v>
      </c>
      <c r="II235">
        <v>100</v>
      </c>
      <c r="IJ235">
        <v>0.797</v>
      </c>
      <c r="IK235">
        <v>0.243</v>
      </c>
      <c r="IL235">
        <v>0.810271485099742</v>
      </c>
      <c r="IM235">
        <v>0.0007502269904989051</v>
      </c>
      <c r="IN235">
        <v>-1.907541437940456E-06</v>
      </c>
      <c r="IO235">
        <v>4.87577687351772E-10</v>
      </c>
      <c r="IP235">
        <v>0.02531644747023774</v>
      </c>
      <c r="IQ235">
        <v>-0.004180631305406676</v>
      </c>
      <c r="IR235">
        <v>0.0009752032425147314</v>
      </c>
      <c r="IS235">
        <v>-7.227821618075307E-06</v>
      </c>
      <c r="IT235">
        <v>1</v>
      </c>
      <c r="IU235">
        <v>1943</v>
      </c>
      <c r="IV235">
        <v>1</v>
      </c>
      <c r="IW235">
        <v>21</v>
      </c>
      <c r="IX235">
        <v>1.6</v>
      </c>
      <c r="IY235">
        <v>1.7</v>
      </c>
      <c r="IZ235">
        <v>1.06689</v>
      </c>
      <c r="JA235">
        <v>2.39014</v>
      </c>
      <c r="JB235">
        <v>1.42578</v>
      </c>
      <c r="JC235">
        <v>2.27173</v>
      </c>
      <c r="JD235">
        <v>1.54785</v>
      </c>
      <c r="JE235">
        <v>2.41943</v>
      </c>
      <c r="JF235">
        <v>31.9146</v>
      </c>
      <c r="JG235">
        <v>13.5279</v>
      </c>
      <c r="JH235">
        <v>18</v>
      </c>
      <c r="JI235">
        <v>620.134</v>
      </c>
      <c r="JJ235">
        <v>442.566</v>
      </c>
      <c r="JK235">
        <v>25.7417</v>
      </c>
      <c r="JL235">
        <v>27.0781</v>
      </c>
      <c r="JM235">
        <v>30</v>
      </c>
      <c r="JN235">
        <v>27.1101</v>
      </c>
      <c r="JO235">
        <v>27.0788</v>
      </c>
      <c r="JP235">
        <v>21.3625</v>
      </c>
      <c r="JQ235">
        <v>0</v>
      </c>
      <c r="JR235">
        <v>100</v>
      </c>
      <c r="JS235">
        <v>-999.9</v>
      </c>
      <c r="JT235">
        <v>409.1</v>
      </c>
      <c r="JU235">
        <v>25</v>
      </c>
      <c r="JV235">
        <v>94.9477</v>
      </c>
      <c r="JW235">
        <v>101.226</v>
      </c>
    </row>
    <row r="236" spans="1:283">
      <c r="A236">
        <v>220</v>
      </c>
      <c r="B236">
        <v>1690423145.6</v>
      </c>
      <c r="C236">
        <v>44775.5</v>
      </c>
      <c r="D236" t="s">
        <v>1451</v>
      </c>
      <c r="E236" t="s">
        <v>1452</v>
      </c>
      <c r="F236">
        <v>15</v>
      </c>
      <c r="P236">
        <v>1690423137.849999</v>
      </c>
      <c r="Q236">
        <f>(R236)/1000</f>
        <v>0</v>
      </c>
      <c r="R236">
        <f>1000*DB236*AP236*(CX236-CY236)/(100*CQ236*(1000-AP236*CX236))</f>
        <v>0</v>
      </c>
      <c r="S236">
        <f>DB236*AP236*(CW236-CV236*(1000-AP236*CY236)/(1000-AP236*CX236))/(100*CQ236)</f>
        <v>0</v>
      </c>
      <c r="T236">
        <f>CV236 - IF(AP236&gt;1, S236*CQ236*100.0/(AR236*DJ236), 0)</f>
        <v>0</v>
      </c>
      <c r="U236">
        <f>((AA236-Q236/2)*T236-S236)/(AA236+Q236/2)</f>
        <v>0</v>
      </c>
      <c r="V236">
        <f>U236*(DC236+DD236)/1000.0</f>
        <v>0</v>
      </c>
      <c r="W236">
        <f>(CV236 - IF(AP236&gt;1, S236*CQ236*100.0/(AR236*DJ236), 0))*(DC236+DD236)/1000.0</f>
        <v>0</v>
      </c>
      <c r="X236">
        <f>2.0/((1/Z236-1/Y236)+SIGN(Z236)*SQRT((1/Z236-1/Y236)*(1/Z236-1/Y236) + 4*CR236/((CR236+1)*(CR236+1))*(2*1/Z236*1/Y236-1/Y236*1/Y236)))</f>
        <v>0</v>
      </c>
      <c r="Y236">
        <f>IF(LEFT(CS236,1)&lt;&gt;"0",IF(LEFT(CS236,1)="1",3.0,CT236),$D$5+$E$5*(DJ236*DC236/($K$5*1000))+$F$5*(DJ236*DC236/($K$5*1000))*MAX(MIN(CQ236,$J$5),$I$5)*MAX(MIN(CQ236,$J$5),$I$5)+$G$5*MAX(MIN(CQ236,$J$5),$I$5)*(DJ236*DC236/($K$5*1000))+$H$5*(DJ236*DC236/($K$5*1000))*(DJ236*DC236/($K$5*1000)))</f>
        <v>0</v>
      </c>
      <c r="Z236">
        <f>Q236*(1000-(1000*0.61365*exp(17.502*AD236/(240.97+AD236))/(DC236+DD236)+CX236)/2)/(1000*0.61365*exp(17.502*AD236/(240.97+AD236))/(DC236+DD236)-CX236)</f>
        <v>0</v>
      </c>
      <c r="AA236">
        <f>1/((CR236+1)/(X236/1.6)+1/(Y236/1.37)) + CR236/((CR236+1)/(X236/1.6) + CR236/(Y236/1.37))</f>
        <v>0</v>
      </c>
      <c r="AB236">
        <f>(CM236*CP236)</f>
        <v>0</v>
      </c>
      <c r="AC236">
        <f>(DE236+(AB236+2*0.95*5.67E-8*(((DE236+$B$7)+273)^4-(DE236+273)^4)-44100*Q236)/(1.84*29.3*Y236+8*0.95*5.67E-8*(DE236+273)^3))</f>
        <v>0</v>
      </c>
      <c r="AD236">
        <f>($C$7*DF236+$D$7*DG236+$E$7*AC236)</f>
        <v>0</v>
      </c>
      <c r="AE236">
        <f>0.61365*exp(17.502*AD236/(240.97+AD236))</f>
        <v>0</v>
      </c>
      <c r="AF236">
        <f>(AG236/AH236*100)</f>
        <v>0</v>
      </c>
      <c r="AG236">
        <f>CX236*(DC236+DD236)/1000</f>
        <v>0</v>
      </c>
      <c r="AH236">
        <f>0.61365*exp(17.502*DE236/(240.97+DE236))</f>
        <v>0</v>
      </c>
      <c r="AI236">
        <f>(AE236-CX236*(DC236+DD236)/1000)</f>
        <v>0</v>
      </c>
      <c r="AJ236">
        <f>(-Q236*44100)</f>
        <v>0</v>
      </c>
      <c r="AK236">
        <f>2*29.3*Y236*0.92*(DE236-AD236)</f>
        <v>0</v>
      </c>
      <c r="AL236">
        <f>2*0.95*5.67E-8*(((DE236+$B$7)+273)^4-(AD236+273)^4)</f>
        <v>0</v>
      </c>
      <c r="AM236">
        <f>AB236+AL236+AJ236+AK236</f>
        <v>0</v>
      </c>
      <c r="AN236">
        <v>0</v>
      </c>
      <c r="AO236">
        <v>0</v>
      </c>
      <c r="AP236">
        <f>IF(AN236*$H$13&gt;=AR236,1.0,(AR236/(AR236-AN236*$H$13)))</f>
        <v>0</v>
      </c>
      <c r="AQ236">
        <f>(AP236-1)*100</f>
        <v>0</v>
      </c>
      <c r="AR236">
        <f>MAX(0,($B$13+$C$13*DJ236)/(1+$D$13*DJ236)*DC236/(DE236+273)*$E$13)</f>
        <v>0</v>
      </c>
      <c r="AS236" t="s">
        <v>1453</v>
      </c>
      <c r="AT236">
        <v>10531</v>
      </c>
      <c r="AU236">
        <v>523.7424</v>
      </c>
      <c r="AV236">
        <v>2537.78</v>
      </c>
      <c r="AW236">
        <f>1-AU236/AV236</f>
        <v>0</v>
      </c>
      <c r="AX236">
        <v>-0.2975597816270359</v>
      </c>
      <c r="AY236" t="s">
        <v>417</v>
      </c>
      <c r="AZ236" t="s">
        <v>417</v>
      </c>
      <c r="BA236">
        <v>0</v>
      </c>
      <c r="BB236">
        <v>0</v>
      </c>
      <c r="BC236">
        <f>1-BA236/BB236</f>
        <v>0</v>
      </c>
      <c r="BD236">
        <v>0.5</v>
      </c>
      <c r="BE236">
        <f>CN236</f>
        <v>0</v>
      </c>
      <c r="BF236">
        <f>S236</f>
        <v>0</v>
      </c>
      <c r="BG236">
        <f>BC236*BD236*BE236</f>
        <v>0</v>
      </c>
      <c r="BH236">
        <f>(BF236-AX236)/BE236</f>
        <v>0</v>
      </c>
      <c r="BI236">
        <f>(AV236-BB236)/BB236</f>
        <v>0</v>
      </c>
      <c r="BJ236">
        <f>AU236/(AW236+AU236/BB236)</f>
        <v>0</v>
      </c>
      <c r="BK236" t="s">
        <v>417</v>
      </c>
      <c r="BL236">
        <v>0</v>
      </c>
      <c r="BM236">
        <f>IF(BL236&lt;&gt;0, BL236, BJ236)</f>
        <v>0</v>
      </c>
      <c r="BN236">
        <f>1-BM236/BB236</f>
        <v>0</v>
      </c>
      <c r="BO236">
        <f>(BB236-BA236)/(BB236-BM236)</f>
        <v>0</v>
      </c>
      <c r="BP236">
        <f>(AV236-BB236)/(AV236-BM236)</f>
        <v>0</v>
      </c>
      <c r="BQ236">
        <f>(BB236-BA236)/(BB236-AU236)</f>
        <v>0</v>
      </c>
      <c r="BR236">
        <f>(AV236-BB236)/(AV236-AU236)</f>
        <v>0</v>
      </c>
      <c r="BS236">
        <f>(BO236*BM236/BA236)</f>
        <v>0</v>
      </c>
      <c r="BT236">
        <f>(1-BS236)</f>
        <v>0</v>
      </c>
      <c r="BU236">
        <v>3536</v>
      </c>
      <c r="BV236">
        <v>300</v>
      </c>
      <c r="BW236">
        <v>300</v>
      </c>
      <c r="BX236">
        <v>300</v>
      </c>
      <c r="BY236">
        <v>10531</v>
      </c>
      <c r="BZ236">
        <v>2517.25</v>
      </c>
      <c r="CA236">
        <v>-0.008728990000000001</v>
      </c>
      <c r="CB236">
        <v>-2.28</v>
      </c>
      <c r="CC236" t="s">
        <v>417</v>
      </c>
      <c r="CD236" t="s">
        <v>417</v>
      </c>
      <c r="CE236" t="s">
        <v>417</v>
      </c>
      <c r="CF236" t="s">
        <v>417</v>
      </c>
      <c r="CG236" t="s">
        <v>417</v>
      </c>
      <c r="CH236" t="s">
        <v>417</v>
      </c>
      <c r="CI236" t="s">
        <v>417</v>
      </c>
      <c r="CJ236" t="s">
        <v>417</v>
      </c>
      <c r="CK236" t="s">
        <v>417</v>
      </c>
      <c r="CL236" t="s">
        <v>417</v>
      </c>
      <c r="CM236">
        <f>$B$11*DK236+$C$11*DL236+$F$11*DW236*(1-DZ236)</f>
        <v>0</v>
      </c>
      <c r="CN236">
        <f>CM236*CO236</f>
        <v>0</v>
      </c>
      <c r="CO236">
        <f>($B$11*$D$9+$C$11*$D$9+$F$11*((EJ236+EB236)/MAX(EJ236+EB236+EK236, 0.1)*$I$9+EK236/MAX(EJ236+EB236+EK236, 0.1)*$J$9))/($B$11+$C$11+$F$11)</f>
        <v>0</v>
      </c>
      <c r="CP236">
        <f>($B$11*$K$9+$C$11*$K$9+$F$11*((EJ236+EB236)/MAX(EJ236+EB236+EK236, 0.1)*$P$9+EK236/MAX(EJ236+EB236+EK236, 0.1)*$Q$9))/($B$11+$C$11+$F$11)</f>
        <v>0</v>
      </c>
      <c r="CQ236">
        <v>6</v>
      </c>
      <c r="CR236">
        <v>0.5</v>
      </c>
      <c r="CS236" t="s">
        <v>418</v>
      </c>
      <c r="CT236">
        <v>2</v>
      </c>
      <c r="CU236">
        <v>1690423137.849999</v>
      </c>
      <c r="CV236">
        <v>409.9549666666666</v>
      </c>
      <c r="CW236">
        <v>409.7203666666666</v>
      </c>
      <c r="CX236">
        <v>19.02323666666667</v>
      </c>
      <c r="CY236">
        <v>18.87281333333333</v>
      </c>
      <c r="CZ236">
        <v>409.1919666666666</v>
      </c>
      <c r="DA236">
        <v>18.78523666666667</v>
      </c>
      <c r="DB236">
        <v>600.1959333333333</v>
      </c>
      <c r="DC236">
        <v>101.0748</v>
      </c>
      <c r="DD236">
        <v>0.09999623333333334</v>
      </c>
      <c r="DE236">
        <v>25.74023666666666</v>
      </c>
      <c r="DF236">
        <v>25.36357666666667</v>
      </c>
      <c r="DG236">
        <v>999.9000000000002</v>
      </c>
      <c r="DH236">
        <v>0</v>
      </c>
      <c r="DI236">
        <v>0</v>
      </c>
      <c r="DJ236">
        <v>10004.26933333333</v>
      </c>
      <c r="DK236">
        <v>0</v>
      </c>
      <c r="DL236">
        <v>0.4233807000000001</v>
      </c>
      <c r="DM236">
        <v>0.2675831666666666</v>
      </c>
      <c r="DN236">
        <v>417.9406333333333</v>
      </c>
      <c r="DO236">
        <v>417.6018</v>
      </c>
      <c r="DP236">
        <v>0.1552328666666667</v>
      </c>
      <c r="DQ236">
        <v>409.7203666666666</v>
      </c>
      <c r="DR236">
        <v>18.87281333333333</v>
      </c>
      <c r="DS236">
        <v>1.923256333333333</v>
      </c>
      <c r="DT236">
        <v>1.907566333333333</v>
      </c>
      <c r="DU236">
        <v>16.82628666666666</v>
      </c>
      <c r="DV236">
        <v>16.69727</v>
      </c>
      <c r="DW236">
        <v>0.0499931</v>
      </c>
      <c r="DX236">
        <v>0</v>
      </c>
      <c r="DY236">
        <v>0</v>
      </c>
      <c r="DZ236">
        <v>0</v>
      </c>
      <c r="EA236">
        <v>523.7636666666666</v>
      </c>
      <c r="EB236">
        <v>0.0499931</v>
      </c>
      <c r="EC236">
        <v>-1.408666666666667</v>
      </c>
      <c r="ED236">
        <v>-1.115666666666667</v>
      </c>
      <c r="EE236">
        <v>35.51653333333333</v>
      </c>
      <c r="EF236">
        <v>40.02066666666666</v>
      </c>
      <c r="EG236">
        <v>37.9538</v>
      </c>
      <c r="EH236">
        <v>41.62473333333331</v>
      </c>
      <c r="EI236">
        <v>38.30786666666665</v>
      </c>
      <c r="EJ236">
        <v>0</v>
      </c>
      <c r="EK236">
        <v>0</v>
      </c>
      <c r="EL236">
        <v>0</v>
      </c>
      <c r="EM236">
        <v>147.5999999046326</v>
      </c>
      <c r="EN236">
        <v>0</v>
      </c>
      <c r="EO236">
        <v>523.7424</v>
      </c>
      <c r="EP236">
        <v>-5.58846144502774</v>
      </c>
      <c r="EQ236">
        <v>3.560769162725899</v>
      </c>
      <c r="ER236">
        <v>-1.4232</v>
      </c>
      <c r="ES236">
        <v>15</v>
      </c>
      <c r="ET236">
        <v>1690423162.6</v>
      </c>
      <c r="EU236" t="s">
        <v>1454</v>
      </c>
      <c r="EV236">
        <v>1690423160.6</v>
      </c>
      <c r="EW236">
        <v>1690423162.6</v>
      </c>
      <c r="EX236">
        <v>176</v>
      </c>
      <c r="EY236">
        <v>-0.033</v>
      </c>
      <c r="EZ236">
        <v>-0.001</v>
      </c>
      <c r="FA236">
        <v>0.763</v>
      </c>
      <c r="FB236">
        <v>0.238</v>
      </c>
      <c r="FC236">
        <v>410</v>
      </c>
      <c r="FD236">
        <v>19</v>
      </c>
      <c r="FE236">
        <v>0.28</v>
      </c>
      <c r="FF236">
        <v>0.18</v>
      </c>
      <c r="FG236">
        <v>-0.3291341117079876</v>
      </c>
      <c r="FH236">
        <v>-0.4875881229873091</v>
      </c>
      <c r="FI236">
        <v>0.04293113213751742</v>
      </c>
      <c r="FJ236">
        <v>1</v>
      </c>
      <c r="FK236">
        <v>0.2591224</v>
      </c>
      <c r="FL236">
        <v>0.2974047804878053</v>
      </c>
      <c r="FM236">
        <v>0.0380621386970044</v>
      </c>
      <c r="FN236">
        <v>1</v>
      </c>
      <c r="FO236">
        <v>409.9880333333333</v>
      </c>
      <c r="FP236">
        <v>0.04989543937734645</v>
      </c>
      <c r="FQ236">
        <v>0.02452275587196109</v>
      </c>
      <c r="FR236">
        <v>1</v>
      </c>
      <c r="FS236">
        <v>0.150562075</v>
      </c>
      <c r="FT236">
        <v>0.1206323639774859</v>
      </c>
      <c r="FU236">
        <v>0.0116973561251838</v>
      </c>
      <c r="FV236">
        <v>1</v>
      </c>
      <c r="FW236">
        <v>19.02806333333333</v>
      </c>
      <c r="FX236">
        <v>0.05615572858732484</v>
      </c>
      <c r="FY236">
        <v>0.004121850986578387</v>
      </c>
      <c r="FZ236">
        <v>1</v>
      </c>
      <c r="GA236">
        <v>5</v>
      </c>
      <c r="GB236">
        <v>5</v>
      </c>
      <c r="GC236" t="s">
        <v>420</v>
      </c>
      <c r="GD236">
        <v>3.17837</v>
      </c>
      <c r="GE236">
        <v>2.79727</v>
      </c>
      <c r="GF236">
        <v>0.102932</v>
      </c>
      <c r="GG236">
        <v>0.103549</v>
      </c>
      <c r="GH236">
        <v>0.101926</v>
      </c>
      <c r="GI236">
        <v>0.10241</v>
      </c>
      <c r="GJ236">
        <v>27983.8</v>
      </c>
      <c r="GK236">
        <v>22318.3</v>
      </c>
      <c r="GL236">
        <v>29153.6</v>
      </c>
      <c r="GM236">
        <v>24387.7</v>
      </c>
      <c r="GN236">
        <v>33287.3</v>
      </c>
      <c r="GO236">
        <v>31943.1</v>
      </c>
      <c r="GP236">
        <v>40197.9</v>
      </c>
      <c r="GQ236">
        <v>39787.9</v>
      </c>
      <c r="GR236">
        <v>2.15917</v>
      </c>
      <c r="GS236">
        <v>1.891</v>
      </c>
      <c r="GT236">
        <v>0.11446</v>
      </c>
      <c r="GU236">
        <v>0</v>
      </c>
      <c r="GV236">
        <v>23.5029</v>
      </c>
      <c r="GW236">
        <v>999.9</v>
      </c>
      <c r="GX236">
        <v>64.40000000000001</v>
      </c>
      <c r="GY236">
        <v>28.4</v>
      </c>
      <c r="GZ236">
        <v>24.7512</v>
      </c>
      <c r="HA236">
        <v>62.1518</v>
      </c>
      <c r="HB236">
        <v>29.6875</v>
      </c>
      <c r="HC236">
        <v>1</v>
      </c>
      <c r="HD236">
        <v>-0.0227185</v>
      </c>
      <c r="HE236">
        <v>0</v>
      </c>
      <c r="HF236">
        <v>20.2954</v>
      </c>
      <c r="HG236">
        <v>5.22837</v>
      </c>
      <c r="HH236">
        <v>11.9081</v>
      </c>
      <c r="HI236">
        <v>4.9638</v>
      </c>
      <c r="HJ236">
        <v>3.292</v>
      </c>
      <c r="HK236">
        <v>9999</v>
      </c>
      <c r="HL236">
        <v>9999</v>
      </c>
      <c r="HM236">
        <v>9999</v>
      </c>
      <c r="HN236">
        <v>999.9</v>
      </c>
      <c r="HO236">
        <v>4.97019</v>
      </c>
      <c r="HP236">
        <v>1.87478</v>
      </c>
      <c r="HQ236">
        <v>1.87347</v>
      </c>
      <c r="HR236">
        <v>1.87256</v>
      </c>
      <c r="HS236">
        <v>1.8741</v>
      </c>
      <c r="HT236">
        <v>1.86913</v>
      </c>
      <c r="HU236">
        <v>1.87332</v>
      </c>
      <c r="HV236">
        <v>1.87837</v>
      </c>
      <c r="HW236">
        <v>0</v>
      </c>
      <c r="HX236">
        <v>0</v>
      </c>
      <c r="HY236">
        <v>0</v>
      </c>
      <c r="HZ236">
        <v>0</v>
      </c>
      <c r="IA236" t="s">
        <v>421</v>
      </c>
      <c r="IB236" t="s">
        <v>422</v>
      </c>
      <c r="IC236" t="s">
        <v>423</v>
      </c>
      <c r="ID236" t="s">
        <v>423</v>
      </c>
      <c r="IE236" t="s">
        <v>423</v>
      </c>
      <c r="IF236" t="s">
        <v>423</v>
      </c>
      <c r="IG236">
        <v>0</v>
      </c>
      <c r="IH236">
        <v>100</v>
      </c>
      <c r="II236">
        <v>100</v>
      </c>
      <c r="IJ236">
        <v>0.763</v>
      </c>
      <c r="IK236">
        <v>0.238</v>
      </c>
      <c r="IL236">
        <v>0.775048452710756</v>
      </c>
      <c r="IM236">
        <v>0.0007502269904989051</v>
      </c>
      <c r="IN236">
        <v>-1.907541437940456E-06</v>
      </c>
      <c r="IO236">
        <v>4.87577687351772E-10</v>
      </c>
      <c r="IP236">
        <v>0.02513158115796205</v>
      </c>
      <c r="IQ236">
        <v>-0.004180631305406676</v>
      </c>
      <c r="IR236">
        <v>0.0009752032425147314</v>
      </c>
      <c r="IS236">
        <v>-7.227821618075307E-06</v>
      </c>
      <c r="IT236">
        <v>1</v>
      </c>
      <c r="IU236">
        <v>1943</v>
      </c>
      <c r="IV236">
        <v>1</v>
      </c>
      <c r="IW236">
        <v>21</v>
      </c>
      <c r="IX236">
        <v>2.2</v>
      </c>
      <c r="IY236">
        <v>2.2</v>
      </c>
      <c r="IZ236">
        <v>1.06689</v>
      </c>
      <c r="JA236">
        <v>2.38037</v>
      </c>
      <c r="JB236">
        <v>1.42578</v>
      </c>
      <c r="JC236">
        <v>2.27173</v>
      </c>
      <c r="JD236">
        <v>1.54785</v>
      </c>
      <c r="JE236">
        <v>2.38037</v>
      </c>
      <c r="JF236">
        <v>31.8049</v>
      </c>
      <c r="JG236">
        <v>13.5016</v>
      </c>
      <c r="JH236">
        <v>18</v>
      </c>
      <c r="JI236">
        <v>620.319</v>
      </c>
      <c r="JJ236">
        <v>433.123</v>
      </c>
      <c r="JK236">
        <v>25.5959</v>
      </c>
      <c r="JL236">
        <v>27.0486</v>
      </c>
      <c r="JM236">
        <v>30.0003</v>
      </c>
      <c r="JN236">
        <v>27.0621</v>
      </c>
      <c r="JO236">
        <v>27.0304</v>
      </c>
      <c r="JP236">
        <v>21.3839</v>
      </c>
      <c r="JQ236">
        <v>0</v>
      </c>
      <c r="JR236">
        <v>100</v>
      </c>
      <c r="JS236">
        <v>-999.9</v>
      </c>
      <c r="JT236">
        <v>409.733</v>
      </c>
      <c r="JU236">
        <v>25</v>
      </c>
      <c r="JV236">
        <v>94.9674</v>
      </c>
      <c r="JW236">
        <v>101.229</v>
      </c>
    </row>
    <row r="237" spans="1:283">
      <c r="A237">
        <v>221</v>
      </c>
      <c r="B237">
        <v>1690423433.1</v>
      </c>
      <c r="C237">
        <v>45063</v>
      </c>
      <c r="D237" t="s">
        <v>1455</v>
      </c>
      <c r="E237" t="s">
        <v>1456</v>
      </c>
      <c r="F237">
        <v>15</v>
      </c>
      <c r="P237">
        <v>1690423425.349999</v>
      </c>
      <c r="Q237">
        <f>(R237)/1000</f>
        <v>0</v>
      </c>
      <c r="R237">
        <f>1000*DB237*AP237*(CX237-CY237)/(100*CQ237*(1000-AP237*CX237))</f>
        <v>0</v>
      </c>
      <c r="S237">
        <f>DB237*AP237*(CW237-CV237*(1000-AP237*CY237)/(1000-AP237*CX237))/(100*CQ237)</f>
        <v>0</v>
      </c>
      <c r="T237">
        <f>CV237 - IF(AP237&gt;1, S237*CQ237*100.0/(AR237*DJ237), 0)</f>
        <v>0</v>
      </c>
      <c r="U237">
        <f>((AA237-Q237/2)*T237-S237)/(AA237+Q237/2)</f>
        <v>0</v>
      </c>
      <c r="V237">
        <f>U237*(DC237+DD237)/1000.0</f>
        <v>0</v>
      </c>
      <c r="W237">
        <f>(CV237 - IF(AP237&gt;1, S237*CQ237*100.0/(AR237*DJ237), 0))*(DC237+DD237)/1000.0</f>
        <v>0</v>
      </c>
      <c r="X237">
        <f>2.0/((1/Z237-1/Y237)+SIGN(Z237)*SQRT((1/Z237-1/Y237)*(1/Z237-1/Y237) + 4*CR237/((CR237+1)*(CR237+1))*(2*1/Z237*1/Y237-1/Y237*1/Y237)))</f>
        <v>0</v>
      </c>
      <c r="Y237">
        <f>IF(LEFT(CS237,1)&lt;&gt;"0",IF(LEFT(CS237,1)="1",3.0,CT237),$D$5+$E$5*(DJ237*DC237/($K$5*1000))+$F$5*(DJ237*DC237/($K$5*1000))*MAX(MIN(CQ237,$J$5),$I$5)*MAX(MIN(CQ237,$J$5),$I$5)+$G$5*MAX(MIN(CQ237,$J$5),$I$5)*(DJ237*DC237/($K$5*1000))+$H$5*(DJ237*DC237/($K$5*1000))*(DJ237*DC237/($K$5*1000)))</f>
        <v>0</v>
      </c>
      <c r="Z237">
        <f>Q237*(1000-(1000*0.61365*exp(17.502*AD237/(240.97+AD237))/(DC237+DD237)+CX237)/2)/(1000*0.61365*exp(17.502*AD237/(240.97+AD237))/(DC237+DD237)-CX237)</f>
        <v>0</v>
      </c>
      <c r="AA237">
        <f>1/((CR237+1)/(X237/1.6)+1/(Y237/1.37)) + CR237/((CR237+1)/(X237/1.6) + CR237/(Y237/1.37))</f>
        <v>0</v>
      </c>
      <c r="AB237">
        <f>(CM237*CP237)</f>
        <v>0</v>
      </c>
      <c r="AC237">
        <f>(DE237+(AB237+2*0.95*5.67E-8*(((DE237+$B$7)+273)^4-(DE237+273)^4)-44100*Q237)/(1.84*29.3*Y237+8*0.95*5.67E-8*(DE237+273)^3))</f>
        <v>0</v>
      </c>
      <c r="AD237">
        <f>($C$7*DF237+$D$7*DG237+$E$7*AC237)</f>
        <v>0</v>
      </c>
      <c r="AE237">
        <f>0.61365*exp(17.502*AD237/(240.97+AD237))</f>
        <v>0</v>
      </c>
      <c r="AF237">
        <f>(AG237/AH237*100)</f>
        <v>0</v>
      </c>
      <c r="AG237">
        <f>CX237*(DC237+DD237)/1000</f>
        <v>0</v>
      </c>
      <c r="AH237">
        <f>0.61365*exp(17.502*DE237/(240.97+DE237))</f>
        <v>0</v>
      </c>
      <c r="AI237">
        <f>(AE237-CX237*(DC237+DD237)/1000)</f>
        <v>0</v>
      </c>
      <c r="AJ237">
        <f>(-Q237*44100)</f>
        <v>0</v>
      </c>
      <c r="AK237">
        <f>2*29.3*Y237*0.92*(DE237-AD237)</f>
        <v>0</v>
      </c>
      <c r="AL237">
        <f>2*0.95*5.67E-8*(((DE237+$B$7)+273)^4-(AD237+273)^4)</f>
        <v>0</v>
      </c>
      <c r="AM237">
        <f>AB237+AL237+AJ237+AK237</f>
        <v>0</v>
      </c>
      <c r="AN237">
        <v>0</v>
      </c>
      <c r="AO237">
        <v>0</v>
      </c>
      <c r="AP237">
        <f>IF(AN237*$H$13&gt;=AR237,1.0,(AR237/(AR237-AN237*$H$13)))</f>
        <v>0</v>
      </c>
      <c r="AQ237">
        <f>(AP237-1)*100</f>
        <v>0</v>
      </c>
      <c r="AR237">
        <f>MAX(0,($B$13+$C$13*DJ237)/(1+$D$13*DJ237)*DC237/(DE237+273)*$E$13)</f>
        <v>0</v>
      </c>
      <c r="AS237" t="s">
        <v>1457</v>
      </c>
      <c r="AT237">
        <v>10505</v>
      </c>
      <c r="AU237">
        <v>635.1480769230768</v>
      </c>
      <c r="AV237">
        <v>3372.48</v>
      </c>
      <c r="AW237">
        <f>1-AU237/AV237</f>
        <v>0</v>
      </c>
      <c r="AX237">
        <v>-1.432634462934749</v>
      </c>
      <c r="AY237" t="s">
        <v>417</v>
      </c>
      <c r="AZ237" t="s">
        <v>417</v>
      </c>
      <c r="BA237">
        <v>0</v>
      </c>
      <c r="BB237">
        <v>0</v>
      </c>
      <c r="BC237">
        <f>1-BA237/BB237</f>
        <v>0</v>
      </c>
      <c r="BD237">
        <v>0.5</v>
      </c>
      <c r="BE237">
        <f>CN237</f>
        <v>0</v>
      </c>
      <c r="BF237">
        <f>S237</f>
        <v>0</v>
      </c>
      <c r="BG237">
        <f>BC237*BD237*BE237</f>
        <v>0</v>
      </c>
      <c r="BH237">
        <f>(BF237-AX237)/BE237</f>
        <v>0</v>
      </c>
      <c r="BI237">
        <f>(AV237-BB237)/BB237</f>
        <v>0</v>
      </c>
      <c r="BJ237">
        <f>AU237/(AW237+AU237/BB237)</f>
        <v>0</v>
      </c>
      <c r="BK237" t="s">
        <v>417</v>
      </c>
      <c r="BL237">
        <v>0</v>
      </c>
      <c r="BM237">
        <f>IF(BL237&lt;&gt;0, BL237, BJ237)</f>
        <v>0</v>
      </c>
      <c r="BN237">
        <f>1-BM237/BB237</f>
        <v>0</v>
      </c>
      <c r="BO237">
        <f>(BB237-BA237)/(BB237-BM237)</f>
        <v>0</v>
      </c>
      <c r="BP237">
        <f>(AV237-BB237)/(AV237-BM237)</f>
        <v>0</v>
      </c>
      <c r="BQ237">
        <f>(BB237-BA237)/(BB237-AU237)</f>
        <v>0</v>
      </c>
      <c r="BR237">
        <f>(AV237-BB237)/(AV237-AU237)</f>
        <v>0</v>
      </c>
      <c r="BS237">
        <f>(BO237*BM237/BA237)</f>
        <v>0</v>
      </c>
      <c r="BT237">
        <f>(1-BS237)</f>
        <v>0</v>
      </c>
      <c r="BU237">
        <v>3537</v>
      </c>
      <c r="BV237">
        <v>300</v>
      </c>
      <c r="BW237">
        <v>300</v>
      </c>
      <c r="BX237">
        <v>300</v>
      </c>
      <c r="BY237">
        <v>10505</v>
      </c>
      <c r="BZ237">
        <v>3311.49</v>
      </c>
      <c r="CA237">
        <v>-0.00871009</v>
      </c>
      <c r="CB237">
        <v>-8.84</v>
      </c>
      <c r="CC237" t="s">
        <v>417</v>
      </c>
      <c r="CD237" t="s">
        <v>417</v>
      </c>
      <c r="CE237" t="s">
        <v>417</v>
      </c>
      <c r="CF237" t="s">
        <v>417</v>
      </c>
      <c r="CG237" t="s">
        <v>417</v>
      </c>
      <c r="CH237" t="s">
        <v>417</v>
      </c>
      <c r="CI237" t="s">
        <v>417</v>
      </c>
      <c r="CJ237" t="s">
        <v>417</v>
      </c>
      <c r="CK237" t="s">
        <v>417</v>
      </c>
      <c r="CL237" t="s">
        <v>417</v>
      </c>
      <c r="CM237">
        <f>$B$11*DK237+$C$11*DL237+$F$11*DW237*(1-DZ237)</f>
        <v>0</v>
      </c>
      <c r="CN237">
        <f>CM237*CO237</f>
        <v>0</v>
      </c>
      <c r="CO237">
        <f>($B$11*$D$9+$C$11*$D$9+$F$11*((EJ237+EB237)/MAX(EJ237+EB237+EK237, 0.1)*$I$9+EK237/MAX(EJ237+EB237+EK237, 0.1)*$J$9))/($B$11+$C$11+$F$11)</f>
        <v>0</v>
      </c>
      <c r="CP237">
        <f>($B$11*$K$9+$C$11*$K$9+$F$11*((EJ237+EB237)/MAX(EJ237+EB237+EK237, 0.1)*$P$9+EK237/MAX(EJ237+EB237+EK237, 0.1)*$Q$9))/($B$11+$C$11+$F$11)</f>
        <v>0</v>
      </c>
      <c r="CQ237">
        <v>6</v>
      </c>
      <c r="CR237">
        <v>0.5</v>
      </c>
      <c r="CS237" t="s">
        <v>418</v>
      </c>
      <c r="CT237">
        <v>2</v>
      </c>
      <c r="CU237">
        <v>1690423425.349999</v>
      </c>
      <c r="CV237">
        <v>409.9129</v>
      </c>
      <c r="CW237">
        <v>408.6546666666666</v>
      </c>
      <c r="CX237">
        <v>18.40256333333333</v>
      </c>
      <c r="CY237">
        <v>17.98607666666667</v>
      </c>
      <c r="CZ237">
        <v>409.0379</v>
      </c>
      <c r="DA237">
        <v>18.18356333333333</v>
      </c>
      <c r="DB237">
        <v>600.1999333333333</v>
      </c>
      <c r="DC237">
        <v>101.0766</v>
      </c>
      <c r="DD237">
        <v>0.1000262133333333</v>
      </c>
      <c r="DE237">
        <v>25.35977</v>
      </c>
      <c r="DF237">
        <v>24.95303666666667</v>
      </c>
      <c r="DG237">
        <v>999.9000000000002</v>
      </c>
      <c r="DH237">
        <v>0</v>
      </c>
      <c r="DI237">
        <v>0</v>
      </c>
      <c r="DJ237">
        <v>9998.731999999998</v>
      </c>
      <c r="DK237">
        <v>0</v>
      </c>
      <c r="DL237">
        <v>0.2833686666666668</v>
      </c>
      <c r="DM237">
        <v>1.146343333333334</v>
      </c>
      <c r="DN237">
        <v>417.4873333333334</v>
      </c>
      <c r="DO237">
        <v>416.1394</v>
      </c>
      <c r="DP237">
        <v>0.4247794333333334</v>
      </c>
      <c r="DQ237">
        <v>408.6546666666666</v>
      </c>
      <c r="DR237">
        <v>17.98607666666667</v>
      </c>
      <c r="DS237">
        <v>1.860907</v>
      </c>
      <c r="DT237">
        <v>1.817971666666667</v>
      </c>
      <c r="DU237">
        <v>16.30801333333334</v>
      </c>
      <c r="DV237">
        <v>15.94216</v>
      </c>
      <c r="DW237">
        <v>0.0499931</v>
      </c>
      <c r="DX237">
        <v>0</v>
      </c>
      <c r="DY237">
        <v>0</v>
      </c>
      <c r="DZ237">
        <v>0</v>
      </c>
      <c r="EA237">
        <v>635.0563333333334</v>
      </c>
      <c r="EB237">
        <v>0.0499931</v>
      </c>
      <c r="EC237">
        <v>-4.170666666666667</v>
      </c>
      <c r="ED237">
        <v>-1.666</v>
      </c>
      <c r="EE237">
        <v>35.09349999999999</v>
      </c>
      <c r="EF237">
        <v>39.50619999999999</v>
      </c>
      <c r="EG237">
        <v>37.4559</v>
      </c>
      <c r="EH237">
        <v>40.71429999999999</v>
      </c>
      <c r="EI237">
        <v>37.79339999999999</v>
      </c>
      <c r="EJ237">
        <v>0</v>
      </c>
      <c r="EK237">
        <v>0</v>
      </c>
      <c r="EL237">
        <v>0</v>
      </c>
      <c r="EM237">
        <v>286.7999999523163</v>
      </c>
      <c r="EN237">
        <v>0</v>
      </c>
      <c r="EO237">
        <v>635.1480769230768</v>
      </c>
      <c r="EP237">
        <v>0.7839317663996002</v>
      </c>
      <c r="EQ237">
        <v>8.461538308110379</v>
      </c>
      <c r="ER237">
        <v>-4.11</v>
      </c>
      <c r="ES237">
        <v>15</v>
      </c>
      <c r="ET237">
        <v>1690423464.6</v>
      </c>
      <c r="EU237" t="s">
        <v>1458</v>
      </c>
      <c r="EV237">
        <v>1690423464.6</v>
      </c>
      <c r="EW237">
        <v>1690423451.6</v>
      </c>
      <c r="EX237">
        <v>177</v>
      </c>
      <c r="EY237">
        <v>0.111</v>
      </c>
      <c r="EZ237">
        <v>0.004</v>
      </c>
      <c r="FA237">
        <v>0.875</v>
      </c>
      <c r="FB237">
        <v>0.219</v>
      </c>
      <c r="FC237">
        <v>409</v>
      </c>
      <c r="FD237">
        <v>18</v>
      </c>
      <c r="FE237">
        <v>0.37</v>
      </c>
      <c r="FF237">
        <v>0.22</v>
      </c>
      <c r="FG237">
        <v>-1.325707935425884</v>
      </c>
      <c r="FH237">
        <v>0.07802327226994099</v>
      </c>
      <c r="FI237">
        <v>0.02060983739101859</v>
      </c>
      <c r="FJ237">
        <v>1</v>
      </c>
      <c r="FK237">
        <v>1.110619731707317</v>
      </c>
      <c r="FL237">
        <v>0.4816963066202081</v>
      </c>
      <c r="FM237">
        <v>0.0743036772933767</v>
      </c>
      <c r="FN237">
        <v>1</v>
      </c>
      <c r="FO237">
        <v>409.7918387096774</v>
      </c>
      <c r="FP237">
        <v>0.4192258064512316</v>
      </c>
      <c r="FQ237">
        <v>0.03610387949326406</v>
      </c>
      <c r="FR237">
        <v>1</v>
      </c>
      <c r="FS237">
        <v>0.4198970731707318</v>
      </c>
      <c r="FT237">
        <v>0.07429833449477322</v>
      </c>
      <c r="FU237">
        <v>0.007616179470466368</v>
      </c>
      <c r="FV237">
        <v>1</v>
      </c>
      <c r="FW237">
        <v>18.41418064516129</v>
      </c>
      <c r="FX237">
        <v>-0.1708161290323009</v>
      </c>
      <c r="FY237">
        <v>0.012751708787575</v>
      </c>
      <c r="FZ237">
        <v>1</v>
      </c>
      <c r="GA237">
        <v>5</v>
      </c>
      <c r="GB237">
        <v>5</v>
      </c>
      <c r="GC237" t="s">
        <v>420</v>
      </c>
      <c r="GD237">
        <v>3.17895</v>
      </c>
      <c r="GE237">
        <v>2.79687</v>
      </c>
      <c r="GF237">
        <v>0.103044</v>
      </c>
      <c r="GG237">
        <v>0.103486</v>
      </c>
      <c r="GH237">
        <v>0.0995973</v>
      </c>
      <c r="GI237">
        <v>0.0990304</v>
      </c>
      <c r="GJ237">
        <v>28012.6</v>
      </c>
      <c r="GK237">
        <v>22343.1</v>
      </c>
      <c r="GL237">
        <v>29184.1</v>
      </c>
      <c r="GM237">
        <v>24410.6</v>
      </c>
      <c r="GN237">
        <v>33408.7</v>
      </c>
      <c r="GO237">
        <v>32094.3</v>
      </c>
      <c r="GP237">
        <v>40238.9</v>
      </c>
      <c r="GQ237">
        <v>39824.7</v>
      </c>
      <c r="GR237">
        <v>2.16285</v>
      </c>
      <c r="GS237">
        <v>1.89627</v>
      </c>
      <c r="GT237">
        <v>0.116333</v>
      </c>
      <c r="GU237">
        <v>0</v>
      </c>
      <c r="GV237">
        <v>23.0599</v>
      </c>
      <c r="GW237">
        <v>999.9</v>
      </c>
      <c r="GX237">
        <v>64</v>
      </c>
      <c r="GY237">
        <v>28.2</v>
      </c>
      <c r="GZ237">
        <v>24.3077</v>
      </c>
      <c r="HA237">
        <v>61.9118</v>
      </c>
      <c r="HB237">
        <v>30.1122</v>
      </c>
      <c r="HC237">
        <v>1</v>
      </c>
      <c r="HD237">
        <v>-0.0735798</v>
      </c>
      <c r="HE237">
        <v>0</v>
      </c>
      <c r="HF237">
        <v>20.2958</v>
      </c>
      <c r="HG237">
        <v>5.22583</v>
      </c>
      <c r="HH237">
        <v>11.9063</v>
      </c>
      <c r="HI237">
        <v>4.96425</v>
      </c>
      <c r="HJ237">
        <v>3.292</v>
      </c>
      <c r="HK237">
        <v>9999</v>
      </c>
      <c r="HL237">
        <v>9999</v>
      </c>
      <c r="HM237">
        <v>9999</v>
      </c>
      <c r="HN237">
        <v>999.9</v>
      </c>
      <c r="HO237">
        <v>4.97019</v>
      </c>
      <c r="HP237">
        <v>1.87485</v>
      </c>
      <c r="HQ237">
        <v>1.87348</v>
      </c>
      <c r="HR237">
        <v>1.87256</v>
      </c>
      <c r="HS237">
        <v>1.87419</v>
      </c>
      <c r="HT237">
        <v>1.8692</v>
      </c>
      <c r="HU237">
        <v>1.87333</v>
      </c>
      <c r="HV237">
        <v>1.87838</v>
      </c>
      <c r="HW237">
        <v>0</v>
      </c>
      <c r="HX237">
        <v>0</v>
      </c>
      <c r="HY237">
        <v>0</v>
      </c>
      <c r="HZ237">
        <v>0</v>
      </c>
      <c r="IA237" t="s">
        <v>421</v>
      </c>
      <c r="IB237" t="s">
        <v>422</v>
      </c>
      <c r="IC237" t="s">
        <v>423</v>
      </c>
      <c r="ID237" t="s">
        <v>423</v>
      </c>
      <c r="IE237" t="s">
        <v>423</v>
      </c>
      <c r="IF237" t="s">
        <v>423</v>
      </c>
      <c r="IG237">
        <v>0</v>
      </c>
      <c r="IH237">
        <v>100</v>
      </c>
      <c r="II237">
        <v>100</v>
      </c>
      <c r="IJ237">
        <v>0.875</v>
      </c>
      <c r="IK237">
        <v>0.219</v>
      </c>
      <c r="IL237">
        <v>0.7420501819166179</v>
      </c>
      <c r="IM237">
        <v>0.0007502269904989051</v>
      </c>
      <c r="IN237">
        <v>-1.907541437940456E-06</v>
      </c>
      <c r="IO237">
        <v>4.87577687351772E-10</v>
      </c>
      <c r="IP237">
        <v>0.02431494225891593</v>
      </c>
      <c r="IQ237">
        <v>-0.004180631305406676</v>
      </c>
      <c r="IR237">
        <v>0.0009752032425147314</v>
      </c>
      <c r="IS237">
        <v>-7.227821618075307E-06</v>
      </c>
      <c r="IT237">
        <v>1</v>
      </c>
      <c r="IU237">
        <v>1943</v>
      </c>
      <c r="IV237">
        <v>1</v>
      </c>
      <c r="IW237">
        <v>21</v>
      </c>
      <c r="IX237">
        <v>4.5</v>
      </c>
      <c r="IY237">
        <v>4.5</v>
      </c>
      <c r="IZ237">
        <v>1.06323</v>
      </c>
      <c r="JA237">
        <v>2.3645</v>
      </c>
      <c r="JB237">
        <v>1.42578</v>
      </c>
      <c r="JC237">
        <v>2.27173</v>
      </c>
      <c r="JD237">
        <v>1.54785</v>
      </c>
      <c r="JE237">
        <v>2.39258</v>
      </c>
      <c r="JF237">
        <v>31.4552</v>
      </c>
      <c r="JG237">
        <v>13.4666</v>
      </c>
      <c r="JH237">
        <v>18</v>
      </c>
      <c r="JI237">
        <v>617.8150000000001</v>
      </c>
      <c r="JJ237">
        <v>432.442</v>
      </c>
      <c r="JK237">
        <v>25.2065</v>
      </c>
      <c r="JL237">
        <v>26.4491</v>
      </c>
      <c r="JM237">
        <v>29.9993</v>
      </c>
      <c r="JN237">
        <v>26.5716</v>
      </c>
      <c r="JO237">
        <v>26.542</v>
      </c>
      <c r="JP237">
        <v>21.3177</v>
      </c>
      <c r="JQ237">
        <v>0</v>
      </c>
      <c r="JR237">
        <v>100</v>
      </c>
      <c r="JS237">
        <v>-999.9</v>
      </c>
      <c r="JT237">
        <v>408.725</v>
      </c>
      <c r="JU237">
        <v>25</v>
      </c>
      <c r="JV237">
        <v>95.06529999999999</v>
      </c>
      <c r="JW237">
        <v>101.323</v>
      </c>
    </row>
    <row r="238" spans="1:283">
      <c r="A238">
        <v>222</v>
      </c>
      <c r="B238">
        <v>1690423565.6</v>
      </c>
      <c r="C238">
        <v>45195.5</v>
      </c>
      <c r="D238" t="s">
        <v>1459</v>
      </c>
      <c r="E238" t="s">
        <v>1460</v>
      </c>
      <c r="F238">
        <v>15</v>
      </c>
      <c r="P238">
        <v>1690423557.599999</v>
      </c>
      <c r="Q238">
        <f>(R238)/1000</f>
        <v>0</v>
      </c>
      <c r="R238">
        <f>1000*DB238*AP238*(CX238-CY238)/(100*CQ238*(1000-AP238*CX238))</f>
        <v>0</v>
      </c>
      <c r="S238">
        <f>DB238*AP238*(CW238-CV238*(1000-AP238*CY238)/(1000-AP238*CX238))/(100*CQ238)</f>
        <v>0</v>
      </c>
      <c r="T238">
        <f>CV238 - IF(AP238&gt;1, S238*CQ238*100.0/(AR238*DJ238), 0)</f>
        <v>0</v>
      </c>
      <c r="U238">
        <f>((AA238-Q238/2)*T238-S238)/(AA238+Q238/2)</f>
        <v>0</v>
      </c>
      <c r="V238">
        <f>U238*(DC238+DD238)/1000.0</f>
        <v>0</v>
      </c>
      <c r="W238">
        <f>(CV238 - IF(AP238&gt;1, S238*CQ238*100.0/(AR238*DJ238), 0))*(DC238+DD238)/1000.0</f>
        <v>0</v>
      </c>
      <c r="X238">
        <f>2.0/((1/Z238-1/Y238)+SIGN(Z238)*SQRT((1/Z238-1/Y238)*(1/Z238-1/Y238) + 4*CR238/((CR238+1)*(CR238+1))*(2*1/Z238*1/Y238-1/Y238*1/Y238)))</f>
        <v>0</v>
      </c>
      <c r="Y238">
        <f>IF(LEFT(CS238,1)&lt;&gt;"0",IF(LEFT(CS238,1)="1",3.0,CT238),$D$5+$E$5*(DJ238*DC238/($K$5*1000))+$F$5*(DJ238*DC238/($K$5*1000))*MAX(MIN(CQ238,$J$5),$I$5)*MAX(MIN(CQ238,$J$5),$I$5)+$G$5*MAX(MIN(CQ238,$J$5),$I$5)*(DJ238*DC238/($K$5*1000))+$H$5*(DJ238*DC238/($K$5*1000))*(DJ238*DC238/($K$5*1000)))</f>
        <v>0</v>
      </c>
      <c r="Z238">
        <f>Q238*(1000-(1000*0.61365*exp(17.502*AD238/(240.97+AD238))/(DC238+DD238)+CX238)/2)/(1000*0.61365*exp(17.502*AD238/(240.97+AD238))/(DC238+DD238)-CX238)</f>
        <v>0</v>
      </c>
      <c r="AA238">
        <f>1/((CR238+1)/(X238/1.6)+1/(Y238/1.37)) + CR238/((CR238+1)/(X238/1.6) + CR238/(Y238/1.37))</f>
        <v>0</v>
      </c>
      <c r="AB238">
        <f>(CM238*CP238)</f>
        <v>0</v>
      </c>
      <c r="AC238">
        <f>(DE238+(AB238+2*0.95*5.67E-8*(((DE238+$B$7)+273)^4-(DE238+273)^4)-44100*Q238)/(1.84*29.3*Y238+8*0.95*5.67E-8*(DE238+273)^3))</f>
        <v>0</v>
      </c>
      <c r="AD238">
        <f>($C$7*DF238+$D$7*DG238+$E$7*AC238)</f>
        <v>0</v>
      </c>
      <c r="AE238">
        <f>0.61365*exp(17.502*AD238/(240.97+AD238))</f>
        <v>0</v>
      </c>
      <c r="AF238">
        <f>(AG238/AH238*100)</f>
        <v>0</v>
      </c>
      <c r="AG238">
        <f>CX238*(DC238+DD238)/1000</f>
        <v>0</v>
      </c>
      <c r="AH238">
        <f>0.61365*exp(17.502*DE238/(240.97+DE238))</f>
        <v>0</v>
      </c>
      <c r="AI238">
        <f>(AE238-CX238*(DC238+DD238)/1000)</f>
        <v>0</v>
      </c>
      <c r="AJ238">
        <f>(-Q238*44100)</f>
        <v>0</v>
      </c>
      <c r="AK238">
        <f>2*29.3*Y238*0.92*(DE238-AD238)</f>
        <v>0</v>
      </c>
      <c r="AL238">
        <f>2*0.95*5.67E-8*(((DE238+$B$7)+273)^4-(AD238+273)^4)</f>
        <v>0</v>
      </c>
      <c r="AM238">
        <f>AB238+AL238+AJ238+AK238</f>
        <v>0</v>
      </c>
      <c r="AN238">
        <v>0</v>
      </c>
      <c r="AO238">
        <v>0</v>
      </c>
      <c r="AP238">
        <f>IF(AN238*$H$13&gt;=AR238,1.0,(AR238/(AR238-AN238*$H$13)))</f>
        <v>0</v>
      </c>
      <c r="AQ238">
        <f>(AP238-1)*100</f>
        <v>0</v>
      </c>
      <c r="AR238">
        <f>MAX(0,($B$13+$C$13*DJ238)/(1+$D$13*DJ238)*DC238/(DE238+273)*$E$13)</f>
        <v>0</v>
      </c>
      <c r="AS238" t="s">
        <v>1461</v>
      </c>
      <c r="AT238">
        <v>10529.6</v>
      </c>
      <c r="AU238">
        <v>638.1415384615385</v>
      </c>
      <c r="AV238">
        <v>3385.39</v>
      </c>
      <c r="AW238">
        <f>1-AU238/AV238</f>
        <v>0</v>
      </c>
      <c r="AX238">
        <v>-1.072596777450489</v>
      </c>
      <c r="AY238" t="s">
        <v>417</v>
      </c>
      <c r="AZ238" t="s">
        <v>417</v>
      </c>
      <c r="BA238">
        <v>0</v>
      </c>
      <c r="BB238">
        <v>0</v>
      </c>
      <c r="BC238">
        <f>1-BA238/BB238</f>
        <v>0</v>
      </c>
      <c r="BD238">
        <v>0.5</v>
      </c>
      <c r="BE238">
        <f>CN238</f>
        <v>0</v>
      </c>
      <c r="BF238">
        <f>S238</f>
        <v>0</v>
      </c>
      <c r="BG238">
        <f>BC238*BD238*BE238</f>
        <v>0</v>
      </c>
      <c r="BH238">
        <f>(BF238-AX238)/BE238</f>
        <v>0</v>
      </c>
      <c r="BI238">
        <f>(AV238-BB238)/BB238</f>
        <v>0</v>
      </c>
      <c r="BJ238">
        <f>AU238/(AW238+AU238/BB238)</f>
        <v>0</v>
      </c>
      <c r="BK238" t="s">
        <v>417</v>
      </c>
      <c r="BL238">
        <v>0</v>
      </c>
      <c r="BM238">
        <f>IF(BL238&lt;&gt;0, BL238, BJ238)</f>
        <v>0</v>
      </c>
      <c r="BN238">
        <f>1-BM238/BB238</f>
        <v>0</v>
      </c>
      <c r="BO238">
        <f>(BB238-BA238)/(BB238-BM238)</f>
        <v>0</v>
      </c>
      <c r="BP238">
        <f>(AV238-BB238)/(AV238-BM238)</f>
        <v>0</v>
      </c>
      <c r="BQ238">
        <f>(BB238-BA238)/(BB238-AU238)</f>
        <v>0</v>
      </c>
      <c r="BR238">
        <f>(AV238-BB238)/(AV238-AU238)</f>
        <v>0</v>
      </c>
      <c r="BS238">
        <f>(BO238*BM238/BA238)</f>
        <v>0</v>
      </c>
      <c r="BT238">
        <f>(1-BS238)</f>
        <v>0</v>
      </c>
      <c r="BU238">
        <v>3538</v>
      </c>
      <c r="BV238">
        <v>300</v>
      </c>
      <c r="BW238">
        <v>300</v>
      </c>
      <c r="BX238">
        <v>300</v>
      </c>
      <c r="BY238">
        <v>10529.6</v>
      </c>
      <c r="BZ238">
        <v>3296.19</v>
      </c>
      <c r="CA238">
        <v>-0.00872884</v>
      </c>
      <c r="CB238">
        <v>-23.26</v>
      </c>
      <c r="CC238" t="s">
        <v>417</v>
      </c>
      <c r="CD238" t="s">
        <v>417</v>
      </c>
      <c r="CE238" t="s">
        <v>417</v>
      </c>
      <c r="CF238" t="s">
        <v>417</v>
      </c>
      <c r="CG238" t="s">
        <v>417</v>
      </c>
      <c r="CH238" t="s">
        <v>417</v>
      </c>
      <c r="CI238" t="s">
        <v>417</v>
      </c>
      <c r="CJ238" t="s">
        <v>417</v>
      </c>
      <c r="CK238" t="s">
        <v>417</v>
      </c>
      <c r="CL238" t="s">
        <v>417</v>
      </c>
      <c r="CM238">
        <f>$B$11*DK238+$C$11*DL238+$F$11*DW238*(1-DZ238)</f>
        <v>0</v>
      </c>
      <c r="CN238">
        <f>CM238*CO238</f>
        <v>0</v>
      </c>
      <c r="CO238">
        <f>($B$11*$D$9+$C$11*$D$9+$F$11*((EJ238+EB238)/MAX(EJ238+EB238+EK238, 0.1)*$I$9+EK238/MAX(EJ238+EB238+EK238, 0.1)*$J$9))/($B$11+$C$11+$F$11)</f>
        <v>0</v>
      </c>
      <c r="CP238">
        <f>($B$11*$K$9+$C$11*$K$9+$F$11*((EJ238+EB238)/MAX(EJ238+EB238+EK238, 0.1)*$P$9+EK238/MAX(EJ238+EB238+EK238, 0.1)*$Q$9))/($B$11+$C$11+$F$11)</f>
        <v>0</v>
      </c>
      <c r="CQ238">
        <v>6</v>
      </c>
      <c r="CR238">
        <v>0.5</v>
      </c>
      <c r="CS238" t="s">
        <v>418</v>
      </c>
      <c r="CT238">
        <v>2</v>
      </c>
      <c r="CU238">
        <v>1690423557.599999</v>
      </c>
      <c r="CV238">
        <v>409.6128387096775</v>
      </c>
      <c r="CW238">
        <v>408.6544516129033</v>
      </c>
      <c r="CX238">
        <v>17.95264193548387</v>
      </c>
      <c r="CY238">
        <v>17.67967419354839</v>
      </c>
      <c r="CZ238">
        <v>408.8108387096775</v>
      </c>
      <c r="DA238">
        <v>17.73464193548387</v>
      </c>
      <c r="DB238">
        <v>600.1984193548387</v>
      </c>
      <c r="DC238">
        <v>101.0665483870967</v>
      </c>
      <c r="DD238">
        <v>0.09997131612903225</v>
      </c>
      <c r="DE238">
        <v>25.36462258064516</v>
      </c>
      <c r="DF238">
        <v>24.90565806451613</v>
      </c>
      <c r="DG238">
        <v>999.9000000000003</v>
      </c>
      <c r="DH238">
        <v>0</v>
      </c>
      <c r="DI238">
        <v>0</v>
      </c>
      <c r="DJ238">
        <v>9999.902258064518</v>
      </c>
      <c r="DK238">
        <v>0</v>
      </c>
      <c r="DL238">
        <v>0.2826620000000001</v>
      </c>
      <c r="DM238">
        <v>1.030953096774193</v>
      </c>
      <c r="DN238">
        <v>417.1759354838709</v>
      </c>
      <c r="DO238">
        <v>416.0093225806452</v>
      </c>
      <c r="DP238">
        <v>0.2755957419354839</v>
      </c>
      <c r="DQ238">
        <v>408.6544516129033</v>
      </c>
      <c r="DR238">
        <v>17.67967419354839</v>
      </c>
      <c r="DS238">
        <v>1.814676451612903</v>
      </c>
      <c r="DT238">
        <v>1.786821935483871</v>
      </c>
      <c r="DU238">
        <v>15.91378064516129</v>
      </c>
      <c r="DV238">
        <v>15.67197741935484</v>
      </c>
      <c r="DW238">
        <v>0.0499931</v>
      </c>
      <c r="DX238">
        <v>0</v>
      </c>
      <c r="DY238">
        <v>0</v>
      </c>
      <c r="DZ238">
        <v>0</v>
      </c>
      <c r="EA238">
        <v>638.396129032258</v>
      </c>
      <c r="EB238">
        <v>0.0499931</v>
      </c>
      <c r="EC238">
        <v>-4.443548387096774</v>
      </c>
      <c r="ED238">
        <v>-0.9661290322580646</v>
      </c>
      <c r="EE238">
        <v>35.52399999999999</v>
      </c>
      <c r="EF238">
        <v>40</v>
      </c>
      <c r="EG238">
        <v>37.88299999999999</v>
      </c>
      <c r="EH238">
        <v>41.84858064516129</v>
      </c>
      <c r="EI238">
        <v>38.30999999999998</v>
      </c>
      <c r="EJ238">
        <v>0</v>
      </c>
      <c r="EK238">
        <v>0</v>
      </c>
      <c r="EL238">
        <v>0</v>
      </c>
      <c r="EM238">
        <v>131.7999999523163</v>
      </c>
      <c r="EN238">
        <v>0</v>
      </c>
      <c r="EO238">
        <v>638.1415384615385</v>
      </c>
      <c r="EP238">
        <v>9.259487273294795</v>
      </c>
      <c r="EQ238">
        <v>5.124786315049179</v>
      </c>
      <c r="ER238">
        <v>-4.366923076923077</v>
      </c>
      <c r="ES238">
        <v>15</v>
      </c>
      <c r="ET238">
        <v>1690423583.6</v>
      </c>
      <c r="EU238" t="s">
        <v>1462</v>
      </c>
      <c r="EV238">
        <v>1690423582.6</v>
      </c>
      <c r="EW238">
        <v>1690423583.6</v>
      </c>
      <c r="EX238">
        <v>178</v>
      </c>
      <c r="EY238">
        <v>-0.073</v>
      </c>
      <c r="EZ238">
        <v>0.003</v>
      </c>
      <c r="FA238">
        <v>0.802</v>
      </c>
      <c r="FB238">
        <v>0.218</v>
      </c>
      <c r="FC238">
        <v>409</v>
      </c>
      <c r="FD238">
        <v>18</v>
      </c>
      <c r="FE238">
        <v>0.37</v>
      </c>
      <c r="FF238">
        <v>0.12</v>
      </c>
      <c r="FG238">
        <v>-1.141812423833349</v>
      </c>
      <c r="FH238">
        <v>-1.324821841953131</v>
      </c>
      <c r="FI238">
        <v>0.1122764753253347</v>
      </c>
      <c r="FJ238">
        <v>0</v>
      </c>
      <c r="FK238">
        <v>1.06659515</v>
      </c>
      <c r="FL238">
        <v>0.111062679174482</v>
      </c>
      <c r="FM238">
        <v>0.1290817034402146</v>
      </c>
      <c r="FN238">
        <v>1</v>
      </c>
      <c r="FO238">
        <v>409.6949</v>
      </c>
      <c r="FP238">
        <v>1.836093437151656</v>
      </c>
      <c r="FQ238">
        <v>0.1366446364357825</v>
      </c>
      <c r="FR238">
        <v>1</v>
      </c>
      <c r="FS238">
        <v>0.273698975</v>
      </c>
      <c r="FT238">
        <v>0.05745362476547822</v>
      </c>
      <c r="FU238">
        <v>0.005619653283288482</v>
      </c>
      <c r="FV238">
        <v>1</v>
      </c>
      <c r="FW238">
        <v>17.95579</v>
      </c>
      <c r="FX238">
        <v>0.1030825361512838</v>
      </c>
      <c r="FY238">
        <v>0.00748257308684659</v>
      </c>
      <c r="FZ238">
        <v>1</v>
      </c>
      <c r="GA238">
        <v>4</v>
      </c>
      <c r="GB238">
        <v>5</v>
      </c>
      <c r="GC238" t="s">
        <v>489</v>
      </c>
      <c r="GD238">
        <v>3.17933</v>
      </c>
      <c r="GE238">
        <v>2.79699</v>
      </c>
      <c r="GF238">
        <v>0.103065</v>
      </c>
      <c r="GG238">
        <v>0.103525</v>
      </c>
      <c r="GH238">
        <v>0.0979956</v>
      </c>
      <c r="GI238">
        <v>0.0979951</v>
      </c>
      <c r="GJ238">
        <v>28025.7</v>
      </c>
      <c r="GK238">
        <v>22351.8</v>
      </c>
      <c r="GL238">
        <v>29197.2</v>
      </c>
      <c r="GM238">
        <v>24420.3</v>
      </c>
      <c r="GN238">
        <v>33483.9</v>
      </c>
      <c r="GO238">
        <v>32144.2</v>
      </c>
      <c r="GP238">
        <v>40256.6</v>
      </c>
      <c r="GQ238">
        <v>39840.3</v>
      </c>
      <c r="GR238">
        <v>2.16572</v>
      </c>
      <c r="GS238">
        <v>1.9059</v>
      </c>
      <c r="GT238">
        <v>0.0977591</v>
      </c>
      <c r="GU238">
        <v>0</v>
      </c>
      <c r="GV238">
        <v>23.3127</v>
      </c>
      <c r="GW238">
        <v>999.9</v>
      </c>
      <c r="GX238">
        <v>63.9</v>
      </c>
      <c r="GY238">
        <v>28</v>
      </c>
      <c r="GZ238">
        <v>23.9926</v>
      </c>
      <c r="HA238">
        <v>61.9718</v>
      </c>
      <c r="HB238">
        <v>30.0761</v>
      </c>
      <c r="HC238">
        <v>1</v>
      </c>
      <c r="HD238">
        <v>-0.0936382</v>
      </c>
      <c r="HE238">
        <v>0</v>
      </c>
      <c r="HF238">
        <v>20.2955</v>
      </c>
      <c r="HG238">
        <v>5.22732</v>
      </c>
      <c r="HH238">
        <v>11.9057</v>
      </c>
      <c r="HI238">
        <v>4.9642</v>
      </c>
      <c r="HJ238">
        <v>3.292</v>
      </c>
      <c r="HK238">
        <v>9999</v>
      </c>
      <c r="HL238">
        <v>9999</v>
      </c>
      <c r="HM238">
        <v>9999</v>
      </c>
      <c r="HN238">
        <v>999.9</v>
      </c>
      <c r="HO238">
        <v>4.97018</v>
      </c>
      <c r="HP238">
        <v>1.87483</v>
      </c>
      <c r="HQ238">
        <v>1.87347</v>
      </c>
      <c r="HR238">
        <v>1.87256</v>
      </c>
      <c r="HS238">
        <v>1.87421</v>
      </c>
      <c r="HT238">
        <v>1.86918</v>
      </c>
      <c r="HU238">
        <v>1.87332</v>
      </c>
      <c r="HV238">
        <v>1.87836</v>
      </c>
      <c r="HW238">
        <v>0</v>
      </c>
      <c r="HX238">
        <v>0</v>
      </c>
      <c r="HY238">
        <v>0</v>
      </c>
      <c r="HZ238">
        <v>0</v>
      </c>
      <c r="IA238" t="s">
        <v>421</v>
      </c>
      <c r="IB238" t="s">
        <v>422</v>
      </c>
      <c r="IC238" t="s">
        <v>423</v>
      </c>
      <c r="ID238" t="s">
        <v>423</v>
      </c>
      <c r="IE238" t="s">
        <v>423</v>
      </c>
      <c r="IF238" t="s">
        <v>423</v>
      </c>
      <c r="IG238">
        <v>0</v>
      </c>
      <c r="IH238">
        <v>100</v>
      </c>
      <c r="II238">
        <v>100</v>
      </c>
      <c r="IJ238">
        <v>0.802</v>
      </c>
      <c r="IK238">
        <v>0.218</v>
      </c>
      <c r="IL238">
        <v>0.8534016553466511</v>
      </c>
      <c r="IM238">
        <v>0.0007502269904989051</v>
      </c>
      <c r="IN238">
        <v>-1.907541437940456E-06</v>
      </c>
      <c r="IO238">
        <v>4.87577687351772E-10</v>
      </c>
      <c r="IP238">
        <v>0.02836311726823402</v>
      </c>
      <c r="IQ238">
        <v>-0.004180631305406676</v>
      </c>
      <c r="IR238">
        <v>0.0009752032425147314</v>
      </c>
      <c r="IS238">
        <v>-7.227821618075307E-06</v>
      </c>
      <c r="IT238">
        <v>1</v>
      </c>
      <c r="IU238">
        <v>1943</v>
      </c>
      <c r="IV238">
        <v>1</v>
      </c>
      <c r="IW238">
        <v>21</v>
      </c>
      <c r="IX238">
        <v>1.7</v>
      </c>
      <c r="IY238">
        <v>1.9</v>
      </c>
      <c r="IZ238">
        <v>1.06323</v>
      </c>
      <c r="JA238">
        <v>2.34375</v>
      </c>
      <c r="JB238">
        <v>1.42578</v>
      </c>
      <c r="JC238">
        <v>2.27173</v>
      </c>
      <c r="JD238">
        <v>1.54785</v>
      </c>
      <c r="JE238">
        <v>2.45483</v>
      </c>
      <c r="JF238">
        <v>31.3244</v>
      </c>
      <c r="JG238">
        <v>13.4491</v>
      </c>
      <c r="JH238">
        <v>18</v>
      </c>
      <c r="JI238">
        <v>617.453</v>
      </c>
      <c r="JJ238">
        <v>436.241</v>
      </c>
      <c r="JK238">
        <v>25.1248</v>
      </c>
      <c r="JL238">
        <v>26.2181</v>
      </c>
      <c r="JM238">
        <v>29.9995</v>
      </c>
      <c r="JN238">
        <v>26.3408</v>
      </c>
      <c r="JO238">
        <v>26.3163</v>
      </c>
      <c r="JP238">
        <v>21.3086</v>
      </c>
      <c r="JQ238">
        <v>0</v>
      </c>
      <c r="JR238">
        <v>100</v>
      </c>
      <c r="JS238">
        <v>-999.9</v>
      </c>
      <c r="JT238">
        <v>408.732</v>
      </c>
      <c r="JU238">
        <v>25</v>
      </c>
      <c r="JV238">
        <v>95.10760000000001</v>
      </c>
      <c r="JW238">
        <v>101.363</v>
      </c>
    </row>
    <row r="239" spans="1:283">
      <c r="A239">
        <v>223</v>
      </c>
      <c r="B239">
        <v>1690423687.1</v>
      </c>
      <c r="C239">
        <v>45317</v>
      </c>
      <c r="D239" t="s">
        <v>1463</v>
      </c>
      <c r="E239" t="s">
        <v>1464</v>
      </c>
      <c r="F239">
        <v>15</v>
      </c>
      <c r="P239">
        <v>1690423679.349999</v>
      </c>
      <c r="Q239">
        <f>(R239)/1000</f>
        <v>0</v>
      </c>
      <c r="R239">
        <f>1000*DB239*AP239*(CX239-CY239)/(100*CQ239*(1000-AP239*CX239))</f>
        <v>0</v>
      </c>
      <c r="S239">
        <f>DB239*AP239*(CW239-CV239*(1000-AP239*CY239)/(1000-AP239*CX239))/(100*CQ239)</f>
        <v>0</v>
      </c>
      <c r="T239">
        <f>CV239 - IF(AP239&gt;1, S239*CQ239*100.0/(AR239*DJ239), 0)</f>
        <v>0</v>
      </c>
      <c r="U239">
        <f>((AA239-Q239/2)*T239-S239)/(AA239+Q239/2)</f>
        <v>0</v>
      </c>
      <c r="V239">
        <f>U239*(DC239+DD239)/1000.0</f>
        <v>0</v>
      </c>
      <c r="W239">
        <f>(CV239 - IF(AP239&gt;1, S239*CQ239*100.0/(AR239*DJ239), 0))*(DC239+DD239)/1000.0</f>
        <v>0</v>
      </c>
      <c r="X239">
        <f>2.0/((1/Z239-1/Y239)+SIGN(Z239)*SQRT((1/Z239-1/Y239)*(1/Z239-1/Y239) + 4*CR239/((CR239+1)*(CR239+1))*(2*1/Z239*1/Y239-1/Y239*1/Y239)))</f>
        <v>0</v>
      </c>
      <c r="Y239">
        <f>IF(LEFT(CS239,1)&lt;&gt;"0",IF(LEFT(CS239,1)="1",3.0,CT239),$D$5+$E$5*(DJ239*DC239/($K$5*1000))+$F$5*(DJ239*DC239/($K$5*1000))*MAX(MIN(CQ239,$J$5),$I$5)*MAX(MIN(CQ239,$J$5),$I$5)+$G$5*MAX(MIN(CQ239,$J$5),$I$5)*(DJ239*DC239/($K$5*1000))+$H$5*(DJ239*DC239/($K$5*1000))*(DJ239*DC239/($K$5*1000)))</f>
        <v>0</v>
      </c>
      <c r="Z239">
        <f>Q239*(1000-(1000*0.61365*exp(17.502*AD239/(240.97+AD239))/(DC239+DD239)+CX239)/2)/(1000*0.61365*exp(17.502*AD239/(240.97+AD239))/(DC239+DD239)-CX239)</f>
        <v>0</v>
      </c>
      <c r="AA239">
        <f>1/((CR239+1)/(X239/1.6)+1/(Y239/1.37)) + CR239/((CR239+1)/(X239/1.6) + CR239/(Y239/1.37))</f>
        <v>0</v>
      </c>
      <c r="AB239">
        <f>(CM239*CP239)</f>
        <v>0</v>
      </c>
      <c r="AC239">
        <f>(DE239+(AB239+2*0.95*5.67E-8*(((DE239+$B$7)+273)^4-(DE239+273)^4)-44100*Q239)/(1.84*29.3*Y239+8*0.95*5.67E-8*(DE239+273)^3))</f>
        <v>0</v>
      </c>
      <c r="AD239">
        <f>($C$7*DF239+$D$7*DG239+$E$7*AC239)</f>
        <v>0</v>
      </c>
      <c r="AE239">
        <f>0.61365*exp(17.502*AD239/(240.97+AD239))</f>
        <v>0</v>
      </c>
      <c r="AF239">
        <f>(AG239/AH239*100)</f>
        <v>0</v>
      </c>
      <c r="AG239">
        <f>CX239*(DC239+DD239)/1000</f>
        <v>0</v>
      </c>
      <c r="AH239">
        <f>0.61365*exp(17.502*DE239/(240.97+DE239))</f>
        <v>0</v>
      </c>
      <c r="AI239">
        <f>(AE239-CX239*(DC239+DD239)/1000)</f>
        <v>0</v>
      </c>
      <c r="AJ239">
        <f>(-Q239*44100)</f>
        <v>0</v>
      </c>
      <c r="AK239">
        <f>2*29.3*Y239*0.92*(DE239-AD239)</f>
        <v>0</v>
      </c>
      <c r="AL239">
        <f>2*0.95*5.67E-8*(((DE239+$B$7)+273)^4-(AD239+273)^4)</f>
        <v>0</v>
      </c>
      <c r="AM239">
        <f>AB239+AL239+AJ239+AK239</f>
        <v>0</v>
      </c>
      <c r="AN239">
        <v>0</v>
      </c>
      <c r="AO239">
        <v>0</v>
      </c>
      <c r="AP239">
        <f>IF(AN239*$H$13&gt;=AR239,1.0,(AR239/(AR239-AN239*$H$13)))</f>
        <v>0</v>
      </c>
      <c r="AQ239">
        <f>(AP239-1)*100</f>
        <v>0</v>
      </c>
      <c r="AR239">
        <f>MAX(0,($B$13+$C$13*DJ239)/(1+$D$13*DJ239)*DC239/(DE239+273)*$E$13)</f>
        <v>0</v>
      </c>
      <c r="AS239" t="s">
        <v>1465</v>
      </c>
      <c r="AT239">
        <v>10506</v>
      </c>
      <c r="AU239">
        <v>657.6416</v>
      </c>
      <c r="AV239">
        <v>3269.72</v>
      </c>
      <c r="AW239">
        <f>1-AU239/AV239</f>
        <v>0</v>
      </c>
      <c r="AX239">
        <v>-1.398183562533989</v>
      </c>
      <c r="AY239" t="s">
        <v>417</v>
      </c>
      <c r="AZ239" t="s">
        <v>417</v>
      </c>
      <c r="BA239">
        <v>0</v>
      </c>
      <c r="BB239">
        <v>0</v>
      </c>
      <c r="BC239">
        <f>1-BA239/BB239</f>
        <v>0</v>
      </c>
      <c r="BD239">
        <v>0.5</v>
      </c>
      <c r="BE239">
        <f>CN239</f>
        <v>0</v>
      </c>
      <c r="BF239">
        <f>S239</f>
        <v>0</v>
      </c>
      <c r="BG239">
        <f>BC239*BD239*BE239</f>
        <v>0</v>
      </c>
      <c r="BH239">
        <f>(BF239-AX239)/BE239</f>
        <v>0</v>
      </c>
      <c r="BI239">
        <f>(AV239-BB239)/BB239</f>
        <v>0</v>
      </c>
      <c r="BJ239">
        <f>AU239/(AW239+AU239/BB239)</f>
        <v>0</v>
      </c>
      <c r="BK239" t="s">
        <v>417</v>
      </c>
      <c r="BL239">
        <v>0</v>
      </c>
      <c r="BM239">
        <f>IF(BL239&lt;&gt;0, BL239, BJ239)</f>
        <v>0</v>
      </c>
      <c r="BN239">
        <f>1-BM239/BB239</f>
        <v>0</v>
      </c>
      <c r="BO239">
        <f>(BB239-BA239)/(BB239-BM239)</f>
        <v>0</v>
      </c>
      <c r="BP239">
        <f>(AV239-BB239)/(AV239-BM239)</f>
        <v>0</v>
      </c>
      <c r="BQ239">
        <f>(BB239-BA239)/(BB239-AU239)</f>
        <v>0</v>
      </c>
      <c r="BR239">
        <f>(AV239-BB239)/(AV239-AU239)</f>
        <v>0</v>
      </c>
      <c r="BS239">
        <f>(BO239*BM239/BA239)</f>
        <v>0</v>
      </c>
      <c r="BT239">
        <f>(1-BS239)</f>
        <v>0</v>
      </c>
      <c r="BU239">
        <v>3539</v>
      </c>
      <c r="BV239">
        <v>300</v>
      </c>
      <c r="BW239">
        <v>300</v>
      </c>
      <c r="BX239">
        <v>300</v>
      </c>
      <c r="BY239">
        <v>10506</v>
      </c>
      <c r="BZ239">
        <v>3130.54</v>
      </c>
      <c r="CA239">
        <v>-0.008710259999999999</v>
      </c>
      <c r="CB239">
        <v>-34.87</v>
      </c>
      <c r="CC239" t="s">
        <v>417</v>
      </c>
      <c r="CD239" t="s">
        <v>417</v>
      </c>
      <c r="CE239" t="s">
        <v>417</v>
      </c>
      <c r="CF239" t="s">
        <v>417</v>
      </c>
      <c r="CG239" t="s">
        <v>417</v>
      </c>
      <c r="CH239" t="s">
        <v>417</v>
      </c>
      <c r="CI239" t="s">
        <v>417</v>
      </c>
      <c r="CJ239" t="s">
        <v>417</v>
      </c>
      <c r="CK239" t="s">
        <v>417</v>
      </c>
      <c r="CL239" t="s">
        <v>417</v>
      </c>
      <c r="CM239">
        <f>$B$11*DK239+$C$11*DL239+$F$11*DW239*(1-DZ239)</f>
        <v>0</v>
      </c>
      <c r="CN239">
        <f>CM239*CO239</f>
        <v>0</v>
      </c>
      <c r="CO239">
        <f>($B$11*$D$9+$C$11*$D$9+$F$11*((EJ239+EB239)/MAX(EJ239+EB239+EK239, 0.1)*$I$9+EK239/MAX(EJ239+EB239+EK239, 0.1)*$J$9))/($B$11+$C$11+$F$11)</f>
        <v>0</v>
      </c>
      <c r="CP239">
        <f>($B$11*$K$9+$C$11*$K$9+$F$11*((EJ239+EB239)/MAX(EJ239+EB239+EK239, 0.1)*$P$9+EK239/MAX(EJ239+EB239+EK239, 0.1)*$Q$9))/($B$11+$C$11+$F$11)</f>
        <v>0</v>
      </c>
      <c r="CQ239">
        <v>6</v>
      </c>
      <c r="CR239">
        <v>0.5</v>
      </c>
      <c r="CS239" t="s">
        <v>418</v>
      </c>
      <c r="CT239">
        <v>2</v>
      </c>
      <c r="CU239">
        <v>1690423679.349999</v>
      </c>
      <c r="CV239">
        <v>409.9663333333332</v>
      </c>
      <c r="CW239">
        <v>408.7909333333333</v>
      </c>
      <c r="CX239">
        <v>18.02590666666667</v>
      </c>
      <c r="CY239">
        <v>17.49363</v>
      </c>
      <c r="CZ239">
        <v>409.1463333333332</v>
      </c>
      <c r="DA239">
        <v>17.81390666666667</v>
      </c>
      <c r="DB239">
        <v>600.2414000000001</v>
      </c>
      <c r="DC239">
        <v>101.0692666666666</v>
      </c>
      <c r="DD239">
        <v>0.09984037666666666</v>
      </c>
      <c r="DE239">
        <v>25.23552</v>
      </c>
      <c r="DF239">
        <v>24.83159666666667</v>
      </c>
      <c r="DG239">
        <v>999.9000000000002</v>
      </c>
      <c r="DH239">
        <v>0</v>
      </c>
      <c r="DI239">
        <v>0</v>
      </c>
      <c r="DJ239">
        <v>9996.019666666665</v>
      </c>
      <c r="DK239">
        <v>0</v>
      </c>
      <c r="DL239">
        <v>0.2826620000000001</v>
      </c>
      <c r="DM239">
        <v>1.156291666666667</v>
      </c>
      <c r="DN239">
        <v>417.4785666666666</v>
      </c>
      <c r="DO239">
        <v>416.0695666666667</v>
      </c>
      <c r="DP239">
        <v>0.5462392333333334</v>
      </c>
      <c r="DQ239">
        <v>408.7909333333333</v>
      </c>
      <c r="DR239">
        <v>17.49363</v>
      </c>
      <c r="DS239">
        <v>1.823275</v>
      </c>
      <c r="DT239">
        <v>1.768067333333333</v>
      </c>
      <c r="DU239">
        <v>15.98776333333334</v>
      </c>
      <c r="DV239">
        <v>15.50729666666667</v>
      </c>
      <c r="DW239">
        <v>0.0499931</v>
      </c>
      <c r="DX239">
        <v>0</v>
      </c>
      <c r="DY239">
        <v>0</v>
      </c>
      <c r="DZ239">
        <v>0</v>
      </c>
      <c r="EA239">
        <v>657.5786666666667</v>
      </c>
      <c r="EB239">
        <v>0.0499931</v>
      </c>
      <c r="EC239">
        <v>-5.435</v>
      </c>
      <c r="ED239">
        <v>-2.253333333333333</v>
      </c>
      <c r="EE239">
        <v>34.62913333333334</v>
      </c>
      <c r="EF239">
        <v>37.79559999999999</v>
      </c>
      <c r="EG239">
        <v>36.56233333333333</v>
      </c>
      <c r="EH239">
        <v>38.3456</v>
      </c>
      <c r="EI239">
        <v>36.90386666666667</v>
      </c>
      <c r="EJ239">
        <v>0</v>
      </c>
      <c r="EK239">
        <v>0</v>
      </c>
      <c r="EL239">
        <v>0</v>
      </c>
      <c r="EM239">
        <v>120.7000000476837</v>
      </c>
      <c r="EN239">
        <v>0</v>
      </c>
      <c r="EO239">
        <v>657.6416</v>
      </c>
      <c r="EP239">
        <v>20.06384627972091</v>
      </c>
      <c r="EQ239">
        <v>-6.331538519186868</v>
      </c>
      <c r="ER239">
        <v>-5.576000000000001</v>
      </c>
      <c r="ES239">
        <v>15</v>
      </c>
      <c r="ET239">
        <v>1690423708.1</v>
      </c>
      <c r="EU239" t="s">
        <v>1466</v>
      </c>
      <c r="EV239">
        <v>1690423706.6</v>
      </c>
      <c r="EW239">
        <v>1690423708.1</v>
      </c>
      <c r="EX239">
        <v>179</v>
      </c>
      <c r="EY239">
        <v>0.018</v>
      </c>
      <c r="EZ239">
        <v>0</v>
      </c>
      <c r="FA239">
        <v>0.82</v>
      </c>
      <c r="FB239">
        <v>0.212</v>
      </c>
      <c r="FC239">
        <v>409</v>
      </c>
      <c r="FD239">
        <v>17</v>
      </c>
      <c r="FE239">
        <v>0.62</v>
      </c>
      <c r="FF239">
        <v>0.16</v>
      </c>
      <c r="FG239">
        <v>-1.393273030255739</v>
      </c>
      <c r="FH239">
        <v>0.03182077829823927</v>
      </c>
      <c r="FI239">
        <v>0.05738925861554659</v>
      </c>
      <c r="FJ239">
        <v>1</v>
      </c>
      <c r="FK239">
        <v>1.16501425</v>
      </c>
      <c r="FL239">
        <v>-0.02090780487804938</v>
      </c>
      <c r="FM239">
        <v>0.05268602518161244</v>
      </c>
      <c r="FN239">
        <v>1</v>
      </c>
      <c r="FO239">
        <v>409.9476666666666</v>
      </c>
      <c r="FP239">
        <v>0.1332680756403046</v>
      </c>
      <c r="FQ239">
        <v>0.02105600996284658</v>
      </c>
      <c r="FR239">
        <v>1</v>
      </c>
      <c r="FS239">
        <v>0.543268825</v>
      </c>
      <c r="FT239">
        <v>0.06317199624765187</v>
      </c>
      <c r="FU239">
        <v>0.006179703855717926</v>
      </c>
      <c r="FV239">
        <v>1</v>
      </c>
      <c r="FW239">
        <v>18.04017333333333</v>
      </c>
      <c r="FX239">
        <v>-0.0311225806451537</v>
      </c>
      <c r="FY239">
        <v>0.002319473120248519</v>
      </c>
      <c r="FZ239">
        <v>1</v>
      </c>
      <c r="GA239">
        <v>5</v>
      </c>
      <c r="GB239">
        <v>5</v>
      </c>
      <c r="GC239" t="s">
        <v>420</v>
      </c>
      <c r="GD239">
        <v>3.17953</v>
      </c>
      <c r="GE239">
        <v>2.79678</v>
      </c>
      <c r="GF239">
        <v>0.103141</v>
      </c>
      <c r="GG239">
        <v>0.103595</v>
      </c>
      <c r="GH239">
        <v>0.09827809999999999</v>
      </c>
      <c r="GI239">
        <v>0.0972244</v>
      </c>
      <c r="GJ239">
        <v>28027</v>
      </c>
      <c r="GK239">
        <v>22354.9</v>
      </c>
      <c r="GL239">
        <v>29200.5</v>
      </c>
      <c r="GM239">
        <v>24425</v>
      </c>
      <c r="GN239">
        <v>33476.1</v>
      </c>
      <c r="GO239">
        <v>32177.9</v>
      </c>
      <c r="GP239">
        <v>40260.3</v>
      </c>
      <c r="GQ239">
        <v>39847.6</v>
      </c>
      <c r="GR239">
        <v>2.1686</v>
      </c>
      <c r="GS239">
        <v>1.9115</v>
      </c>
      <c r="GT239">
        <v>0.10889</v>
      </c>
      <c r="GU239">
        <v>0</v>
      </c>
      <c r="GV239">
        <v>23.0477</v>
      </c>
      <c r="GW239">
        <v>999.9</v>
      </c>
      <c r="GX239">
        <v>63.9</v>
      </c>
      <c r="GY239">
        <v>27.9</v>
      </c>
      <c r="GZ239">
        <v>23.853</v>
      </c>
      <c r="HA239">
        <v>62.3718</v>
      </c>
      <c r="HB239">
        <v>30.2965</v>
      </c>
      <c r="HC239">
        <v>1</v>
      </c>
      <c r="HD239">
        <v>-0.103458</v>
      </c>
      <c r="HE239">
        <v>0</v>
      </c>
      <c r="HF239">
        <v>20.2957</v>
      </c>
      <c r="HG239">
        <v>5.22732</v>
      </c>
      <c r="HH239">
        <v>11.9059</v>
      </c>
      <c r="HI239">
        <v>4.96425</v>
      </c>
      <c r="HJ239">
        <v>3.292</v>
      </c>
      <c r="HK239">
        <v>9999</v>
      </c>
      <c r="HL239">
        <v>9999</v>
      </c>
      <c r="HM239">
        <v>9999</v>
      </c>
      <c r="HN239">
        <v>999.9</v>
      </c>
      <c r="HO239">
        <v>4.97018</v>
      </c>
      <c r="HP239">
        <v>1.8748</v>
      </c>
      <c r="HQ239">
        <v>1.87347</v>
      </c>
      <c r="HR239">
        <v>1.87256</v>
      </c>
      <c r="HS239">
        <v>1.87416</v>
      </c>
      <c r="HT239">
        <v>1.86919</v>
      </c>
      <c r="HU239">
        <v>1.87332</v>
      </c>
      <c r="HV239">
        <v>1.87836</v>
      </c>
      <c r="HW239">
        <v>0</v>
      </c>
      <c r="HX239">
        <v>0</v>
      </c>
      <c r="HY239">
        <v>0</v>
      </c>
      <c r="HZ239">
        <v>0</v>
      </c>
      <c r="IA239" t="s">
        <v>421</v>
      </c>
      <c r="IB239" t="s">
        <v>422</v>
      </c>
      <c r="IC239" t="s">
        <v>423</v>
      </c>
      <c r="ID239" t="s">
        <v>423</v>
      </c>
      <c r="IE239" t="s">
        <v>423</v>
      </c>
      <c r="IF239" t="s">
        <v>423</v>
      </c>
      <c r="IG239">
        <v>0</v>
      </c>
      <c r="IH239">
        <v>100</v>
      </c>
      <c r="II239">
        <v>100</v>
      </c>
      <c r="IJ239">
        <v>0.82</v>
      </c>
      <c r="IK239">
        <v>0.212</v>
      </c>
      <c r="IL239">
        <v>0.7799074671082802</v>
      </c>
      <c r="IM239">
        <v>0.0007502269904989051</v>
      </c>
      <c r="IN239">
        <v>-1.907541437940456E-06</v>
      </c>
      <c r="IO239">
        <v>4.87577687351772E-10</v>
      </c>
      <c r="IP239">
        <v>0.03182846139506196</v>
      </c>
      <c r="IQ239">
        <v>-0.004180631305406676</v>
      </c>
      <c r="IR239">
        <v>0.0009752032425147314</v>
      </c>
      <c r="IS239">
        <v>-7.227821618075307E-06</v>
      </c>
      <c r="IT239">
        <v>1</v>
      </c>
      <c r="IU239">
        <v>1943</v>
      </c>
      <c r="IV239">
        <v>1</v>
      </c>
      <c r="IW239">
        <v>21</v>
      </c>
      <c r="IX239">
        <v>1.7</v>
      </c>
      <c r="IY239">
        <v>1.7</v>
      </c>
      <c r="IZ239">
        <v>1.06323</v>
      </c>
      <c r="JA239">
        <v>2.33276</v>
      </c>
      <c r="JB239">
        <v>1.42578</v>
      </c>
      <c r="JC239">
        <v>2.27295</v>
      </c>
      <c r="JD239">
        <v>1.54785</v>
      </c>
      <c r="JE239">
        <v>2.45483</v>
      </c>
      <c r="JF239">
        <v>31.1939</v>
      </c>
      <c r="JG239">
        <v>13.4316</v>
      </c>
      <c r="JH239">
        <v>18</v>
      </c>
      <c r="JI239">
        <v>617.89</v>
      </c>
      <c r="JJ239">
        <v>438.265</v>
      </c>
      <c r="JK239">
        <v>25.023</v>
      </c>
      <c r="JL239">
        <v>26.0992</v>
      </c>
      <c r="JM239">
        <v>29.9999</v>
      </c>
      <c r="JN239">
        <v>26.1861</v>
      </c>
      <c r="JO239">
        <v>26.1608</v>
      </c>
      <c r="JP239">
        <v>21.3154</v>
      </c>
      <c r="JQ239">
        <v>0</v>
      </c>
      <c r="JR239">
        <v>100</v>
      </c>
      <c r="JS239">
        <v>-999.9</v>
      </c>
      <c r="JT239">
        <v>408.859</v>
      </c>
      <c r="JU239">
        <v>25</v>
      </c>
      <c r="JV239">
        <v>95.11709999999999</v>
      </c>
      <c r="JW239">
        <v>101.382</v>
      </c>
    </row>
    <row r="240" spans="1:283">
      <c r="A240">
        <v>224</v>
      </c>
      <c r="B240">
        <v>1690423841.6</v>
      </c>
      <c r="C240">
        <v>45471.5</v>
      </c>
      <c r="D240" t="s">
        <v>1467</v>
      </c>
      <c r="E240" t="s">
        <v>1468</v>
      </c>
      <c r="F240">
        <v>15</v>
      </c>
      <c r="P240">
        <v>1690423833.849999</v>
      </c>
      <c r="Q240">
        <f>(R240)/1000</f>
        <v>0</v>
      </c>
      <c r="R240">
        <f>1000*DB240*AP240*(CX240-CY240)/(100*CQ240*(1000-AP240*CX240))</f>
        <v>0</v>
      </c>
      <c r="S240">
        <f>DB240*AP240*(CW240-CV240*(1000-AP240*CY240)/(1000-AP240*CX240))/(100*CQ240)</f>
        <v>0</v>
      </c>
      <c r="T240">
        <f>CV240 - IF(AP240&gt;1, S240*CQ240*100.0/(AR240*DJ240), 0)</f>
        <v>0</v>
      </c>
      <c r="U240">
        <f>((AA240-Q240/2)*T240-S240)/(AA240+Q240/2)</f>
        <v>0</v>
      </c>
      <c r="V240">
        <f>U240*(DC240+DD240)/1000.0</f>
        <v>0</v>
      </c>
      <c r="W240">
        <f>(CV240 - IF(AP240&gt;1, S240*CQ240*100.0/(AR240*DJ240), 0))*(DC240+DD240)/1000.0</f>
        <v>0</v>
      </c>
      <c r="X240">
        <f>2.0/((1/Z240-1/Y240)+SIGN(Z240)*SQRT((1/Z240-1/Y240)*(1/Z240-1/Y240) + 4*CR240/((CR240+1)*(CR240+1))*(2*1/Z240*1/Y240-1/Y240*1/Y240)))</f>
        <v>0</v>
      </c>
      <c r="Y240">
        <f>IF(LEFT(CS240,1)&lt;&gt;"0",IF(LEFT(CS240,1)="1",3.0,CT240),$D$5+$E$5*(DJ240*DC240/($K$5*1000))+$F$5*(DJ240*DC240/($K$5*1000))*MAX(MIN(CQ240,$J$5),$I$5)*MAX(MIN(CQ240,$J$5),$I$5)+$G$5*MAX(MIN(CQ240,$J$5),$I$5)*(DJ240*DC240/($K$5*1000))+$H$5*(DJ240*DC240/($K$5*1000))*(DJ240*DC240/($K$5*1000)))</f>
        <v>0</v>
      </c>
      <c r="Z240">
        <f>Q240*(1000-(1000*0.61365*exp(17.502*AD240/(240.97+AD240))/(DC240+DD240)+CX240)/2)/(1000*0.61365*exp(17.502*AD240/(240.97+AD240))/(DC240+DD240)-CX240)</f>
        <v>0</v>
      </c>
      <c r="AA240">
        <f>1/((CR240+1)/(X240/1.6)+1/(Y240/1.37)) + CR240/((CR240+1)/(X240/1.6) + CR240/(Y240/1.37))</f>
        <v>0</v>
      </c>
      <c r="AB240">
        <f>(CM240*CP240)</f>
        <v>0</v>
      </c>
      <c r="AC240">
        <f>(DE240+(AB240+2*0.95*5.67E-8*(((DE240+$B$7)+273)^4-(DE240+273)^4)-44100*Q240)/(1.84*29.3*Y240+8*0.95*5.67E-8*(DE240+273)^3))</f>
        <v>0</v>
      </c>
      <c r="AD240">
        <f>($C$7*DF240+$D$7*DG240+$E$7*AC240)</f>
        <v>0</v>
      </c>
      <c r="AE240">
        <f>0.61365*exp(17.502*AD240/(240.97+AD240))</f>
        <v>0</v>
      </c>
      <c r="AF240">
        <f>(AG240/AH240*100)</f>
        <v>0</v>
      </c>
      <c r="AG240">
        <f>CX240*(DC240+DD240)/1000</f>
        <v>0</v>
      </c>
      <c r="AH240">
        <f>0.61365*exp(17.502*DE240/(240.97+DE240))</f>
        <v>0</v>
      </c>
      <c r="AI240">
        <f>(AE240-CX240*(DC240+DD240)/1000)</f>
        <v>0</v>
      </c>
      <c r="AJ240">
        <f>(-Q240*44100)</f>
        <v>0</v>
      </c>
      <c r="AK240">
        <f>2*29.3*Y240*0.92*(DE240-AD240)</f>
        <v>0</v>
      </c>
      <c r="AL240">
        <f>2*0.95*5.67E-8*(((DE240+$B$7)+273)^4-(AD240+273)^4)</f>
        <v>0</v>
      </c>
      <c r="AM240">
        <f>AB240+AL240+AJ240+AK240</f>
        <v>0</v>
      </c>
      <c r="AN240">
        <v>0</v>
      </c>
      <c r="AO240">
        <v>0</v>
      </c>
      <c r="AP240">
        <f>IF(AN240*$H$13&gt;=AR240,1.0,(AR240/(AR240-AN240*$H$13)))</f>
        <v>0</v>
      </c>
      <c r="AQ240">
        <f>(AP240-1)*100</f>
        <v>0</v>
      </c>
      <c r="AR240">
        <f>MAX(0,($B$13+$C$13*DJ240)/(1+$D$13*DJ240)*DC240/(DE240+273)*$E$13)</f>
        <v>0</v>
      </c>
      <c r="AS240" t="s">
        <v>1469</v>
      </c>
      <c r="AT240">
        <v>10533.8</v>
      </c>
      <c r="AU240">
        <v>639.9580000000001</v>
      </c>
      <c r="AV240">
        <v>3360.23</v>
      </c>
      <c r="AW240">
        <f>1-AU240/AV240</f>
        <v>0</v>
      </c>
      <c r="AX240">
        <v>-1.024557730129429</v>
      </c>
      <c r="AY240" t="s">
        <v>417</v>
      </c>
      <c r="AZ240" t="s">
        <v>417</v>
      </c>
      <c r="BA240">
        <v>0</v>
      </c>
      <c r="BB240">
        <v>0</v>
      </c>
      <c r="BC240">
        <f>1-BA240/BB240</f>
        <v>0</v>
      </c>
      <c r="BD240">
        <v>0.5</v>
      </c>
      <c r="BE240">
        <f>CN240</f>
        <v>0</v>
      </c>
      <c r="BF240">
        <f>S240</f>
        <v>0</v>
      </c>
      <c r="BG240">
        <f>BC240*BD240*BE240</f>
        <v>0</v>
      </c>
      <c r="BH240">
        <f>(BF240-AX240)/BE240</f>
        <v>0</v>
      </c>
      <c r="BI240">
        <f>(AV240-BB240)/BB240</f>
        <v>0</v>
      </c>
      <c r="BJ240">
        <f>AU240/(AW240+AU240/BB240)</f>
        <v>0</v>
      </c>
      <c r="BK240" t="s">
        <v>417</v>
      </c>
      <c r="BL240">
        <v>0</v>
      </c>
      <c r="BM240">
        <f>IF(BL240&lt;&gt;0, BL240, BJ240)</f>
        <v>0</v>
      </c>
      <c r="BN240">
        <f>1-BM240/BB240</f>
        <v>0</v>
      </c>
      <c r="BO240">
        <f>(BB240-BA240)/(BB240-BM240)</f>
        <v>0</v>
      </c>
      <c r="BP240">
        <f>(AV240-BB240)/(AV240-BM240)</f>
        <v>0</v>
      </c>
      <c r="BQ240">
        <f>(BB240-BA240)/(BB240-AU240)</f>
        <v>0</v>
      </c>
      <c r="BR240">
        <f>(AV240-BB240)/(AV240-AU240)</f>
        <v>0</v>
      </c>
      <c r="BS240">
        <f>(BO240*BM240/BA240)</f>
        <v>0</v>
      </c>
      <c r="BT240">
        <f>(1-BS240)</f>
        <v>0</v>
      </c>
      <c r="BU240">
        <v>3540</v>
      </c>
      <c r="BV240">
        <v>300</v>
      </c>
      <c r="BW240">
        <v>300</v>
      </c>
      <c r="BX240">
        <v>300</v>
      </c>
      <c r="BY240">
        <v>10533.8</v>
      </c>
      <c r="BZ240">
        <v>3258.5</v>
      </c>
      <c r="CA240">
        <v>-0.008733029999999999</v>
      </c>
      <c r="CB240">
        <v>-34.51</v>
      </c>
      <c r="CC240" t="s">
        <v>417</v>
      </c>
      <c r="CD240" t="s">
        <v>417</v>
      </c>
      <c r="CE240" t="s">
        <v>417</v>
      </c>
      <c r="CF240" t="s">
        <v>417</v>
      </c>
      <c r="CG240" t="s">
        <v>417</v>
      </c>
      <c r="CH240" t="s">
        <v>417</v>
      </c>
      <c r="CI240" t="s">
        <v>417</v>
      </c>
      <c r="CJ240" t="s">
        <v>417</v>
      </c>
      <c r="CK240" t="s">
        <v>417</v>
      </c>
      <c r="CL240" t="s">
        <v>417</v>
      </c>
      <c r="CM240">
        <f>$B$11*DK240+$C$11*DL240+$F$11*DW240*(1-DZ240)</f>
        <v>0</v>
      </c>
      <c r="CN240">
        <f>CM240*CO240</f>
        <v>0</v>
      </c>
      <c r="CO240">
        <f>($B$11*$D$9+$C$11*$D$9+$F$11*((EJ240+EB240)/MAX(EJ240+EB240+EK240, 0.1)*$I$9+EK240/MAX(EJ240+EB240+EK240, 0.1)*$J$9))/($B$11+$C$11+$F$11)</f>
        <v>0</v>
      </c>
      <c r="CP240">
        <f>($B$11*$K$9+$C$11*$K$9+$F$11*((EJ240+EB240)/MAX(EJ240+EB240+EK240, 0.1)*$P$9+EK240/MAX(EJ240+EB240+EK240, 0.1)*$Q$9))/($B$11+$C$11+$F$11)</f>
        <v>0</v>
      </c>
      <c r="CQ240">
        <v>6</v>
      </c>
      <c r="CR240">
        <v>0.5</v>
      </c>
      <c r="CS240" t="s">
        <v>418</v>
      </c>
      <c r="CT240">
        <v>2</v>
      </c>
      <c r="CU240">
        <v>1690423833.849999</v>
      </c>
      <c r="CV240">
        <v>409.8282333333333</v>
      </c>
      <c r="CW240">
        <v>408.9114999999999</v>
      </c>
      <c r="CX240">
        <v>17.68295</v>
      </c>
      <c r="CY240">
        <v>17.42526</v>
      </c>
      <c r="CZ240">
        <v>408.9912333333334</v>
      </c>
      <c r="DA240">
        <v>17.46895</v>
      </c>
      <c r="DB240">
        <v>600.1843333333334</v>
      </c>
      <c r="DC240">
        <v>101.0650666666667</v>
      </c>
      <c r="DD240">
        <v>0.09996333666666667</v>
      </c>
      <c r="DE240">
        <v>25.01264</v>
      </c>
      <c r="DF240">
        <v>24.63956333333333</v>
      </c>
      <c r="DG240">
        <v>999.9000000000002</v>
      </c>
      <c r="DH240">
        <v>0</v>
      </c>
      <c r="DI240">
        <v>0</v>
      </c>
      <c r="DJ240">
        <v>9999.251333333332</v>
      </c>
      <c r="DK240">
        <v>0</v>
      </c>
      <c r="DL240">
        <v>0.2826620000000001</v>
      </c>
      <c r="DM240">
        <v>0.8991545666666666</v>
      </c>
      <c r="DN240">
        <v>417.1894</v>
      </c>
      <c r="DO240">
        <v>416.1631333333333</v>
      </c>
      <c r="DP240">
        <v>0.2615690333333333</v>
      </c>
      <c r="DQ240">
        <v>408.9114999999999</v>
      </c>
      <c r="DR240">
        <v>17.42526</v>
      </c>
      <c r="DS240">
        <v>1.787520999999999</v>
      </c>
      <c r="DT240">
        <v>1.761085666666667</v>
      </c>
      <c r="DU240">
        <v>15.67808333333333</v>
      </c>
      <c r="DV240">
        <v>15.44559</v>
      </c>
      <c r="DW240">
        <v>0.0499931</v>
      </c>
      <c r="DX240">
        <v>0</v>
      </c>
      <c r="DY240">
        <v>0</v>
      </c>
      <c r="DZ240">
        <v>0</v>
      </c>
      <c r="EA240">
        <v>640.1586666666667</v>
      </c>
      <c r="EB240">
        <v>0.0499931</v>
      </c>
      <c r="EC240">
        <v>-5.832333333333333</v>
      </c>
      <c r="ED240">
        <v>-1.538666666666667</v>
      </c>
      <c r="EE240">
        <v>35.0851</v>
      </c>
      <c r="EF240">
        <v>39.2227</v>
      </c>
      <c r="EG240">
        <v>37.33090000000001</v>
      </c>
      <c r="EH240">
        <v>40.6873</v>
      </c>
      <c r="EI240">
        <v>37.76446666666666</v>
      </c>
      <c r="EJ240">
        <v>0</v>
      </c>
      <c r="EK240">
        <v>0</v>
      </c>
      <c r="EL240">
        <v>0</v>
      </c>
      <c r="EM240">
        <v>154</v>
      </c>
      <c r="EN240">
        <v>0</v>
      </c>
      <c r="EO240">
        <v>639.9580000000001</v>
      </c>
      <c r="EP240">
        <v>-3.475384637405068</v>
      </c>
      <c r="EQ240">
        <v>-0.1646151526016692</v>
      </c>
      <c r="ER240">
        <v>-5.7904</v>
      </c>
      <c r="ES240">
        <v>15</v>
      </c>
      <c r="ET240">
        <v>1690423859.6</v>
      </c>
      <c r="EU240" t="s">
        <v>1470</v>
      </c>
      <c r="EV240">
        <v>1690423858.1</v>
      </c>
      <c r="EW240">
        <v>1690423859.6</v>
      </c>
      <c r="EX240">
        <v>180</v>
      </c>
      <c r="EY240">
        <v>0.017</v>
      </c>
      <c r="EZ240">
        <v>0.001</v>
      </c>
      <c r="FA240">
        <v>0.837</v>
      </c>
      <c r="FB240">
        <v>0.214</v>
      </c>
      <c r="FC240">
        <v>409</v>
      </c>
      <c r="FD240">
        <v>17</v>
      </c>
      <c r="FE240">
        <v>0.43</v>
      </c>
      <c r="FF240">
        <v>0.22</v>
      </c>
      <c r="FG240">
        <v>-0.992252080991017</v>
      </c>
      <c r="FH240">
        <v>-0.1566653705438354</v>
      </c>
      <c r="FI240">
        <v>0.0463456301723538</v>
      </c>
      <c r="FJ240">
        <v>1</v>
      </c>
      <c r="FK240">
        <v>0.8671928000000001</v>
      </c>
      <c r="FL240">
        <v>0.3067271594746697</v>
      </c>
      <c r="FM240">
        <v>0.05536973157791177</v>
      </c>
      <c r="FN240">
        <v>1</v>
      </c>
      <c r="FO240">
        <v>409.7970666666668</v>
      </c>
      <c r="FP240">
        <v>0.6124137931034581</v>
      </c>
      <c r="FQ240">
        <v>0.04640181988768811</v>
      </c>
      <c r="FR240">
        <v>1</v>
      </c>
      <c r="FS240">
        <v>0.2605639</v>
      </c>
      <c r="FT240">
        <v>0.01430868292682873</v>
      </c>
      <c r="FU240">
        <v>0.001983854087376385</v>
      </c>
      <c r="FV240">
        <v>1</v>
      </c>
      <c r="FW240">
        <v>17.68476333333333</v>
      </c>
      <c r="FX240">
        <v>0.1208676307007735</v>
      </c>
      <c r="FY240">
        <v>0.008759660698654692</v>
      </c>
      <c r="FZ240">
        <v>1</v>
      </c>
      <c r="GA240">
        <v>5</v>
      </c>
      <c r="GB240">
        <v>5</v>
      </c>
      <c r="GC240" t="s">
        <v>420</v>
      </c>
      <c r="GD240">
        <v>3.17959</v>
      </c>
      <c r="GE240">
        <v>2.79704</v>
      </c>
      <c r="GF240">
        <v>0.103168</v>
      </c>
      <c r="GG240">
        <v>0.103653</v>
      </c>
      <c r="GH240">
        <v>0.0970181</v>
      </c>
      <c r="GI240">
        <v>0.0970978</v>
      </c>
      <c r="GJ240">
        <v>28030.3</v>
      </c>
      <c r="GK240">
        <v>22356.1</v>
      </c>
      <c r="GL240">
        <v>29203.9</v>
      </c>
      <c r="GM240">
        <v>24427.2</v>
      </c>
      <c r="GN240">
        <v>33528</v>
      </c>
      <c r="GO240">
        <v>32184.7</v>
      </c>
      <c r="GP240">
        <v>40265.4</v>
      </c>
      <c r="GQ240">
        <v>39850.5</v>
      </c>
      <c r="GR240">
        <v>2.16838</v>
      </c>
      <c r="GS240">
        <v>1.90135</v>
      </c>
      <c r="GT240">
        <v>0.121973</v>
      </c>
      <c r="GU240">
        <v>0</v>
      </c>
      <c r="GV240">
        <v>22.6498</v>
      </c>
      <c r="GW240">
        <v>999.9</v>
      </c>
      <c r="GX240">
        <v>63.8</v>
      </c>
      <c r="GY240">
        <v>27.7</v>
      </c>
      <c r="GZ240">
        <v>23.5407</v>
      </c>
      <c r="HA240">
        <v>61.8818</v>
      </c>
      <c r="HB240">
        <v>31.1178</v>
      </c>
      <c r="HC240">
        <v>1</v>
      </c>
      <c r="HD240">
        <v>-0.112299</v>
      </c>
      <c r="HE240">
        <v>0</v>
      </c>
      <c r="HF240">
        <v>20.2957</v>
      </c>
      <c r="HG240">
        <v>5.22747</v>
      </c>
      <c r="HH240">
        <v>11.9066</v>
      </c>
      <c r="HI240">
        <v>4.96445</v>
      </c>
      <c r="HJ240">
        <v>3.292</v>
      </c>
      <c r="HK240">
        <v>9999</v>
      </c>
      <c r="HL240">
        <v>9999</v>
      </c>
      <c r="HM240">
        <v>9999</v>
      </c>
      <c r="HN240">
        <v>999.9</v>
      </c>
      <c r="HO240">
        <v>4.97017</v>
      </c>
      <c r="HP240">
        <v>1.87484</v>
      </c>
      <c r="HQ240">
        <v>1.87347</v>
      </c>
      <c r="HR240">
        <v>1.87256</v>
      </c>
      <c r="HS240">
        <v>1.8741</v>
      </c>
      <c r="HT240">
        <v>1.8691</v>
      </c>
      <c r="HU240">
        <v>1.87332</v>
      </c>
      <c r="HV240">
        <v>1.87836</v>
      </c>
      <c r="HW240">
        <v>0</v>
      </c>
      <c r="HX240">
        <v>0</v>
      </c>
      <c r="HY240">
        <v>0</v>
      </c>
      <c r="HZ240">
        <v>0</v>
      </c>
      <c r="IA240" t="s">
        <v>421</v>
      </c>
      <c r="IB240" t="s">
        <v>422</v>
      </c>
      <c r="IC240" t="s">
        <v>423</v>
      </c>
      <c r="ID240" t="s">
        <v>423</v>
      </c>
      <c r="IE240" t="s">
        <v>423</v>
      </c>
      <c r="IF240" t="s">
        <v>423</v>
      </c>
      <c r="IG240">
        <v>0</v>
      </c>
      <c r="IH240">
        <v>100</v>
      </c>
      <c r="II240">
        <v>100</v>
      </c>
      <c r="IJ240">
        <v>0.837</v>
      </c>
      <c r="IK240">
        <v>0.214</v>
      </c>
      <c r="IL240">
        <v>0.7982348489479241</v>
      </c>
      <c r="IM240">
        <v>0.0007502269904989051</v>
      </c>
      <c r="IN240">
        <v>-1.907541437940456E-06</v>
      </c>
      <c r="IO240">
        <v>4.87577687351772E-10</v>
      </c>
      <c r="IP240">
        <v>0.03184381939796855</v>
      </c>
      <c r="IQ240">
        <v>-0.004180631305406676</v>
      </c>
      <c r="IR240">
        <v>0.0009752032425147314</v>
      </c>
      <c r="IS240">
        <v>-7.227821618075307E-06</v>
      </c>
      <c r="IT240">
        <v>1</v>
      </c>
      <c r="IU240">
        <v>1943</v>
      </c>
      <c r="IV240">
        <v>1</v>
      </c>
      <c r="IW240">
        <v>21</v>
      </c>
      <c r="IX240">
        <v>2.2</v>
      </c>
      <c r="IY240">
        <v>2.2</v>
      </c>
      <c r="IZ240">
        <v>1.06323</v>
      </c>
      <c r="JA240">
        <v>2.34619</v>
      </c>
      <c r="JB240">
        <v>1.42578</v>
      </c>
      <c r="JC240">
        <v>2.27173</v>
      </c>
      <c r="JD240">
        <v>1.54785</v>
      </c>
      <c r="JE240">
        <v>2.30103</v>
      </c>
      <c r="JF240">
        <v>31.0419</v>
      </c>
      <c r="JG240">
        <v>13.3965</v>
      </c>
      <c r="JH240">
        <v>18</v>
      </c>
      <c r="JI240">
        <v>616.086</v>
      </c>
      <c r="JJ240">
        <v>431.241</v>
      </c>
      <c r="JK240">
        <v>24.8294</v>
      </c>
      <c r="JL240">
        <v>25.9538</v>
      </c>
      <c r="JM240">
        <v>29.9999</v>
      </c>
      <c r="JN240">
        <v>26.0322</v>
      </c>
      <c r="JO240">
        <v>26.0064</v>
      </c>
      <c r="JP240">
        <v>21.3093</v>
      </c>
      <c r="JQ240">
        <v>0</v>
      </c>
      <c r="JR240">
        <v>100</v>
      </c>
      <c r="JS240">
        <v>-999.9</v>
      </c>
      <c r="JT240">
        <v>408.823</v>
      </c>
      <c r="JU240">
        <v>25</v>
      </c>
      <c r="JV240">
        <v>95.1288</v>
      </c>
      <c r="JW240">
        <v>101.39</v>
      </c>
    </row>
    <row r="241" spans="1:283">
      <c r="A241">
        <v>225</v>
      </c>
      <c r="B241">
        <v>1690423976.6</v>
      </c>
      <c r="C241">
        <v>45606.5</v>
      </c>
      <c r="D241" t="s">
        <v>1471</v>
      </c>
      <c r="E241" t="s">
        <v>1472</v>
      </c>
      <c r="F241">
        <v>15</v>
      </c>
      <c r="P241">
        <v>1690423968.599999</v>
      </c>
      <c r="Q241">
        <f>(R241)/1000</f>
        <v>0</v>
      </c>
      <c r="R241">
        <f>1000*DB241*AP241*(CX241-CY241)/(100*CQ241*(1000-AP241*CX241))</f>
        <v>0</v>
      </c>
      <c r="S241">
        <f>DB241*AP241*(CW241-CV241*(1000-AP241*CY241)/(1000-AP241*CX241))/(100*CQ241)</f>
        <v>0</v>
      </c>
      <c r="T241">
        <f>CV241 - IF(AP241&gt;1, S241*CQ241*100.0/(AR241*DJ241), 0)</f>
        <v>0</v>
      </c>
      <c r="U241">
        <f>((AA241-Q241/2)*T241-S241)/(AA241+Q241/2)</f>
        <v>0</v>
      </c>
      <c r="V241">
        <f>U241*(DC241+DD241)/1000.0</f>
        <v>0</v>
      </c>
      <c r="W241">
        <f>(CV241 - IF(AP241&gt;1, S241*CQ241*100.0/(AR241*DJ241), 0))*(DC241+DD241)/1000.0</f>
        <v>0</v>
      </c>
      <c r="X241">
        <f>2.0/((1/Z241-1/Y241)+SIGN(Z241)*SQRT((1/Z241-1/Y241)*(1/Z241-1/Y241) + 4*CR241/((CR241+1)*(CR241+1))*(2*1/Z241*1/Y241-1/Y241*1/Y241)))</f>
        <v>0</v>
      </c>
      <c r="Y241">
        <f>IF(LEFT(CS241,1)&lt;&gt;"0",IF(LEFT(CS241,1)="1",3.0,CT241),$D$5+$E$5*(DJ241*DC241/($K$5*1000))+$F$5*(DJ241*DC241/($K$5*1000))*MAX(MIN(CQ241,$J$5),$I$5)*MAX(MIN(CQ241,$J$5),$I$5)+$G$5*MAX(MIN(CQ241,$J$5),$I$5)*(DJ241*DC241/($K$5*1000))+$H$5*(DJ241*DC241/($K$5*1000))*(DJ241*DC241/($K$5*1000)))</f>
        <v>0</v>
      </c>
      <c r="Z241">
        <f>Q241*(1000-(1000*0.61365*exp(17.502*AD241/(240.97+AD241))/(DC241+DD241)+CX241)/2)/(1000*0.61365*exp(17.502*AD241/(240.97+AD241))/(DC241+DD241)-CX241)</f>
        <v>0</v>
      </c>
      <c r="AA241">
        <f>1/((CR241+1)/(X241/1.6)+1/(Y241/1.37)) + CR241/((CR241+1)/(X241/1.6) + CR241/(Y241/1.37))</f>
        <v>0</v>
      </c>
      <c r="AB241">
        <f>(CM241*CP241)</f>
        <v>0</v>
      </c>
      <c r="AC241">
        <f>(DE241+(AB241+2*0.95*5.67E-8*(((DE241+$B$7)+273)^4-(DE241+273)^4)-44100*Q241)/(1.84*29.3*Y241+8*0.95*5.67E-8*(DE241+273)^3))</f>
        <v>0</v>
      </c>
      <c r="AD241">
        <f>($C$7*DF241+$D$7*DG241+$E$7*AC241)</f>
        <v>0</v>
      </c>
      <c r="AE241">
        <f>0.61365*exp(17.502*AD241/(240.97+AD241))</f>
        <v>0</v>
      </c>
      <c r="AF241">
        <f>(AG241/AH241*100)</f>
        <v>0</v>
      </c>
      <c r="AG241">
        <f>CX241*(DC241+DD241)/1000</f>
        <v>0</v>
      </c>
      <c r="AH241">
        <f>0.61365*exp(17.502*DE241/(240.97+DE241))</f>
        <v>0</v>
      </c>
      <c r="AI241">
        <f>(AE241-CX241*(DC241+DD241)/1000)</f>
        <v>0</v>
      </c>
      <c r="AJ241">
        <f>(-Q241*44100)</f>
        <v>0</v>
      </c>
      <c r="AK241">
        <f>2*29.3*Y241*0.92*(DE241-AD241)</f>
        <v>0</v>
      </c>
      <c r="AL241">
        <f>2*0.95*5.67E-8*(((DE241+$B$7)+273)^4-(AD241+273)^4)</f>
        <v>0</v>
      </c>
      <c r="AM241">
        <f>AB241+AL241+AJ241+AK241</f>
        <v>0</v>
      </c>
      <c r="AN241">
        <v>0</v>
      </c>
      <c r="AO241">
        <v>0</v>
      </c>
      <c r="AP241">
        <f>IF(AN241*$H$13&gt;=AR241,1.0,(AR241/(AR241-AN241*$H$13)))</f>
        <v>0</v>
      </c>
      <c r="AQ241">
        <f>(AP241-1)*100</f>
        <v>0</v>
      </c>
      <c r="AR241">
        <f>MAX(0,($B$13+$C$13*DJ241)/(1+$D$13*DJ241)*DC241/(DE241+273)*$E$13)</f>
        <v>0</v>
      </c>
      <c r="AS241" t="s">
        <v>1473</v>
      </c>
      <c r="AT241">
        <v>10540</v>
      </c>
      <c r="AU241">
        <v>660.4656</v>
      </c>
      <c r="AV241">
        <v>3559.49</v>
      </c>
      <c r="AW241">
        <f>1-AU241/AV241</f>
        <v>0</v>
      </c>
      <c r="AX241">
        <v>-1.180785572055342</v>
      </c>
      <c r="AY241" t="s">
        <v>417</v>
      </c>
      <c r="AZ241" t="s">
        <v>417</v>
      </c>
      <c r="BA241">
        <v>0</v>
      </c>
      <c r="BB241">
        <v>0</v>
      </c>
      <c r="BC241">
        <f>1-BA241/BB241</f>
        <v>0</v>
      </c>
      <c r="BD241">
        <v>0.5</v>
      </c>
      <c r="BE241">
        <f>CN241</f>
        <v>0</v>
      </c>
      <c r="BF241">
        <f>S241</f>
        <v>0</v>
      </c>
      <c r="BG241">
        <f>BC241*BD241*BE241</f>
        <v>0</v>
      </c>
      <c r="BH241">
        <f>(BF241-AX241)/BE241</f>
        <v>0</v>
      </c>
      <c r="BI241">
        <f>(AV241-BB241)/BB241</f>
        <v>0</v>
      </c>
      <c r="BJ241">
        <f>AU241/(AW241+AU241/BB241)</f>
        <v>0</v>
      </c>
      <c r="BK241" t="s">
        <v>417</v>
      </c>
      <c r="BL241">
        <v>0</v>
      </c>
      <c r="BM241">
        <f>IF(BL241&lt;&gt;0, BL241, BJ241)</f>
        <v>0</v>
      </c>
      <c r="BN241">
        <f>1-BM241/BB241</f>
        <v>0</v>
      </c>
      <c r="BO241">
        <f>(BB241-BA241)/(BB241-BM241)</f>
        <v>0</v>
      </c>
      <c r="BP241">
        <f>(AV241-BB241)/(AV241-BM241)</f>
        <v>0</v>
      </c>
      <c r="BQ241">
        <f>(BB241-BA241)/(BB241-AU241)</f>
        <v>0</v>
      </c>
      <c r="BR241">
        <f>(AV241-BB241)/(AV241-AU241)</f>
        <v>0</v>
      </c>
      <c r="BS241">
        <f>(BO241*BM241/BA241)</f>
        <v>0</v>
      </c>
      <c r="BT241">
        <f>(1-BS241)</f>
        <v>0</v>
      </c>
      <c r="BU241">
        <v>3541</v>
      </c>
      <c r="BV241">
        <v>300</v>
      </c>
      <c r="BW241">
        <v>300</v>
      </c>
      <c r="BX241">
        <v>300</v>
      </c>
      <c r="BY241">
        <v>10540</v>
      </c>
      <c r="BZ241">
        <v>3475.06</v>
      </c>
      <c r="CA241">
        <v>-0.00873763</v>
      </c>
      <c r="CB241">
        <v>-26.17</v>
      </c>
      <c r="CC241" t="s">
        <v>417</v>
      </c>
      <c r="CD241" t="s">
        <v>417</v>
      </c>
      <c r="CE241" t="s">
        <v>417</v>
      </c>
      <c r="CF241" t="s">
        <v>417</v>
      </c>
      <c r="CG241" t="s">
        <v>417</v>
      </c>
      <c r="CH241" t="s">
        <v>417</v>
      </c>
      <c r="CI241" t="s">
        <v>417</v>
      </c>
      <c r="CJ241" t="s">
        <v>417</v>
      </c>
      <c r="CK241" t="s">
        <v>417</v>
      </c>
      <c r="CL241" t="s">
        <v>417</v>
      </c>
      <c r="CM241">
        <f>$B$11*DK241+$C$11*DL241+$F$11*DW241*(1-DZ241)</f>
        <v>0</v>
      </c>
      <c r="CN241">
        <f>CM241*CO241</f>
        <v>0</v>
      </c>
      <c r="CO241">
        <f>($B$11*$D$9+$C$11*$D$9+$F$11*((EJ241+EB241)/MAX(EJ241+EB241+EK241, 0.1)*$I$9+EK241/MAX(EJ241+EB241+EK241, 0.1)*$J$9))/($B$11+$C$11+$F$11)</f>
        <v>0</v>
      </c>
      <c r="CP241">
        <f>($B$11*$K$9+$C$11*$K$9+$F$11*((EJ241+EB241)/MAX(EJ241+EB241+EK241, 0.1)*$P$9+EK241/MAX(EJ241+EB241+EK241, 0.1)*$Q$9))/($B$11+$C$11+$F$11)</f>
        <v>0</v>
      </c>
      <c r="CQ241">
        <v>6</v>
      </c>
      <c r="CR241">
        <v>0.5</v>
      </c>
      <c r="CS241" t="s">
        <v>418</v>
      </c>
      <c r="CT241">
        <v>2</v>
      </c>
      <c r="CU241">
        <v>1690423968.599999</v>
      </c>
      <c r="CV241">
        <v>409.9556451612904</v>
      </c>
      <c r="CW241">
        <v>408.8639032258064</v>
      </c>
      <c r="CX241">
        <v>17.61787741935484</v>
      </c>
      <c r="CY241">
        <v>17.40546451612904</v>
      </c>
      <c r="CZ241">
        <v>409.1216451612904</v>
      </c>
      <c r="DA241">
        <v>17.40487741935484</v>
      </c>
      <c r="DB241">
        <v>600.2043870967743</v>
      </c>
      <c r="DC241">
        <v>101.0648709677419</v>
      </c>
      <c r="DD241">
        <v>0.09998370000000001</v>
      </c>
      <c r="DE241">
        <v>24.89033870967742</v>
      </c>
      <c r="DF241">
        <v>24.49598387096774</v>
      </c>
      <c r="DG241">
        <v>999.9000000000003</v>
      </c>
      <c r="DH241">
        <v>0</v>
      </c>
      <c r="DI241">
        <v>0</v>
      </c>
      <c r="DJ241">
        <v>10003.75806451613</v>
      </c>
      <c r="DK241">
        <v>0</v>
      </c>
      <c r="DL241">
        <v>0.2826620000000001</v>
      </c>
      <c r="DM241">
        <v>1.094542806451613</v>
      </c>
      <c r="DN241">
        <v>417.3125806451613</v>
      </c>
      <c r="DO241">
        <v>416.1065161290322</v>
      </c>
      <c r="DP241">
        <v>0.2171296129032258</v>
      </c>
      <c r="DQ241">
        <v>408.8639032258064</v>
      </c>
      <c r="DR241">
        <v>17.40546451612904</v>
      </c>
      <c r="DS241">
        <v>1.781025806451613</v>
      </c>
      <c r="DT241">
        <v>1.759081935483871</v>
      </c>
      <c r="DU241">
        <v>15.62125161290323</v>
      </c>
      <c r="DV241">
        <v>15.42785806451613</v>
      </c>
      <c r="DW241">
        <v>0.0499931</v>
      </c>
      <c r="DX241">
        <v>0</v>
      </c>
      <c r="DY241">
        <v>0</v>
      </c>
      <c r="DZ241">
        <v>0</v>
      </c>
      <c r="EA241">
        <v>660.2954838709678</v>
      </c>
      <c r="EB241">
        <v>0.0499931</v>
      </c>
      <c r="EC241">
        <v>-4.656129032258065</v>
      </c>
      <c r="ED241">
        <v>-1.081612903225806</v>
      </c>
      <c r="EE241">
        <v>35.43299999999999</v>
      </c>
      <c r="EF241">
        <v>39.72154838709677</v>
      </c>
      <c r="EG241">
        <v>37.70935483870968</v>
      </c>
      <c r="EH241">
        <v>41.7438064516129</v>
      </c>
      <c r="EI241">
        <v>38.18699999999998</v>
      </c>
      <c r="EJ241">
        <v>0</v>
      </c>
      <c r="EK241">
        <v>0</v>
      </c>
      <c r="EL241">
        <v>0</v>
      </c>
      <c r="EM241">
        <v>134.3999998569489</v>
      </c>
      <c r="EN241">
        <v>0</v>
      </c>
      <c r="EO241">
        <v>660.4656</v>
      </c>
      <c r="EP241">
        <v>-0.3899999962410516</v>
      </c>
      <c r="EQ241">
        <v>8.216923093725249</v>
      </c>
      <c r="ER241">
        <v>-4.7956</v>
      </c>
      <c r="ES241">
        <v>15</v>
      </c>
      <c r="ET241">
        <v>1690423993.6</v>
      </c>
      <c r="EU241" t="s">
        <v>1474</v>
      </c>
      <c r="EV241">
        <v>1690423992.6</v>
      </c>
      <c r="EW241">
        <v>1690423993.6</v>
      </c>
      <c r="EX241">
        <v>181</v>
      </c>
      <c r="EY241">
        <v>-0.004</v>
      </c>
      <c r="EZ241">
        <v>0.001</v>
      </c>
      <c r="FA241">
        <v>0.834</v>
      </c>
      <c r="FB241">
        <v>0.213</v>
      </c>
      <c r="FC241">
        <v>409</v>
      </c>
      <c r="FD241">
        <v>17</v>
      </c>
      <c r="FE241">
        <v>0.54</v>
      </c>
      <c r="FF241">
        <v>0.14</v>
      </c>
      <c r="FG241">
        <v>-1.187875466575741</v>
      </c>
      <c r="FH241">
        <v>-0.1049703333433947</v>
      </c>
      <c r="FI241">
        <v>0.06856544257887875</v>
      </c>
      <c r="FJ241">
        <v>1</v>
      </c>
      <c r="FK241">
        <v>1.107931675</v>
      </c>
      <c r="FL241">
        <v>-0.1982115759849926</v>
      </c>
      <c r="FM241">
        <v>0.06801414470843087</v>
      </c>
      <c r="FN241">
        <v>1</v>
      </c>
      <c r="FO241">
        <v>409.9599666666666</v>
      </c>
      <c r="FP241">
        <v>-0.20441379310439</v>
      </c>
      <c r="FQ241">
        <v>0.04268526938209862</v>
      </c>
      <c r="FR241">
        <v>1</v>
      </c>
      <c r="FS241">
        <v>0.2139273250000001</v>
      </c>
      <c r="FT241">
        <v>0.08371786491557202</v>
      </c>
      <c r="FU241">
        <v>0.008086867528244482</v>
      </c>
      <c r="FV241">
        <v>1</v>
      </c>
      <c r="FW241">
        <v>17.62312</v>
      </c>
      <c r="FX241">
        <v>0.120165517241375</v>
      </c>
      <c r="FY241">
        <v>0.008687669422808237</v>
      </c>
      <c r="FZ241">
        <v>1</v>
      </c>
      <c r="GA241">
        <v>5</v>
      </c>
      <c r="GB241">
        <v>5</v>
      </c>
      <c r="GC241" t="s">
        <v>420</v>
      </c>
      <c r="GD241">
        <v>3.17997</v>
      </c>
      <c r="GE241">
        <v>2.79702</v>
      </c>
      <c r="GF241">
        <v>0.103186</v>
      </c>
      <c r="GG241">
        <v>0.103667</v>
      </c>
      <c r="GH241">
        <v>0.0967746</v>
      </c>
      <c r="GI241">
        <v>0.0969918</v>
      </c>
      <c r="GJ241">
        <v>28033.6</v>
      </c>
      <c r="GK241">
        <v>22357</v>
      </c>
      <c r="GL241">
        <v>29207.7</v>
      </c>
      <c r="GM241">
        <v>24428.5</v>
      </c>
      <c r="GN241">
        <v>33541</v>
      </c>
      <c r="GO241">
        <v>32191</v>
      </c>
      <c r="GP241">
        <v>40270</v>
      </c>
      <c r="GQ241">
        <v>39853.5</v>
      </c>
      <c r="GR241">
        <v>2.16935</v>
      </c>
      <c r="GS241">
        <v>1.92435</v>
      </c>
      <c r="GT241">
        <v>0.12197</v>
      </c>
      <c r="GU241">
        <v>0</v>
      </c>
      <c r="GV241">
        <v>22.5106</v>
      </c>
      <c r="GW241">
        <v>999.9</v>
      </c>
      <c r="GX241">
        <v>63.8</v>
      </c>
      <c r="GY241">
        <v>27.6</v>
      </c>
      <c r="GZ241">
        <v>23.4025</v>
      </c>
      <c r="HA241">
        <v>62.0918</v>
      </c>
      <c r="HB241">
        <v>29.984</v>
      </c>
      <c r="HC241">
        <v>1</v>
      </c>
      <c r="HD241">
        <v>-0.117063</v>
      </c>
      <c r="HE241">
        <v>0</v>
      </c>
      <c r="HF241">
        <v>20.2954</v>
      </c>
      <c r="HG241">
        <v>5.22672</v>
      </c>
      <c r="HH241">
        <v>11.9062</v>
      </c>
      <c r="HI241">
        <v>4.9643</v>
      </c>
      <c r="HJ241">
        <v>3.292</v>
      </c>
      <c r="HK241">
        <v>9999</v>
      </c>
      <c r="HL241">
        <v>9999</v>
      </c>
      <c r="HM241">
        <v>9999</v>
      </c>
      <c r="HN241">
        <v>999.9</v>
      </c>
      <c r="HO241">
        <v>4.97019</v>
      </c>
      <c r="HP241">
        <v>1.87474</v>
      </c>
      <c r="HQ241">
        <v>1.87347</v>
      </c>
      <c r="HR241">
        <v>1.87256</v>
      </c>
      <c r="HS241">
        <v>1.87408</v>
      </c>
      <c r="HT241">
        <v>1.86914</v>
      </c>
      <c r="HU241">
        <v>1.87332</v>
      </c>
      <c r="HV241">
        <v>1.87836</v>
      </c>
      <c r="HW241">
        <v>0</v>
      </c>
      <c r="HX241">
        <v>0</v>
      </c>
      <c r="HY241">
        <v>0</v>
      </c>
      <c r="HZ241">
        <v>0</v>
      </c>
      <c r="IA241" t="s">
        <v>421</v>
      </c>
      <c r="IB241" t="s">
        <v>422</v>
      </c>
      <c r="IC241" t="s">
        <v>423</v>
      </c>
      <c r="ID241" t="s">
        <v>423</v>
      </c>
      <c r="IE241" t="s">
        <v>423</v>
      </c>
      <c r="IF241" t="s">
        <v>423</v>
      </c>
      <c r="IG241">
        <v>0</v>
      </c>
      <c r="IH241">
        <v>100</v>
      </c>
      <c r="II241">
        <v>100</v>
      </c>
      <c r="IJ241">
        <v>0.834</v>
      </c>
      <c r="IK241">
        <v>0.213</v>
      </c>
      <c r="IL241">
        <v>0.815826095355349</v>
      </c>
      <c r="IM241">
        <v>0.0007502269904989051</v>
      </c>
      <c r="IN241">
        <v>-1.907541437940456E-06</v>
      </c>
      <c r="IO241">
        <v>4.87577687351772E-10</v>
      </c>
      <c r="IP241">
        <v>0.03317612688961403</v>
      </c>
      <c r="IQ241">
        <v>-0.004180631305406676</v>
      </c>
      <c r="IR241">
        <v>0.0009752032425147314</v>
      </c>
      <c r="IS241">
        <v>-7.227821618075307E-06</v>
      </c>
      <c r="IT241">
        <v>1</v>
      </c>
      <c r="IU241">
        <v>1943</v>
      </c>
      <c r="IV241">
        <v>1</v>
      </c>
      <c r="IW241">
        <v>21</v>
      </c>
      <c r="IX241">
        <v>2</v>
      </c>
      <c r="IY241">
        <v>1.9</v>
      </c>
      <c r="IZ241">
        <v>1.06323</v>
      </c>
      <c r="JA241">
        <v>2.32422</v>
      </c>
      <c r="JB241">
        <v>1.42578</v>
      </c>
      <c r="JC241">
        <v>2.27295</v>
      </c>
      <c r="JD241">
        <v>1.54785</v>
      </c>
      <c r="JE241">
        <v>2.39746</v>
      </c>
      <c r="JF241">
        <v>30.9335</v>
      </c>
      <c r="JG241">
        <v>13.3878</v>
      </c>
      <c r="JH241">
        <v>18</v>
      </c>
      <c r="JI241">
        <v>616.011</v>
      </c>
      <c r="JJ241">
        <v>443.935</v>
      </c>
      <c r="JK241">
        <v>24.6752</v>
      </c>
      <c r="JL241">
        <v>25.9014</v>
      </c>
      <c r="JM241">
        <v>29.9999</v>
      </c>
      <c r="JN241">
        <v>25.9592</v>
      </c>
      <c r="JO241">
        <v>25.933</v>
      </c>
      <c r="JP241">
        <v>21.3116</v>
      </c>
      <c r="JQ241">
        <v>0</v>
      </c>
      <c r="JR241">
        <v>100</v>
      </c>
      <c r="JS241">
        <v>-999.9</v>
      </c>
      <c r="JT241">
        <v>408.975</v>
      </c>
      <c r="JU241">
        <v>25</v>
      </c>
      <c r="JV241">
        <v>95.1403</v>
      </c>
      <c r="JW241">
        <v>101.397</v>
      </c>
    </row>
    <row r="242" spans="1:283">
      <c r="A242">
        <v>226</v>
      </c>
      <c r="B242">
        <v>1690424177.1</v>
      </c>
      <c r="C242">
        <v>45807</v>
      </c>
      <c r="D242" t="s">
        <v>1475</v>
      </c>
      <c r="E242" t="s">
        <v>1476</v>
      </c>
      <c r="F242">
        <v>15</v>
      </c>
      <c r="P242">
        <v>1690424169.349999</v>
      </c>
      <c r="Q242">
        <f>(R242)/1000</f>
        <v>0</v>
      </c>
      <c r="R242">
        <f>1000*DB242*AP242*(CX242-CY242)/(100*CQ242*(1000-AP242*CX242))</f>
        <v>0</v>
      </c>
      <c r="S242">
        <f>DB242*AP242*(CW242-CV242*(1000-AP242*CY242)/(1000-AP242*CX242))/(100*CQ242)</f>
        <v>0</v>
      </c>
      <c r="T242">
        <f>CV242 - IF(AP242&gt;1, S242*CQ242*100.0/(AR242*DJ242), 0)</f>
        <v>0</v>
      </c>
      <c r="U242">
        <f>((AA242-Q242/2)*T242-S242)/(AA242+Q242/2)</f>
        <v>0</v>
      </c>
      <c r="V242">
        <f>U242*(DC242+DD242)/1000.0</f>
        <v>0</v>
      </c>
      <c r="W242">
        <f>(CV242 - IF(AP242&gt;1, S242*CQ242*100.0/(AR242*DJ242), 0))*(DC242+DD242)/1000.0</f>
        <v>0</v>
      </c>
      <c r="X242">
        <f>2.0/((1/Z242-1/Y242)+SIGN(Z242)*SQRT((1/Z242-1/Y242)*(1/Z242-1/Y242) + 4*CR242/((CR242+1)*(CR242+1))*(2*1/Z242*1/Y242-1/Y242*1/Y242)))</f>
        <v>0</v>
      </c>
      <c r="Y242">
        <f>IF(LEFT(CS242,1)&lt;&gt;"0",IF(LEFT(CS242,1)="1",3.0,CT242),$D$5+$E$5*(DJ242*DC242/($K$5*1000))+$F$5*(DJ242*DC242/($K$5*1000))*MAX(MIN(CQ242,$J$5),$I$5)*MAX(MIN(CQ242,$J$5),$I$5)+$G$5*MAX(MIN(CQ242,$J$5),$I$5)*(DJ242*DC242/($K$5*1000))+$H$5*(DJ242*DC242/($K$5*1000))*(DJ242*DC242/($K$5*1000)))</f>
        <v>0</v>
      </c>
      <c r="Z242">
        <f>Q242*(1000-(1000*0.61365*exp(17.502*AD242/(240.97+AD242))/(DC242+DD242)+CX242)/2)/(1000*0.61365*exp(17.502*AD242/(240.97+AD242))/(DC242+DD242)-CX242)</f>
        <v>0</v>
      </c>
      <c r="AA242">
        <f>1/((CR242+1)/(X242/1.6)+1/(Y242/1.37)) + CR242/((CR242+1)/(X242/1.6) + CR242/(Y242/1.37))</f>
        <v>0</v>
      </c>
      <c r="AB242">
        <f>(CM242*CP242)</f>
        <v>0</v>
      </c>
      <c r="AC242">
        <f>(DE242+(AB242+2*0.95*5.67E-8*(((DE242+$B$7)+273)^4-(DE242+273)^4)-44100*Q242)/(1.84*29.3*Y242+8*0.95*5.67E-8*(DE242+273)^3))</f>
        <v>0</v>
      </c>
      <c r="AD242">
        <f>($C$7*DF242+$D$7*DG242+$E$7*AC242)</f>
        <v>0</v>
      </c>
      <c r="AE242">
        <f>0.61365*exp(17.502*AD242/(240.97+AD242))</f>
        <v>0</v>
      </c>
      <c r="AF242">
        <f>(AG242/AH242*100)</f>
        <v>0</v>
      </c>
      <c r="AG242">
        <f>CX242*(DC242+DD242)/1000</f>
        <v>0</v>
      </c>
      <c r="AH242">
        <f>0.61365*exp(17.502*DE242/(240.97+DE242))</f>
        <v>0</v>
      </c>
      <c r="AI242">
        <f>(AE242-CX242*(DC242+DD242)/1000)</f>
        <v>0</v>
      </c>
      <c r="AJ242">
        <f>(-Q242*44100)</f>
        <v>0</v>
      </c>
      <c r="AK242">
        <f>2*29.3*Y242*0.92*(DE242-AD242)</f>
        <v>0</v>
      </c>
      <c r="AL242">
        <f>2*0.95*5.67E-8*(((DE242+$B$7)+273)^4-(AD242+273)^4)</f>
        <v>0</v>
      </c>
      <c r="AM242">
        <f>AB242+AL242+AJ242+AK242</f>
        <v>0</v>
      </c>
      <c r="AN242">
        <v>0</v>
      </c>
      <c r="AO242">
        <v>0</v>
      </c>
      <c r="AP242">
        <f>IF(AN242*$H$13&gt;=AR242,1.0,(AR242/(AR242-AN242*$H$13)))</f>
        <v>0</v>
      </c>
      <c r="AQ242">
        <f>(AP242-1)*100</f>
        <v>0</v>
      </c>
      <c r="AR242">
        <f>MAX(0,($B$13+$C$13*DJ242)/(1+$D$13*DJ242)*DC242/(DE242+273)*$E$13)</f>
        <v>0</v>
      </c>
      <c r="AS242" t="s">
        <v>1477</v>
      </c>
      <c r="AT242">
        <v>10602.9</v>
      </c>
      <c r="AU242">
        <v>566.5472</v>
      </c>
      <c r="AV242">
        <v>2561.12</v>
      </c>
      <c r="AW242">
        <f>1-AU242/AV242</f>
        <v>0</v>
      </c>
      <c r="AX242">
        <v>-0.8857215655288075</v>
      </c>
      <c r="AY242" t="s">
        <v>417</v>
      </c>
      <c r="AZ242" t="s">
        <v>417</v>
      </c>
      <c r="BA242">
        <v>0</v>
      </c>
      <c r="BB242">
        <v>0</v>
      </c>
      <c r="BC242">
        <f>1-BA242/BB242</f>
        <v>0</v>
      </c>
      <c r="BD242">
        <v>0.5</v>
      </c>
      <c r="BE242">
        <f>CN242</f>
        <v>0</v>
      </c>
      <c r="BF242">
        <f>S242</f>
        <v>0</v>
      </c>
      <c r="BG242">
        <f>BC242*BD242*BE242</f>
        <v>0</v>
      </c>
      <c r="BH242">
        <f>(BF242-AX242)/BE242</f>
        <v>0</v>
      </c>
      <c r="BI242">
        <f>(AV242-BB242)/BB242</f>
        <v>0</v>
      </c>
      <c r="BJ242">
        <f>AU242/(AW242+AU242/BB242)</f>
        <v>0</v>
      </c>
      <c r="BK242" t="s">
        <v>417</v>
      </c>
      <c r="BL242">
        <v>0</v>
      </c>
      <c r="BM242">
        <f>IF(BL242&lt;&gt;0, BL242, BJ242)</f>
        <v>0</v>
      </c>
      <c r="BN242">
        <f>1-BM242/BB242</f>
        <v>0</v>
      </c>
      <c r="BO242">
        <f>(BB242-BA242)/(BB242-BM242)</f>
        <v>0</v>
      </c>
      <c r="BP242">
        <f>(AV242-BB242)/(AV242-BM242)</f>
        <v>0</v>
      </c>
      <c r="BQ242">
        <f>(BB242-BA242)/(BB242-AU242)</f>
        <v>0</v>
      </c>
      <c r="BR242">
        <f>(AV242-BB242)/(AV242-AU242)</f>
        <v>0</v>
      </c>
      <c r="BS242">
        <f>(BO242*BM242/BA242)</f>
        <v>0</v>
      </c>
      <c r="BT242">
        <f>(1-BS242)</f>
        <v>0</v>
      </c>
      <c r="BU242">
        <v>3542</v>
      </c>
      <c r="BV242">
        <v>300</v>
      </c>
      <c r="BW242">
        <v>300</v>
      </c>
      <c r="BX242">
        <v>300</v>
      </c>
      <c r="BY242">
        <v>10602.9</v>
      </c>
      <c r="BZ242">
        <v>2482.79</v>
      </c>
      <c r="CA242">
        <v>-0.00878847</v>
      </c>
      <c r="CB242">
        <v>-28.78</v>
      </c>
      <c r="CC242" t="s">
        <v>417</v>
      </c>
      <c r="CD242" t="s">
        <v>417</v>
      </c>
      <c r="CE242" t="s">
        <v>417</v>
      </c>
      <c r="CF242" t="s">
        <v>417</v>
      </c>
      <c r="CG242" t="s">
        <v>417</v>
      </c>
      <c r="CH242" t="s">
        <v>417</v>
      </c>
      <c r="CI242" t="s">
        <v>417</v>
      </c>
      <c r="CJ242" t="s">
        <v>417</v>
      </c>
      <c r="CK242" t="s">
        <v>417</v>
      </c>
      <c r="CL242" t="s">
        <v>417</v>
      </c>
      <c r="CM242">
        <f>$B$11*DK242+$C$11*DL242+$F$11*DW242*(1-DZ242)</f>
        <v>0</v>
      </c>
      <c r="CN242">
        <f>CM242*CO242</f>
        <v>0</v>
      </c>
      <c r="CO242">
        <f>($B$11*$D$9+$C$11*$D$9+$F$11*((EJ242+EB242)/MAX(EJ242+EB242+EK242, 0.1)*$I$9+EK242/MAX(EJ242+EB242+EK242, 0.1)*$J$9))/($B$11+$C$11+$F$11)</f>
        <v>0</v>
      </c>
      <c r="CP242">
        <f>($B$11*$K$9+$C$11*$K$9+$F$11*((EJ242+EB242)/MAX(EJ242+EB242+EK242, 0.1)*$P$9+EK242/MAX(EJ242+EB242+EK242, 0.1)*$Q$9))/($B$11+$C$11+$F$11)</f>
        <v>0</v>
      </c>
      <c r="CQ242">
        <v>6</v>
      </c>
      <c r="CR242">
        <v>0.5</v>
      </c>
      <c r="CS242" t="s">
        <v>418</v>
      </c>
      <c r="CT242">
        <v>2</v>
      </c>
      <c r="CU242">
        <v>1690424169.349999</v>
      </c>
      <c r="CV242">
        <v>409.7289333333334</v>
      </c>
      <c r="CW242">
        <v>409.0604000000001</v>
      </c>
      <c r="CX242">
        <v>17.60219</v>
      </c>
      <c r="CY242">
        <v>17.08208666666667</v>
      </c>
      <c r="CZ242">
        <v>408.9429333333334</v>
      </c>
      <c r="DA242">
        <v>17.39619</v>
      </c>
      <c r="DB242">
        <v>600.182</v>
      </c>
      <c r="DC242">
        <v>101.0850333333333</v>
      </c>
      <c r="DD242">
        <v>0.09999254666666668</v>
      </c>
      <c r="DE242">
        <v>24.94686666666666</v>
      </c>
      <c r="DF242">
        <v>24.67625666666667</v>
      </c>
      <c r="DG242">
        <v>999.9000000000002</v>
      </c>
      <c r="DH242">
        <v>0</v>
      </c>
      <c r="DI242">
        <v>0</v>
      </c>
      <c r="DJ242">
        <v>9999.699666666669</v>
      </c>
      <c r="DK242">
        <v>0</v>
      </c>
      <c r="DL242">
        <v>0.2826620000000001</v>
      </c>
      <c r="DM242">
        <v>0.7157604000000001</v>
      </c>
      <c r="DN242">
        <v>417.1234333333333</v>
      </c>
      <c r="DO242">
        <v>416.1694666666667</v>
      </c>
      <c r="DP242">
        <v>0.5322914666666666</v>
      </c>
      <c r="DQ242">
        <v>409.0604000000001</v>
      </c>
      <c r="DR242">
        <v>17.08208666666667</v>
      </c>
      <c r="DS242">
        <v>1.78055</v>
      </c>
      <c r="DT242">
        <v>1.726743666666667</v>
      </c>
      <c r="DU242">
        <v>15.61707333333333</v>
      </c>
      <c r="DV242">
        <v>15.13895666666667</v>
      </c>
      <c r="DW242">
        <v>0.0499931</v>
      </c>
      <c r="DX242">
        <v>0</v>
      </c>
      <c r="DY242">
        <v>0</v>
      </c>
      <c r="DZ242">
        <v>0</v>
      </c>
      <c r="EA242">
        <v>566.8919999999999</v>
      </c>
      <c r="EB242">
        <v>0.0499931</v>
      </c>
      <c r="EC242">
        <v>-5.652333333333334</v>
      </c>
      <c r="ED242">
        <v>-1.968333333333333</v>
      </c>
      <c r="EE242">
        <v>34.729</v>
      </c>
      <c r="EF242">
        <v>38.47473333333333</v>
      </c>
      <c r="EG242">
        <v>36.93706666666666</v>
      </c>
      <c r="EH242">
        <v>39.37473333333332</v>
      </c>
      <c r="EI242">
        <v>37.28719999999999</v>
      </c>
      <c r="EJ242">
        <v>0</v>
      </c>
      <c r="EK242">
        <v>0</v>
      </c>
      <c r="EL242">
        <v>0</v>
      </c>
      <c r="EM242">
        <v>199.5999999046326</v>
      </c>
      <c r="EN242">
        <v>0</v>
      </c>
      <c r="EO242">
        <v>566.5472</v>
      </c>
      <c r="EP242">
        <v>1.193076903838155</v>
      </c>
      <c r="EQ242">
        <v>-6.2592307896515</v>
      </c>
      <c r="ER242">
        <v>-5.5536</v>
      </c>
      <c r="ES242">
        <v>15</v>
      </c>
      <c r="ET242">
        <v>1690424200.1</v>
      </c>
      <c r="EU242" t="s">
        <v>1478</v>
      </c>
      <c r="EV242">
        <v>1690424200.1</v>
      </c>
      <c r="EW242">
        <v>1690424195.1</v>
      </c>
      <c r="EX242">
        <v>182</v>
      </c>
      <c r="EY242">
        <v>-0.048</v>
      </c>
      <c r="EZ242">
        <v>0</v>
      </c>
      <c r="FA242">
        <v>0.786</v>
      </c>
      <c r="FB242">
        <v>0.206</v>
      </c>
      <c r="FC242">
        <v>409</v>
      </c>
      <c r="FD242">
        <v>17</v>
      </c>
      <c r="FE242">
        <v>0.28</v>
      </c>
      <c r="FF242">
        <v>0.15</v>
      </c>
      <c r="FG242">
        <v>-0.9346515974820363</v>
      </c>
      <c r="FH242">
        <v>0.1001517632942193</v>
      </c>
      <c r="FI242">
        <v>0.02333505624624981</v>
      </c>
      <c r="FJ242">
        <v>1</v>
      </c>
      <c r="FK242">
        <v>0.7039140487804878</v>
      </c>
      <c r="FL242">
        <v>0.128136836236934</v>
      </c>
      <c r="FM242">
        <v>0.03296658787166272</v>
      </c>
      <c r="FN242">
        <v>1</v>
      </c>
      <c r="FO242">
        <v>409.760193548387</v>
      </c>
      <c r="FP242">
        <v>0.8086935483864167</v>
      </c>
      <c r="FQ242">
        <v>0.06472094907137381</v>
      </c>
      <c r="FR242">
        <v>1</v>
      </c>
      <c r="FS242">
        <v>0.5287349024390244</v>
      </c>
      <c r="FT242">
        <v>0.05788245993031393</v>
      </c>
      <c r="FU242">
        <v>0.005890544837134059</v>
      </c>
      <c r="FV242">
        <v>1</v>
      </c>
      <c r="FW242">
        <v>17.61498709677419</v>
      </c>
      <c r="FX242">
        <v>-0.02266451612907063</v>
      </c>
      <c r="FY242">
        <v>0.001798698801281214</v>
      </c>
      <c r="FZ242">
        <v>1</v>
      </c>
      <c r="GA242">
        <v>5</v>
      </c>
      <c r="GB242">
        <v>5</v>
      </c>
      <c r="GC242" t="s">
        <v>420</v>
      </c>
      <c r="GD242">
        <v>3.18005</v>
      </c>
      <c r="GE242">
        <v>2.79687</v>
      </c>
      <c r="GF242">
        <v>0.103244</v>
      </c>
      <c r="GG242">
        <v>0.103768</v>
      </c>
      <c r="GH242">
        <v>0.09672989999999999</v>
      </c>
      <c r="GI242">
        <v>0.0957248</v>
      </c>
      <c r="GJ242">
        <v>28041.4</v>
      </c>
      <c r="GK242">
        <v>22361.9</v>
      </c>
      <c r="GL242">
        <v>29216.6</v>
      </c>
      <c r="GM242">
        <v>24435.6</v>
      </c>
      <c r="GN242">
        <v>33552.3</v>
      </c>
      <c r="GO242">
        <v>32245.8</v>
      </c>
      <c r="GP242">
        <v>40281.8</v>
      </c>
      <c r="GQ242">
        <v>39864.7</v>
      </c>
      <c r="GR242">
        <v>2.17418</v>
      </c>
      <c r="GS242">
        <v>1.92833</v>
      </c>
      <c r="GT242">
        <v>0.068754</v>
      </c>
      <c r="GU242">
        <v>0</v>
      </c>
      <c r="GV242">
        <v>23.5713</v>
      </c>
      <c r="GW242">
        <v>999.9</v>
      </c>
      <c r="GX242">
        <v>63.9</v>
      </c>
      <c r="GY242">
        <v>27.4</v>
      </c>
      <c r="GZ242">
        <v>23.1625</v>
      </c>
      <c r="HA242">
        <v>61.8218</v>
      </c>
      <c r="HB242">
        <v>29.6234</v>
      </c>
      <c r="HC242">
        <v>1</v>
      </c>
      <c r="HD242">
        <v>-0.132205</v>
      </c>
      <c r="HE242">
        <v>0</v>
      </c>
      <c r="HF242">
        <v>20.2955</v>
      </c>
      <c r="HG242">
        <v>5.22657</v>
      </c>
      <c r="HH242">
        <v>11.9027</v>
      </c>
      <c r="HI242">
        <v>4.96435</v>
      </c>
      <c r="HJ242">
        <v>3.292</v>
      </c>
      <c r="HK242">
        <v>9999</v>
      </c>
      <c r="HL242">
        <v>9999</v>
      </c>
      <c r="HM242">
        <v>9999</v>
      </c>
      <c r="HN242">
        <v>999.9</v>
      </c>
      <c r="HO242">
        <v>4.97018</v>
      </c>
      <c r="HP242">
        <v>1.87476</v>
      </c>
      <c r="HQ242">
        <v>1.87347</v>
      </c>
      <c r="HR242">
        <v>1.87256</v>
      </c>
      <c r="HS242">
        <v>1.87408</v>
      </c>
      <c r="HT242">
        <v>1.86912</v>
      </c>
      <c r="HU242">
        <v>1.87332</v>
      </c>
      <c r="HV242">
        <v>1.87836</v>
      </c>
      <c r="HW242">
        <v>0</v>
      </c>
      <c r="HX242">
        <v>0</v>
      </c>
      <c r="HY242">
        <v>0</v>
      </c>
      <c r="HZ242">
        <v>0</v>
      </c>
      <c r="IA242" t="s">
        <v>421</v>
      </c>
      <c r="IB242" t="s">
        <v>422</v>
      </c>
      <c r="IC242" t="s">
        <v>423</v>
      </c>
      <c r="ID242" t="s">
        <v>423</v>
      </c>
      <c r="IE242" t="s">
        <v>423</v>
      </c>
      <c r="IF242" t="s">
        <v>423</v>
      </c>
      <c r="IG242">
        <v>0</v>
      </c>
      <c r="IH242">
        <v>100</v>
      </c>
      <c r="II242">
        <v>100</v>
      </c>
      <c r="IJ242">
        <v>0.786</v>
      </c>
      <c r="IK242">
        <v>0.206</v>
      </c>
      <c r="IL242">
        <v>0.8120490162573507</v>
      </c>
      <c r="IM242">
        <v>0.0007502269904989051</v>
      </c>
      <c r="IN242">
        <v>-1.907541437940456E-06</v>
      </c>
      <c r="IO242">
        <v>4.87577687351772E-10</v>
      </c>
      <c r="IP242">
        <v>0.03385551564353168</v>
      </c>
      <c r="IQ242">
        <v>-0.004180631305406676</v>
      </c>
      <c r="IR242">
        <v>0.0009752032425147314</v>
      </c>
      <c r="IS242">
        <v>-7.227821618075307E-06</v>
      </c>
      <c r="IT242">
        <v>1</v>
      </c>
      <c r="IU242">
        <v>1943</v>
      </c>
      <c r="IV242">
        <v>1</v>
      </c>
      <c r="IW242">
        <v>21</v>
      </c>
      <c r="IX242">
        <v>3.1</v>
      </c>
      <c r="IY242">
        <v>3.1</v>
      </c>
      <c r="IZ242">
        <v>1.06323</v>
      </c>
      <c r="JA242">
        <v>2.28027</v>
      </c>
      <c r="JB242">
        <v>1.42578</v>
      </c>
      <c r="JC242">
        <v>2.27295</v>
      </c>
      <c r="JD242">
        <v>1.54785</v>
      </c>
      <c r="JE242">
        <v>2.46216</v>
      </c>
      <c r="JF242">
        <v>30.782</v>
      </c>
      <c r="JG242">
        <v>13.3528</v>
      </c>
      <c r="JH242">
        <v>18</v>
      </c>
      <c r="JI242">
        <v>617.601</v>
      </c>
      <c r="JJ242">
        <v>444.807</v>
      </c>
      <c r="JK242">
        <v>24.5839</v>
      </c>
      <c r="JL242">
        <v>25.6921</v>
      </c>
      <c r="JM242">
        <v>29.9995</v>
      </c>
      <c r="JN242">
        <v>25.7819</v>
      </c>
      <c r="JO242">
        <v>25.7512</v>
      </c>
      <c r="JP242">
        <v>21.3088</v>
      </c>
      <c r="JQ242">
        <v>0</v>
      </c>
      <c r="JR242">
        <v>100</v>
      </c>
      <c r="JS242">
        <v>-999.9</v>
      </c>
      <c r="JT242">
        <v>409.063</v>
      </c>
      <c r="JU242">
        <v>25</v>
      </c>
      <c r="JV242">
        <v>95.1687</v>
      </c>
      <c r="JW242">
        <v>101.426</v>
      </c>
    </row>
    <row r="243" spans="1:283">
      <c r="A243">
        <v>227</v>
      </c>
      <c r="B243">
        <v>1690425049.5</v>
      </c>
      <c r="C243">
        <v>46679.40000009537</v>
      </c>
      <c r="D243" t="s">
        <v>1479</v>
      </c>
      <c r="E243" t="s">
        <v>1480</v>
      </c>
      <c r="F243">
        <v>15</v>
      </c>
      <c r="P243">
        <v>1690425041.5</v>
      </c>
      <c r="Q243">
        <f>(R243)/1000</f>
        <v>0</v>
      </c>
      <c r="R243">
        <f>1000*DB243*AP243*(CX243-CY243)/(100*CQ243*(1000-AP243*CX243))</f>
        <v>0</v>
      </c>
      <c r="S243">
        <f>DB243*AP243*(CW243-CV243*(1000-AP243*CY243)/(1000-AP243*CX243))/(100*CQ243)</f>
        <v>0</v>
      </c>
      <c r="T243">
        <f>CV243 - IF(AP243&gt;1, S243*CQ243*100.0/(AR243*DJ243), 0)</f>
        <v>0</v>
      </c>
      <c r="U243">
        <f>((AA243-Q243/2)*T243-S243)/(AA243+Q243/2)</f>
        <v>0</v>
      </c>
      <c r="V243">
        <f>U243*(DC243+DD243)/1000.0</f>
        <v>0</v>
      </c>
      <c r="W243">
        <f>(CV243 - IF(AP243&gt;1, S243*CQ243*100.0/(AR243*DJ243), 0))*(DC243+DD243)/1000.0</f>
        <v>0</v>
      </c>
      <c r="X243">
        <f>2.0/((1/Z243-1/Y243)+SIGN(Z243)*SQRT((1/Z243-1/Y243)*(1/Z243-1/Y243) + 4*CR243/((CR243+1)*(CR243+1))*(2*1/Z243*1/Y243-1/Y243*1/Y243)))</f>
        <v>0</v>
      </c>
      <c r="Y243">
        <f>IF(LEFT(CS243,1)&lt;&gt;"0",IF(LEFT(CS243,1)="1",3.0,CT243),$D$5+$E$5*(DJ243*DC243/($K$5*1000))+$F$5*(DJ243*DC243/($K$5*1000))*MAX(MIN(CQ243,$J$5),$I$5)*MAX(MIN(CQ243,$J$5),$I$5)+$G$5*MAX(MIN(CQ243,$J$5),$I$5)*(DJ243*DC243/($K$5*1000))+$H$5*(DJ243*DC243/($K$5*1000))*(DJ243*DC243/($K$5*1000)))</f>
        <v>0</v>
      </c>
      <c r="Z243">
        <f>Q243*(1000-(1000*0.61365*exp(17.502*AD243/(240.97+AD243))/(DC243+DD243)+CX243)/2)/(1000*0.61365*exp(17.502*AD243/(240.97+AD243))/(DC243+DD243)-CX243)</f>
        <v>0</v>
      </c>
      <c r="AA243">
        <f>1/((CR243+1)/(X243/1.6)+1/(Y243/1.37)) + CR243/((CR243+1)/(X243/1.6) + CR243/(Y243/1.37))</f>
        <v>0</v>
      </c>
      <c r="AB243">
        <f>(CM243*CP243)</f>
        <v>0</v>
      </c>
      <c r="AC243">
        <f>(DE243+(AB243+2*0.95*5.67E-8*(((DE243+$B$7)+273)^4-(DE243+273)^4)-44100*Q243)/(1.84*29.3*Y243+8*0.95*5.67E-8*(DE243+273)^3))</f>
        <v>0</v>
      </c>
      <c r="AD243">
        <f>($C$7*DF243+$D$7*DG243+$E$7*AC243)</f>
        <v>0</v>
      </c>
      <c r="AE243">
        <f>0.61365*exp(17.502*AD243/(240.97+AD243))</f>
        <v>0</v>
      </c>
      <c r="AF243">
        <f>(AG243/AH243*100)</f>
        <v>0</v>
      </c>
      <c r="AG243">
        <f>CX243*(DC243+DD243)/1000</f>
        <v>0</v>
      </c>
      <c r="AH243">
        <f>0.61365*exp(17.502*DE243/(240.97+DE243))</f>
        <v>0</v>
      </c>
      <c r="AI243">
        <f>(AE243-CX243*(DC243+DD243)/1000)</f>
        <v>0</v>
      </c>
      <c r="AJ243">
        <f>(-Q243*44100)</f>
        <v>0</v>
      </c>
      <c r="AK243">
        <f>2*29.3*Y243*0.92*(DE243-AD243)</f>
        <v>0</v>
      </c>
      <c r="AL243">
        <f>2*0.95*5.67E-8*(((DE243+$B$7)+273)^4-(AD243+273)^4)</f>
        <v>0</v>
      </c>
      <c r="AM243">
        <f>AB243+AL243+AJ243+AK243</f>
        <v>0</v>
      </c>
      <c r="AN243">
        <v>53</v>
      </c>
      <c r="AO243">
        <v>9</v>
      </c>
      <c r="AP243">
        <f>IF(AN243*$H$13&gt;=AR243,1.0,(AR243/(AR243-AN243*$H$13)))</f>
        <v>0</v>
      </c>
      <c r="AQ243">
        <f>(AP243-1)*100</f>
        <v>0</v>
      </c>
      <c r="AR243">
        <f>MAX(0,($B$13+$C$13*DJ243)/(1+$D$13*DJ243)*DC243/(DE243+273)*$E$13)</f>
        <v>0</v>
      </c>
      <c r="AS243" t="s">
        <v>1481</v>
      </c>
      <c r="AT243">
        <v>10535.6</v>
      </c>
      <c r="AU243">
        <v>646.0872000000001</v>
      </c>
      <c r="AV243">
        <v>3186.06</v>
      </c>
      <c r="AW243">
        <f>1-AU243/AV243</f>
        <v>0</v>
      </c>
      <c r="AX243">
        <v>-1.428571818432395</v>
      </c>
      <c r="AY243" t="s">
        <v>417</v>
      </c>
      <c r="AZ243" t="s">
        <v>417</v>
      </c>
      <c r="BA243">
        <v>0</v>
      </c>
      <c r="BB243">
        <v>0</v>
      </c>
      <c r="BC243">
        <f>1-BA243/BB243</f>
        <v>0</v>
      </c>
      <c r="BD243">
        <v>0.5</v>
      </c>
      <c r="BE243">
        <f>CN243</f>
        <v>0</v>
      </c>
      <c r="BF243">
        <f>S243</f>
        <v>0</v>
      </c>
      <c r="BG243">
        <f>BC243*BD243*BE243</f>
        <v>0</v>
      </c>
      <c r="BH243">
        <f>(BF243-AX243)/BE243</f>
        <v>0</v>
      </c>
      <c r="BI243">
        <f>(AV243-BB243)/BB243</f>
        <v>0</v>
      </c>
      <c r="BJ243">
        <f>AU243/(AW243+AU243/BB243)</f>
        <v>0</v>
      </c>
      <c r="BK243" t="s">
        <v>417</v>
      </c>
      <c r="BL243">
        <v>0</v>
      </c>
      <c r="BM243">
        <f>IF(BL243&lt;&gt;0, BL243, BJ243)</f>
        <v>0</v>
      </c>
      <c r="BN243">
        <f>1-BM243/BB243</f>
        <v>0</v>
      </c>
      <c r="BO243">
        <f>(BB243-BA243)/(BB243-BM243)</f>
        <v>0</v>
      </c>
      <c r="BP243">
        <f>(AV243-BB243)/(AV243-BM243)</f>
        <v>0</v>
      </c>
      <c r="BQ243">
        <f>(BB243-BA243)/(BB243-AU243)</f>
        <v>0</v>
      </c>
      <c r="BR243">
        <f>(AV243-BB243)/(AV243-AU243)</f>
        <v>0</v>
      </c>
      <c r="BS243">
        <f>(BO243*BM243/BA243)</f>
        <v>0</v>
      </c>
      <c r="BT243">
        <f>(1-BS243)</f>
        <v>0</v>
      </c>
      <c r="BU243">
        <v>3543</v>
      </c>
      <c r="BV243">
        <v>300</v>
      </c>
      <c r="BW243">
        <v>300</v>
      </c>
      <c r="BX243">
        <v>300</v>
      </c>
      <c r="BY243">
        <v>10535.6</v>
      </c>
      <c r="BZ243">
        <v>3086.98</v>
      </c>
      <c r="CA243">
        <v>-0.00873345</v>
      </c>
      <c r="CB243">
        <v>-30.52</v>
      </c>
      <c r="CC243" t="s">
        <v>417</v>
      </c>
      <c r="CD243" t="s">
        <v>417</v>
      </c>
      <c r="CE243" t="s">
        <v>417</v>
      </c>
      <c r="CF243" t="s">
        <v>417</v>
      </c>
      <c r="CG243" t="s">
        <v>417</v>
      </c>
      <c r="CH243" t="s">
        <v>417</v>
      </c>
      <c r="CI243" t="s">
        <v>417</v>
      </c>
      <c r="CJ243" t="s">
        <v>417</v>
      </c>
      <c r="CK243" t="s">
        <v>417</v>
      </c>
      <c r="CL243" t="s">
        <v>417</v>
      </c>
      <c r="CM243">
        <f>$B$11*DK243+$C$11*DL243+$F$11*DW243*(1-DZ243)</f>
        <v>0</v>
      </c>
      <c r="CN243">
        <f>CM243*CO243</f>
        <v>0</v>
      </c>
      <c r="CO243">
        <f>($B$11*$D$9+$C$11*$D$9+$F$11*((EJ243+EB243)/MAX(EJ243+EB243+EK243, 0.1)*$I$9+EK243/MAX(EJ243+EB243+EK243, 0.1)*$J$9))/($B$11+$C$11+$F$11)</f>
        <v>0</v>
      </c>
      <c r="CP243">
        <f>($B$11*$K$9+$C$11*$K$9+$F$11*((EJ243+EB243)/MAX(EJ243+EB243+EK243, 0.1)*$P$9+EK243/MAX(EJ243+EB243+EK243, 0.1)*$Q$9))/($B$11+$C$11+$F$11)</f>
        <v>0</v>
      </c>
      <c r="CQ243">
        <v>6</v>
      </c>
      <c r="CR243">
        <v>0.5</v>
      </c>
      <c r="CS243" t="s">
        <v>418</v>
      </c>
      <c r="CT243">
        <v>2</v>
      </c>
      <c r="CU243">
        <v>1690425041.5</v>
      </c>
      <c r="CV243">
        <v>410.7082903225806</v>
      </c>
      <c r="CW243">
        <v>409.3811290322581</v>
      </c>
      <c r="CX243">
        <v>17.42085483870968</v>
      </c>
      <c r="CY243">
        <v>17.1795</v>
      </c>
      <c r="CZ243">
        <v>410.0622903225806</v>
      </c>
      <c r="DA243">
        <v>17.19485483870968</v>
      </c>
      <c r="DB243">
        <v>600.2212580645163</v>
      </c>
      <c r="DC243">
        <v>101.1048387096774</v>
      </c>
      <c r="DD243">
        <v>0.1000635483870968</v>
      </c>
      <c r="DE243">
        <v>24.18996774193549</v>
      </c>
      <c r="DF243">
        <v>23.91181290322581</v>
      </c>
      <c r="DG243">
        <v>999.9000000000003</v>
      </c>
      <c r="DH243">
        <v>0</v>
      </c>
      <c r="DI243">
        <v>0</v>
      </c>
      <c r="DJ243">
        <v>9999.175806451611</v>
      </c>
      <c r="DK243">
        <v>0</v>
      </c>
      <c r="DL243">
        <v>0.2826620000000001</v>
      </c>
      <c r="DM243">
        <v>1.465893548387097</v>
      </c>
      <c r="DN243">
        <v>418.1259677419354</v>
      </c>
      <c r="DO243">
        <v>416.5370967741935</v>
      </c>
      <c r="DP243">
        <v>0.2290907096774193</v>
      </c>
      <c r="DQ243">
        <v>409.3811290322581</v>
      </c>
      <c r="DR243">
        <v>17.1795</v>
      </c>
      <c r="DS243">
        <v>1.760091935483871</v>
      </c>
      <c r="DT243">
        <v>1.73693</v>
      </c>
      <c r="DU243">
        <v>15.43680000000001</v>
      </c>
      <c r="DV243">
        <v>15.23046451612903</v>
      </c>
      <c r="DW243">
        <v>0.0499931</v>
      </c>
      <c r="DX243">
        <v>0</v>
      </c>
      <c r="DY243">
        <v>0</v>
      </c>
      <c r="DZ243">
        <v>0</v>
      </c>
      <c r="EA243">
        <v>646.0503225806451</v>
      </c>
      <c r="EB243">
        <v>0.0499931</v>
      </c>
      <c r="EC243">
        <v>-5.474193548387097</v>
      </c>
      <c r="ED243">
        <v>-1.298064516129033</v>
      </c>
      <c r="EE243">
        <v>35.25</v>
      </c>
      <c r="EF243">
        <v>39.25</v>
      </c>
      <c r="EG243">
        <v>37.5</v>
      </c>
      <c r="EH243">
        <v>41.94106451612901</v>
      </c>
      <c r="EI243">
        <v>38.06199999999998</v>
      </c>
      <c r="EJ243">
        <v>0</v>
      </c>
      <c r="EK243">
        <v>0</v>
      </c>
      <c r="EL243">
        <v>0</v>
      </c>
      <c r="EM243">
        <v>871.7999999523163</v>
      </c>
      <c r="EN243">
        <v>0</v>
      </c>
      <c r="EO243">
        <v>646.0872000000001</v>
      </c>
      <c r="EP243">
        <v>-1.766153739967007</v>
      </c>
      <c r="EQ243">
        <v>7.198461463512507</v>
      </c>
      <c r="ER243">
        <v>-5.4536</v>
      </c>
      <c r="ES243">
        <v>15</v>
      </c>
      <c r="ET243">
        <v>1690425069.5</v>
      </c>
      <c r="EU243" t="s">
        <v>1482</v>
      </c>
      <c r="EV243">
        <v>1690425069.5</v>
      </c>
      <c r="EW243">
        <v>1690425066.5</v>
      </c>
      <c r="EX243">
        <v>183</v>
      </c>
      <c r="EY243">
        <v>-0.14</v>
      </c>
      <c r="EZ243">
        <v>0.019</v>
      </c>
      <c r="FA243">
        <v>0.646</v>
      </c>
      <c r="FB243">
        <v>0.226</v>
      </c>
      <c r="FC243">
        <v>409</v>
      </c>
      <c r="FD243">
        <v>17</v>
      </c>
      <c r="FE243">
        <v>0.4</v>
      </c>
      <c r="FF243">
        <v>0.17</v>
      </c>
      <c r="FG243">
        <v>-1.56718422524953</v>
      </c>
      <c r="FH243">
        <v>0.2597397498478499</v>
      </c>
      <c r="FI243">
        <v>0.03742017107060557</v>
      </c>
      <c r="FJ243">
        <v>1</v>
      </c>
      <c r="FK243">
        <v>1.528971219512195</v>
      </c>
      <c r="FL243">
        <v>-0.9299389547038269</v>
      </c>
      <c r="FM243">
        <v>0.1105369822275613</v>
      </c>
      <c r="FN243">
        <v>1</v>
      </c>
      <c r="FO243">
        <v>410.8869354838709</v>
      </c>
      <c r="FP243">
        <v>-2.301677419356777</v>
      </c>
      <c r="FQ243">
        <v>0.173504101556776</v>
      </c>
      <c r="FR243">
        <v>1</v>
      </c>
      <c r="FS243">
        <v>0.2143866097560976</v>
      </c>
      <c r="FT243">
        <v>0.2499072752613238</v>
      </c>
      <c r="FU243">
        <v>0.02469752294074621</v>
      </c>
      <c r="FV243">
        <v>1</v>
      </c>
      <c r="FW243">
        <v>17.40732258064516</v>
      </c>
      <c r="FX243">
        <v>0.07351935483866812</v>
      </c>
      <c r="FY243">
        <v>0.006095884898446546</v>
      </c>
      <c r="FZ243">
        <v>1</v>
      </c>
      <c r="GA243">
        <v>5</v>
      </c>
      <c r="GB243">
        <v>5</v>
      </c>
      <c r="GC243" t="s">
        <v>420</v>
      </c>
      <c r="GD243">
        <v>3.18257</v>
      </c>
      <c r="GE243">
        <v>2.79664</v>
      </c>
      <c r="GF243">
        <v>0.103992</v>
      </c>
      <c r="GG243">
        <v>0.104377</v>
      </c>
      <c r="GH243">
        <v>0.0964922</v>
      </c>
      <c r="GI243">
        <v>0.09657</v>
      </c>
      <c r="GJ243">
        <v>28144.3</v>
      </c>
      <c r="GK243">
        <v>22433.5</v>
      </c>
      <c r="GL243">
        <v>29336.2</v>
      </c>
      <c r="GM243">
        <v>24520.8</v>
      </c>
      <c r="GN243">
        <v>33689.8</v>
      </c>
      <c r="GO243">
        <v>32323.7</v>
      </c>
      <c r="GP243">
        <v>40438.7</v>
      </c>
      <c r="GQ243">
        <v>40001</v>
      </c>
      <c r="GR243">
        <v>2.09958</v>
      </c>
      <c r="GS243">
        <v>1.94895</v>
      </c>
      <c r="GT243">
        <v>0.0994056</v>
      </c>
      <c r="GU243">
        <v>0</v>
      </c>
      <c r="GV243">
        <v>22.271</v>
      </c>
      <c r="GW243">
        <v>999.9</v>
      </c>
      <c r="GX243">
        <v>62.6</v>
      </c>
      <c r="GY243">
        <v>26.5</v>
      </c>
      <c r="GZ243">
        <v>21.5186</v>
      </c>
      <c r="HA243">
        <v>62.4918</v>
      </c>
      <c r="HB243">
        <v>30.3486</v>
      </c>
      <c r="HC243">
        <v>1</v>
      </c>
      <c r="HD243">
        <v>-0.313252</v>
      </c>
      <c r="HE243">
        <v>0</v>
      </c>
      <c r="HF243">
        <v>20.2941</v>
      </c>
      <c r="HG243">
        <v>5.22822</v>
      </c>
      <c r="HH243">
        <v>11.9021</v>
      </c>
      <c r="HI243">
        <v>4.96535</v>
      </c>
      <c r="HJ243">
        <v>3.292</v>
      </c>
      <c r="HK243">
        <v>9999</v>
      </c>
      <c r="HL243">
        <v>9999</v>
      </c>
      <c r="HM243">
        <v>9999</v>
      </c>
      <c r="HN243">
        <v>999.9</v>
      </c>
      <c r="HO243">
        <v>4.97013</v>
      </c>
      <c r="HP243">
        <v>1.87459</v>
      </c>
      <c r="HQ243">
        <v>1.8733</v>
      </c>
      <c r="HR243">
        <v>1.87233</v>
      </c>
      <c r="HS243">
        <v>1.87395</v>
      </c>
      <c r="HT243">
        <v>1.86892</v>
      </c>
      <c r="HU243">
        <v>1.87317</v>
      </c>
      <c r="HV243">
        <v>1.8782</v>
      </c>
      <c r="HW243">
        <v>0</v>
      </c>
      <c r="HX243">
        <v>0</v>
      </c>
      <c r="HY243">
        <v>0</v>
      </c>
      <c r="HZ243">
        <v>0</v>
      </c>
      <c r="IA243" t="s">
        <v>421</v>
      </c>
      <c r="IB243" t="s">
        <v>422</v>
      </c>
      <c r="IC243" t="s">
        <v>423</v>
      </c>
      <c r="ID243" t="s">
        <v>423</v>
      </c>
      <c r="IE243" t="s">
        <v>423</v>
      </c>
      <c r="IF243" t="s">
        <v>423</v>
      </c>
      <c r="IG243">
        <v>0</v>
      </c>
      <c r="IH243">
        <v>100</v>
      </c>
      <c r="II243">
        <v>100</v>
      </c>
      <c r="IJ243">
        <v>0.646</v>
      </c>
      <c r="IK243">
        <v>0.226</v>
      </c>
      <c r="IL243">
        <v>0.7643511581223541</v>
      </c>
      <c r="IM243">
        <v>0.0007502269904989051</v>
      </c>
      <c r="IN243">
        <v>-1.907541437940456E-06</v>
      </c>
      <c r="IO243">
        <v>4.87577687351772E-10</v>
      </c>
      <c r="IP243">
        <v>0.03403718714989427</v>
      </c>
      <c r="IQ243">
        <v>-0.004180631305406676</v>
      </c>
      <c r="IR243">
        <v>0.0009752032425147314</v>
      </c>
      <c r="IS243">
        <v>-7.227821618075307E-06</v>
      </c>
      <c r="IT243">
        <v>1</v>
      </c>
      <c r="IU243">
        <v>1943</v>
      </c>
      <c r="IV243">
        <v>1</v>
      </c>
      <c r="IW243">
        <v>21</v>
      </c>
      <c r="IX243">
        <v>14.2</v>
      </c>
      <c r="IY243">
        <v>14.2</v>
      </c>
      <c r="IZ243">
        <v>1.0437</v>
      </c>
      <c r="JA243">
        <v>2.39624</v>
      </c>
      <c r="JB243">
        <v>1.42578</v>
      </c>
      <c r="JC243">
        <v>2.27295</v>
      </c>
      <c r="JD243">
        <v>1.54785</v>
      </c>
      <c r="JE243">
        <v>2.44751</v>
      </c>
      <c r="JF243">
        <v>29.0918</v>
      </c>
      <c r="JG243">
        <v>13.0551</v>
      </c>
      <c r="JH243">
        <v>18</v>
      </c>
      <c r="JI243">
        <v>543.725</v>
      </c>
      <c r="JJ243">
        <v>438.755</v>
      </c>
      <c r="JK243">
        <v>23.648</v>
      </c>
      <c r="JL243">
        <v>23.3962</v>
      </c>
      <c r="JM243">
        <v>30.0001</v>
      </c>
      <c r="JN243">
        <v>23.5463</v>
      </c>
      <c r="JO243">
        <v>23.536</v>
      </c>
      <c r="JP243">
        <v>20.901</v>
      </c>
      <c r="JQ243">
        <v>0</v>
      </c>
      <c r="JR243">
        <v>100</v>
      </c>
      <c r="JS243">
        <v>-999.9</v>
      </c>
      <c r="JT243">
        <v>409.051</v>
      </c>
      <c r="JU243">
        <v>22</v>
      </c>
      <c r="JV243">
        <v>95.54730000000001</v>
      </c>
      <c r="JW243">
        <v>101.775</v>
      </c>
    </row>
    <row r="244" spans="1:283">
      <c r="A244">
        <v>228</v>
      </c>
      <c r="B244">
        <v>1690425147</v>
      </c>
      <c r="C244">
        <v>46776.90000009537</v>
      </c>
      <c r="D244" t="s">
        <v>1483</v>
      </c>
      <c r="E244" t="s">
        <v>1484</v>
      </c>
      <c r="F244">
        <v>15</v>
      </c>
      <c r="P244">
        <v>1690425139.25</v>
      </c>
      <c r="Q244">
        <f>(R244)/1000</f>
        <v>0</v>
      </c>
      <c r="R244">
        <f>1000*DB244*AP244*(CX244-CY244)/(100*CQ244*(1000-AP244*CX244))</f>
        <v>0</v>
      </c>
      <c r="S244">
        <f>DB244*AP244*(CW244-CV244*(1000-AP244*CY244)/(1000-AP244*CX244))/(100*CQ244)</f>
        <v>0</v>
      </c>
      <c r="T244">
        <f>CV244 - IF(AP244&gt;1, S244*CQ244*100.0/(AR244*DJ244), 0)</f>
        <v>0</v>
      </c>
      <c r="U244">
        <f>((AA244-Q244/2)*T244-S244)/(AA244+Q244/2)</f>
        <v>0</v>
      </c>
      <c r="V244">
        <f>U244*(DC244+DD244)/1000.0</f>
        <v>0</v>
      </c>
      <c r="W244">
        <f>(CV244 - IF(AP244&gt;1, S244*CQ244*100.0/(AR244*DJ244), 0))*(DC244+DD244)/1000.0</f>
        <v>0</v>
      </c>
      <c r="X244">
        <f>2.0/((1/Z244-1/Y244)+SIGN(Z244)*SQRT((1/Z244-1/Y244)*(1/Z244-1/Y244) + 4*CR244/((CR244+1)*(CR244+1))*(2*1/Z244*1/Y244-1/Y244*1/Y244)))</f>
        <v>0</v>
      </c>
      <c r="Y244">
        <f>IF(LEFT(CS244,1)&lt;&gt;"0",IF(LEFT(CS244,1)="1",3.0,CT244),$D$5+$E$5*(DJ244*DC244/($K$5*1000))+$F$5*(DJ244*DC244/($K$5*1000))*MAX(MIN(CQ244,$J$5),$I$5)*MAX(MIN(CQ244,$J$5),$I$5)+$G$5*MAX(MIN(CQ244,$J$5),$I$5)*(DJ244*DC244/($K$5*1000))+$H$5*(DJ244*DC244/($K$5*1000))*(DJ244*DC244/($K$5*1000)))</f>
        <v>0</v>
      </c>
      <c r="Z244">
        <f>Q244*(1000-(1000*0.61365*exp(17.502*AD244/(240.97+AD244))/(DC244+DD244)+CX244)/2)/(1000*0.61365*exp(17.502*AD244/(240.97+AD244))/(DC244+DD244)-CX244)</f>
        <v>0</v>
      </c>
      <c r="AA244">
        <f>1/((CR244+1)/(X244/1.6)+1/(Y244/1.37)) + CR244/((CR244+1)/(X244/1.6) + CR244/(Y244/1.37))</f>
        <v>0</v>
      </c>
      <c r="AB244">
        <f>(CM244*CP244)</f>
        <v>0</v>
      </c>
      <c r="AC244">
        <f>(DE244+(AB244+2*0.95*5.67E-8*(((DE244+$B$7)+273)^4-(DE244+273)^4)-44100*Q244)/(1.84*29.3*Y244+8*0.95*5.67E-8*(DE244+273)^3))</f>
        <v>0</v>
      </c>
      <c r="AD244">
        <f>($C$7*DF244+$D$7*DG244+$E$7*AC244)</f>
        <v>0</v>
      </c>
      <c r="AE244">
        <f>0.61365*exp(17.502*AD244/(240.97+AD244))</f>
        <v>0</v>
      </c>
      <c r="AF244">
        <f>(AG244/AH244*100)</f>
        <v>0</v>
      </c>
      <c r="AG244">
        <f>CX244*(DC244+DD244)/1000</f>
        <v>0</v>
      </c>
      <c r="AH244">
        <f>0.61365*exp(17.502*DE244/(240.97+DE244))</f>
        <v>0</v>
      </c>
      <c r="AI244">
        <f>(AE244-CX244*(DC244+DD244)/1000)</f>
        <v>0</v>
      </c>
      <c r="AJ244">
        <f>(-Q244*44100)</f>
        <v>0</v>
      </c>
      <c r="AK244">
        <f>2*29.3*Y244*0.92*(DE244-AD244)</f>
        <v>0</v>
      </c>
      <c r="AL244">
        <f>2*0.95*5.67E-8*(((DE244+$B$7)+273)^4-(AD244+273)^4)</f>
        <v>0</v>
      </c>
      <c r="AM244">
        <f>AB244+AL244+AJ244+AK244</f>
        <v>0</v>
      </c>
      <c r="AN244">
        <v>0</v>
      </c>
      <c r="AO244">
        <v>0</v>
      </c>
      <c r="AP244">
        <f>IF(AN244*$H$13&gt;=AR244,1.0,(AR244/(AR244-AN244*$H$13)))</f>
        <v>0</v>
      </c>
      <c r="AQ244">
        <f>(AP244-1)*100</f>
        <v>0</v>
      </c>
      <c r="AR244">
        <f>MAX(0,($B$13+$C$13*DJ244)/(1+$D$13*DJ244)*DC244/(DE244+273)*$E$13)</f>
        <v>0</v>
      </c>
      <c r="AS244" t="s">
        <v>1485</v>
      </c>
      <c r="AT244">
        <v>10478.7</v>
      </c>
      <c r="AU244">
        <v>631.2107999999999</v>
      </c>
      <c r="AV244">
        <v>3198.05</v>
      </c>
      <c r="AW244">
        <f>1-AU244/AV244</f>
        <v>0</v>
      </c>
      <c r="AX244">
        <v>-1.200541094335527</v>
      </c>
      <c r="AY244" t="s">
        <v>417</v>
      </c>
      <c r="AZ244" t="s">
        <v>417</v>
      </c>
      <c r="BA244">
        <v>0</v>
      </c>
      <c r="BB244">
        <v>0</v>
      </c>
      <c r="BC244">
        <f>1-BA244/BB244</f>
        <v>0</v>
      </c>
      <c r="BD244">
        <v>0.5</v>
      </c>
      <c r="BE244">
        <f>CN244</f>
        <v>0</v>
      </c>
      <c r="BF244">
        <f>S244</f>
        <v>0</v>
      </c>
      <c r="BG244">
        <f>BC244*BD244*BE244</f>
        <v>0</v>
      </c>
      <c r="BH244">
        <f>(BF244-AX244)/BE244</f>
        <v>0</v>
      </c>
      <c r="BI244">
        <f>(AV244-BB244)/BB244</f>
        <v>0</v>
      </c>
      <c r="BJ244">
        <f>AU244/(AW244+AU244/BB244)</f>
        <v>0</v>
      </c>
      <c r="BK244" t="s">
        <v>417</v>
      </c>
      <c r="BL244">
        <v>0</v>
      </c>
      <c r="BM244">
        <f>IF(BL244&lt;&gt;0, BL244, BJ244)</f>
        <v>0</v>
      </c>
      <c r="BN244">
        <f>1-BM244/BB244</f>
        <v>0</v>
      </c>
      <c r="BO244">
        <f>(BB244-BA244)/(BB244-BM244)</f>
        <v>0</v>
      </c>
      <c r="BP244">
        <f>(AV244-BB244)/(AV244-BM244)</f>
        <v>0</v>
      </c>
      <c r="BQ244">
        <f>(BB244-BA244)/(BB244-AU244)</f>
        <v>0</v>
      </c>
      <c r="BR244">
        <f>(AV244-BB244)/(AV244-AU244)</f>
        <v>0</v>
      </c>
      <c r="BS244">
        <f>(BO244*BM244/BA244)</f>
        <v>0</v>
      </c>
      <c r="BT244">
        <f>(1-BS244)</f>
        <v>0</v>
      </c>
      <c r="BU244">
        <v>3544</v>
      </c>
      <c r="BV244">
        <v>300</v>
      </c>
      <c r="BW244">
        <v>300</v>
      </c>
      <c r="BX244">
        <v>300</v>
      </c>
      <c r="BY244">
        <v>10478.7</v>
      </c>
      <c r="BZ244">
        <v>3158.93</v>
      </c>
      <c r="CA244">
        <v>-0.00868523</v>
      </c>
      <c r="CB244">
        <v>-7.63</v>
      </c>
      <c r="CC244" t="s">
        <v>417</v>
      </c>
      <c r="CD244" t="s">
        <v>417</v>
      </c>
      <c r="CE244" t="s">
        <v>417</v>
      </c>
      <c r="CF244" t="s">
        <v>417</v>
      </c>
      <c r="CG244" t="s">
        <v>417</v>
      </c>
      <c r="CH244" t="s">
        <v>417</v>
      </c>
      <c r="CI244" t="s">
        <v>417</v>
      </c>
      <c r="CJ244" t="s">
        <v>417</v>
      </c>
      <c r="CK244" t="s">
        <v>417</v>
      </c>
      <c r="CL244" t="s">
        <v>417</v>
      </c>
      <c r="CM244">
        <f>$B$11*DK244+$C$11*DL244+$F$11*DW244*(1-DZ244)</f>
        <v>0</v>
      </c>
      <c r="CN244">
        <f>CM244*CO244</f>
        <v>0</v>
      </c>
      <c r="CO244">
        <f>($B$11*$D$9+$C$11*$D$9+$F$11*((EJ244+EB244)/MAX(EJ244+EB244+EK244, 0.1)*$I$9+EK244/MAX(EJ244+EB244+EK244, 0.1)*$J$9))/($B$11+$C$11+$F$11)</f>
        <v>0</v>
      </c>
      <c r="CP244">
        <f>($B$11*$K$9+$C$11*$K$9+$F$11*((EJ244+EB244)/MAX(EJ244+EB244+EK244, 0.1)*$P$9+EK244/MAX(EJ244+EB244+EK244, 0.1)*$Q$9))/($B$11+$C$11+$F$11)</f>
        <v>0</v>
      </c>
      <c r="CQ244">
        <v>6</v>
      </c>
      <c r="CR244">
        <v>0.5</v>
      </c>
      <c r="CS244" t="s">
        <v>418</v>
      </c>
      <c r="CT244">
        <v>2</v>
      </c>
      <c r="CU244">
        <v>1690425139.25</v>
      </c>
      <c r="CV244">
        <v>409.8362333333333</v>
      </c>
      <c r="CW244">
        <v>408.8538666666666</v>
      </c>
      <c r="CX244">
        <v>17.47785333333333</v>
      </c>
      <c r="CY244">
        <v>16.95549</v>
      </c>
      <c r="CZ244">
        <v>409.1662333333333</v>
      </c>
      <c r="DA244">
        <v>17.26685333333333</v>
      </c>
      <c r="DB244">
        <v>600.1413333333333</v>
      </c>
      <c r="DC244">
        <v>101.1042666666666</v>
      </c>
      <c r="DD244">
        <v>0.1000534366666667</v>
      </c>
      <c r="DE244">
        <v>23.98412666666666</v>
      </c>
      <c r="DF244">
        <v>23.60581666666667</v>
      </c>
      <c r="DG244">
        <v>999.9000000000002</v>
      </c>
      <c r="DH244">
        <v>0</v>
      </c>
      <c r="DI244">
        <v>0</v>
      </c>
      <c r="DJ244">
        <v>9998.306333333338</v>
      </c>
      <c r="DK244">
        <v>0</v>
      </c>
      <c r="DL244">
        <v>0.2826620000000001</v>
      </c>
      <c r="DM244">
        <v>0.9573599666666667</v>
      </c>
      <c r="DN244">
        <v>417.1114333333334</v>
      </c>
      <c r="DO244">
        <v>415.9057666666666</v>
      </c>
      <c r="DP244">
        <v>0.5458849</v>
      </c>
      <c r="DQ244">
        <v>408.8538666666666</v>
      </c>
      <c r="DR244">
        <v>16.95549</v>
      </c>
      <c r="DS244">
        <v>1.769463666666667</v>
      </c>
      <c r="DT244">
        <v>1.714273</v>
      </c>
      <c r="DU244">
        <v>15.51962333333333</v>
      </c>
      <c r="DV244">
        <v>15.02626333333333</v>
      </c>
      <c r="DW244">
        <v>0.0499931</v>
      </c>
      <c r="DX244">
        <v>0</v>
      </c>
      <c r="DY244">
        <v>0</v>
      </c>
      <c r="DZ244">
        <v>0</v>
      </c>
      <c r="EA244">
        <v>630.8143333333334</v>
      </c>
      <c r="EB244">
        <v>0.0499931</v>
      </c>
      <c r="EC244">
        <v>-4.846333333333335</v>
      </c>
      <c r="ED244">
        <v>-2.160333333333334</v>
      </c>
      <c r="EE244">
        <v>35.10596666666666</v>
      </c>
      <c r="EF244">
        <v>38.38106666666666</v>
      </c>
      <c r="EG244">
        <v>37.09349999999999</v>
      </c>
      <c r="EH244">
        <v>40.09139999999999</v>
      </c>
      <c r="EI244">
        <v>37.1268</v>
      </c>
      <c r="EJ244">
        <v>0</v>
      </c>
      <c r="EK244">
        <v>0</v>
      </c>
      <c r="EL244">
        <v>0</v>
      </c>
      <c r="EM244">
        <v>96.79999995231628</v>
      </c>
      <c r="EN244">
        <v>0</v>
      </c>
      <c r="EO244">
        <v>631.2107999999999</v>
      </c>
      <c r="EP244">
        <v>-1.132307967467963</v>
      </c>
      <c r="EQ244">
        <v>-9.592307540392255</v>
      </c>
      <c r="ER244">
        <v>-5.206399999999999</v>
      </c>
      <c r="ES244">
        <v>15</v>
      </c>
      <c r="ET244">
        <v>1690425167</v>
      </c>
      <c r="EU244" t="s">
        <v>1486</v>
      </c>
      <c r="EV244">
        <v>1690425164</v>
      </c>
      <c r="EW244">
        <v>1690425167</v>
      </c>
      <c r="EX244">
        <v>184</v>
      </c>
      <c r="EY244">
        <v>0.024</v>
      </c>
      <c r="EZ244">
        <v>-0.007</v>
      </c>
      <c r="FA244">
        <v>0.67</v>
      </c>
      <c r="FB244">
        <v>0.211</v>
      </c>
      <c r="FC244">
        <v>409</v>
      </c>
      <c r="FD244">
        <v>17</v>
      </c>
      <c r="FE244">
        <v>0.53</v>
      </c>
      <c r="FF244">
        <v>0.17</v>
      </c>
      <c r="FG244">
        <v>-1.197714890925307</v>
      </c>
      <c r="FH244">
        <v>0.8472116255147699</v>
      </c>
      <c r="FI244">
        <v>0.06719323118576336</v>
      </c>
      <c r="FJ244">
        <v>1</v>
      </c>
      <c r="FK244">
        <v>0.9962297560975609</v>
      </c>
      <c r="FL244">
        <v>-0.7501253101045281</v>
      </c>
      <c r="FM244">
        <v>0.08454310510369639</v>
      </c>
      <c r="FN244">
        <v>1</v>
      </c>
      <c r="FO244">
        <v>409.8125161290321</v>
      </c>
      <c r="FP244">
        <v>-0.003193548387293245</v>
      </c>
      <c r="FQ244">
        <v>0.01889678410554951</v>
      </c>
      <c r="FR244">
        <v>1</v>
      </c>
      <c r="FS244">
        <v>0.5265218292682927</v>
      </c>
      <c r="FT244">
        <v>0.335149296167247</v>
      </c>
      <c r="FU244">
        <v>0.03349363333742075</v>
      </c>
      <c r="FV244">
        <v>1</v>
      </c>
      <c r="FW244">
        <v>17.50106129032258</v>
      </c>
      <c r="FX244">
        <v>0.008283870967696741</v>
      </c>
      <c r="FY244">
        <v>0.002417900638231189</v>
      </c>
      <c r="FZ244">
        <v>1</v>
      </c>
      <c r="GA244">
        <v>5</v>
      </c>
      <c r="GB244">
        <v>5</v>
      </c>
      <c r="GC244" t="s">
        <v>420</v>
      </c>
      <c r="GD244">
        <v>3.18255</v>
      </c>
      <c r="GE244">
        <v>2.79671</v>
      </c>
      <c r="GF244">
        <v>0.103887</v>
      </c>
      <c r="GG244">
        <v>0.104354</v>
      </c>
      <c r="GH244">
        <v>0.0967599</v>
      </c>
      <c r="GI244">
        <v>0.09562909999999999</v>
      </c>
      <c r="GJ244">
        <v>28140.1</v>
      </c>
      <c r="GK244">
        <v>22428.5</v>
      </c>
      <c r="GL244">
        <v>29328.6</v>
      </c>
      <c r="GM244">
        <v>24515</v>
      </c>
      <c r="GN244">
        <v>33671.1</v>
      </c>
      <c r="GO244">
        <v>32349.2</v>
      </c>
      <c r="GP244">
        <v>40428.6</v>
      </c>
      <c r="GQ244">
        <v>39990.1</v>
      </c>
      <c r="GR244">
        <v>2.19945</v>
      </c>
      <c r="GS244">
        <v>1.9693</v>
      </c>
      <c r="GT244">
        <v>0.0963807</v>
      </c>
      <c r="GU244">
        <v>0</v>
      </c>
      <c r="GV244">
        <v>22.0095</v>
      </c>
      <c r="GW244">
        <v>999.9</v>
      </c>
      <c r="GX244">
        <v>63.1</v>
      </c>
      <c r="GY244">
        <v>26.4</v>
      </c>
      <c r="GZ244">
        <v>21.5621</v>
      </c>
      <c r="HA244">
        <v>61.7218</v>
      </c>
      <c r="HB244">
        <v>31.23</v>
      </c>
      <c r="HC244">
        <v>1</v>
      </c>
      <c r="HD244">
        <v>-0.306883</v>
      </c>
      <c r="HE244">
        <v>0</v>
      </c>
      <c r="HF244">
        <v>20.2922</v>
      </c>
      <c r="HG244">
        <v>5.22717</v>
      </c>
      <c r="HH244">
        <v>11.9021</v>
      </c>
      <c r="HI244">
        <v>4.96535</v>
      </c>
      <c r="HJ244">
        <v>3.292</v>
      </c>
      <c r="HK244">
        <v>9999</v>
      </c>
      <c r="HL244">
        <v>9999</v>
      </c>
      <c r="HM244">
        <v>9999</v>
      </c>
      <c r="HN244">
        <v>999.9</v>
      </c>
      <c r="HO244">
        <v>4.97015</v>
      </c>
      <c r="HP244">
        <v>1.87457</v>
      </c>
      <c r="HQ244">
        <v>1.87329</v>
      </c>
      <c r="HR244">
        <v>1.87234</v>
      </c>
      <c r="HS244">
        <v>1.87394</v>
      </c>
      <c r="HT244">
        <v>1.86893</v>
      </c>
      <c r="HU244">
        <v>1.87317</v>
      </c>
      <c r="HV244">
        <v>1.8782</v>
      </c>
      <c r="HW244">
        <v>0</v>
      </c>
      <c r="HX244">
        <v>0</v>
      </c>
      <c r="HY244">
        <v>0</v>
      </c>
      <c r="HZ244">
        <v>0</v>
      </c>
      <c r="IA244" t="s">
        <v>421</v>
      </c>
      <c r="IB244" t="s">
        <v>422</v>
      </c>
      <c r="IC244" t="s">
        <v>423</v>
      </c>
      <c r="ID244" t="s">
        <v>423</v>
      </c>
      <c r="IE244" t="s">
        <v>423</v>
      </c>
      <c r="IF244" t="s">
        <v>423</v>
      </c>
      <c r="IG244">
        <v>0</v>
      </c>
      <c r="IH244">
        <v>100</v>
      </c>
      <c r="II244">
        <v>100</v>
      </c>
      <c r="IJ244">
        <v>0.67</v>
      </c>
      <c r="IK244">
        <v>0.211</v>
      </c>
      <c r="IL244">
        <v>0.6240343859275135</v>
      </c>
      <c r="IM244">
        <v>0.0007502269904989051</v>
      </c>
      <c r="IN244">
        <v>-1.907541437940456E-06</v>
      </c>
      <c r="IO244">
        <v>4.87577687351772E-10</v>
      </c>
      <c r="IP244">
        <v>0.05315804075454587</v>
      </c>
      <c r="IQ244">
        <v>-0.004180631305406676</v>
      </c>
      <c r="IR244">
        <v>0.0009752032425147314</v>
      </c>
      <c r="IS244">
        <v>-7.227821618075307E-06</v>
      </c>
      <c r="IT244">
        <v>1</v>
      </c>
      <c r="IU244">
        <v>1943</v>
      </c>
      <c r="IV244">
        <v>1</v>
      </c>
      <c r="IW244">
        <v>21</v>
      </c>
      <c r="IX244">
        <v>1.3</v>
      </c>
      <c r="IY244">
        <v>1.3</v>
      </c>
      <c r="IZ244">
        <v>1.04492</v>
      </c>
      <c r="JA244">
        <v>2.3938</v>
      </c>
      <c r="JB244">
        <v>1.42578</v>
      </c>
      <c r="JC244">
        <v>2.27417</v>
      </c>
      <c r="JD244">
        <v>1.54785</v>
      </c>
      <c r="JE244">
        <v>2.41577</v>
      </c>
      <c r="JF244">
        <v>29.0282</v>
      </c>
      <c r="JG244">
        <v>12.9938</v>
      </c>
      <c r="JH244">
        <v>18</v>
      </c>
      <c r="JI244">
        <v>610.938</v>
      </c>
      <c r="JJ244">
        <v>450.156</v>
      </c>
      <c r="JK244">
        <v>23.5004</v>
      </c>
      <c r="JL244">
        <v>23.4382</v>
      </c>
      <c r="JM244">
        <v>30.0007</v>
      </c>
      <c r="JN244">
        <v>23.512</v>
      </c>
      <c r="JO244">
        <v>23.4957</v>
      </c>
      <c r="JP244">
        <v>20.9307</v>
      </c>
      <c r="JQ244">
        <v>0</v>
      </c>
      <c r="JR244">
        <v>100</v>
      </c>
      <c r="JS244">
        <v>-999.9</v>
      </c>
      <c r="JT244">
        <v>409.051</v>
      </c>
      <c r="JU244">
        <v>22</v>
      </c>
      <c r="JV244">
        <v>95.523</v>
      </c>
      <c r="JW244">
        <v>101.749</v>
      </c>
    </row>
    <row r="245" spans="1:283">
      <c r="A245">
        <v>229</v>
      </c>
      <c r="B245">
        <v>1690425240</v>
      </c>
      <c r="C245">
        <v>46869.90000009537</v>
      </c>
      <c r="D245" t="s">
        <v>1487</v>
      </c>
      <c r="E245" t="s">
        <v>1488</v>
      </c>
      <c r="F245">
        <v>15</v>
      </c>
      <c r="P245">
        <v>1690425232</v>
      </c>
      <c r="Q245">
        <f>(R245)/1000</f>
        <v>0</v>
      </c>
      <c r="R245">
        <f>1000*DB245*AP245*(CX245-CY245)/(100*CQ245*(1000-AP245*CX245))</f>
        <v>0</v>
      </c>
      <c r="S245">
        <f>DB245*AP245*(CW245-CV245*(1000-AP245*CY245)/(1000-AP245*CX245))/(100*CQ245)</f>
        <v>0</v>
      </c>
      <c r="T245">
        <f>CV245 - IF(AP245&gt;1, S245*CQ245*100.0/(AR245*DJ245), 0)</f>
        <v>0</v>
      </c>
      <c r="U245">
        <f>((AA245-Q245/2)*T245-S245)/(AA245+Q245/2)</f>
        <v>0</v>
      </c>
      <c r="V245">
        <f>U245*(DC245+DD245)/1000.0</f>
        <v>0</v>
      </c>
      <c r="W245">
        <f>(CV245 - IF(AP245&gt;1, S245*CQ245*100.0/(AR245*DJ245), 0))*(DC245+DD245)/1000.0</f>
        <v>0</v>
      </c>
      <c r="X245">
        <f>2.0/((1/Z245-1/Y245)+SIGN(Z245)*SQRT((1/Z245-1/Y245)*(1/Z245-1/Y245) + 4*CR245/((CR245+1)*(CR245+1))*(2*1/Z245*1/Y245-1/Y245*1/Y245)))</f>
        <v>0</v>
      </c>
      <c r="Y245">
        <f>IF(LEFT(CS245,1)&lt;&gt;"0",IF(LEFT(CS245,1)="1",3.0,CT245),$D$5+$E$5*(DJ245*DC245/($K$5*1000))+$F$5*(DJ245*DC245/($K$5*1000))*MAX(MIN(CQ245,$J$5),$I$5)*MAX(MIN(CQ245,$J$5),$I$5)+$G$5*MAX(MIN(CQ245,$J$5),$I$5)*(DJ245*DC245/($K$5*1000))+$H$5*(DJ245*DC245/($K$5*1000))*(DJ245*DC245/($K$5*1000)))</f>
        <v>0</v>
      </c>
      <c r="Z245">
        <f>Q245*(1000-(1000*0.61365*exp(17.502*AD245/(240.97+AD245))/(DC245+DD245)+CX245)/2)/(1000*0.61365*exp(17.502*AD245/(240.97+AD245))/(DC245+DD245)-CX245)</f>
        <v>0</v>
      </c>
      <c r="AA245">
        <f>1/((CR245+1)/(X245/1.6)+1/(Y245/1.37)) + CR245/((CR245+1)/(X245/1.6) + CR245/(Y245/1.37))</f>
        <v>0</v>
      </c>
      <c r="AB245">
        <f>(CM245*CP245)</f>
        <v>0</v>
      </c>
      <c r="AC245">
        <f>(DE245+(AB245+2*0.95*5.67E-8*(((DE245+$B$7)+273)^4-(DE245+273)^4)-44100*Q245)/(1.84*29.3*Y245+8*0.95*5.67E-8*(DE245+273)^3))</f>
        <v>0</v>
      </c>
      <c r="AD245">
        <f>($C$7*DF245+$D$7*DG245+$E$7*AC245)</f>
        <v>0</v>
      </c>
      <c r="AE245">
        <f>0.61365*exp(17.502*AD245/(240.97+AD245))</f>
        <v>0</v>
      </c>
      <c r="AF245">
        <f>(AG245/AH245*100)</f>
        <v>0</v>
      </c>
      <c r="AG245">
        <f>CX245*(DC245+DD245)/1000</f>
        <v>0</v>
      </c>
      <c r="AH245">
        <f>0.61365*exp(17.502*DE245/(240.97+DE245))</f>
        <v>0</v>
      </c>
      <c r="AI245">
        <f>(AE245-CX245*(DC245+DD245)/1000)</f>
        <v>0</v>
      </c>
      <c r="AJ245">
        <f>(-Q245*44100)</f>
        <v>0</v>
      </c>
      <c r="AK245">
        <f>2*29.3*Y245*0.92*(DE245-AD245)</f>
        <v>0</v>
      </c>
      <c r="AL245">
        <f>2*0.95*5.67E-8*(((DE245+$B$7)+273)^4-(AD245+273)^4)</f>
        <v>0</v>
      </c>
      <c r="AM245">
        <f>AB245+AL245+AJ245+AK245</f>
        <v>0</v>
      </c>
      <c r="AN245">
        <v>0</v>
      </c>
      <c r="AO245">
        <v>0</v>
      </c>
      <c r="AP245">
        <f>IF(AN245*$H$13&gt;=AR245,1.0,(AR245/(AR245-AN245*$H$13)))</f>
        <v>0</v>
      </c>
      <c r="AQ245">
        <f>(AP245-1)*100</f>
        <v>0</v>
      </c>
      <c r="AR245">
        <f>MAX(0,($B$13+$C$13*DJ245)/(1+$D$13*DJ245)*DC245/(DE245+273)*$E$13)</f>
        <v>0</v>
      </c>
      <c r="AS245" t="s">
        <v>1489</v>
      </c>
      <c r="AT245">
        <v>10472.4</v>
      </c>
      <c r="AU245">
        <v>623.0919230769231</v>
      </c>
      <c r="AV245">
        <v>3791.37</v>
      </c>
      <c r="AW245">
        <f>1-AU245/AV245</f>
        <v>0</v>
      </c>
      <c r="AX245">
        <v>-1.425847779001378</v>
      </c>
      <c r="AY245" t="s">
        <v>417</v>
      </c>
      <c r="AZ245" t="s">
        <v>417</v>
      </c>
      <c r="BA245">
        <v>0</v>
      </c>
      <c r="BB245">
        <v>0</v>
      </c>
      <c r="BC245">
        <f>1-BA245/BB245</f>
        <v>0</v>
      </c>
      <c r="BD245">
        <v>0.5</v>
      </c>
      <c r="BE245">
        <f>CN245</f>
        <v>0</v>
      </c>
      <c r="BF245">
        <f>S245</f>
        <v>0</v>
      </c>
      <c r="BG245">
        <f>BC245*BD245*BE245</f>
        <v>0</v>
      </c>
      <c r="BH245">
        <f>(BF245-AX245)/BE245</f>
        <v>0</v>
      </c>
      <c r="BI245">
        <f>(AV245-BB245)/BB245</f>
        <v>0</v>
      </c>
      <c r="BJ245">
        <f>AU245/(AW245+AU245/BB245)</f>
        <v>0</v>
      </c>
      <c r="BK245" t="s">
        <v>417</v>
      </c>
      <c r="BL245">
        <v>0</v>
      </c>
      <c r="BM245">
        <f>IF(BL245&lt;&gt;0, BL245, BJ245)</f>
        <v>0</v>
      </c>
      <c r="BN245">
        <f>1-BM245/BB245</f>
        <v>0</v>
      </c>
      <c r="BO245">
        <f>(BB245-BA245)/(BB245-BM245)</f>
        <v>0</v>
      </c>
      <c r="BP245">
        <f>(AV245-BB245)/(AV245-BM245)</f>
        <v>0</v>
      </c>
      <c r="BQ245">
        <f>(BB245-BA245)/(BB245-AU245)</f>
        <v>0</v>
      </c>
      <c r="BR245">
        <f>(AV245-BB245)/(AV245-AU245)</f>
        <v>0</v>
      </c>
      <c r="BS245">
        <f>(BO245*BM245/BA245)</f>
        <v>0</v>
      </c>
      <c r="BT245">
        <f>(1-BS245)</f>
        <v>0</v>
      </c>
      <c r="BU245">
        <v>3545</v>
      </c>
      <c r="BV245">
        <v>300</v>
      </c>
      <c r="BW245">
        <v>300</v>
      </c>
      <c r="BX245">
        <v>300</v>
      </c>
      <c r="BY245">
        <v>10472.4</v>
      </c>
      <c r="BZ245">
        <v>3713.84</v>
      </c>
      <c r="CA245">
        <v>-0.008683949999999999</v>
      </c>
      <c r="CB245">
        <v>-11.02</v>
      </c>
      <c r="CC245" t="s">
        <v>417</v>
      </c>
      <c r="CD245" t="s">
        <v>417</v>
      </c>
      <c r="CE245" t="s">
        <v>417</v>
      </c>
      <c r="CF245" t="s">
        <v>417</v>
      </c>
      <c r="CG245" t="s">
        <v>417</v>
      </c>
      <c r="CH245" t="s">
        <v>417</v>
      </c>
      <c r="CI245" t="s">
        <v>417</v>
      </c>
      <c r="CJ245" t="s">
        <v>417</v>
      </c>
      <c r="CK245" t="s">
        <v>417</v>
      </c>
      <c r="CL245" t="s">
        <v>417</v>
      </c>
      <c r="CM245">
        <f>$B$11*DK245+$C$11*DL245+$F$11*DW245*(1-DZ245)</f>
        <v>0</v>
      </c>
      <c r="CN245">
        <f>CM245*CO245</f>
        <v>0</v>
      </c>
      <c r="CO245">
        <f>($B$11*$D$9+$C$11*$D$9+$F$11*((EJ245+EB245)/MAX(EJ245+EB245+EK245, 0.1)*$I$9+EK245/MAX(EJ245+EB245+EK245, 0.1)*$J$9))/($B$11+$C$11+$F$11)</f>
        <v>0</v>
      </c>
      <c r="CP245">
        <f>($B$11*$K$9+$C$11*$K$9+$F$11*((EJ245+EB245)/MAX(EJ245+EB245+EK245, 0.1)*$P$9+EK245/MAX(EJ245+EB245+EK245, 0.1)*$Q$9))/($B$11+$C$11+$F$11)</f>
        <v>0</v>
      </c>
      <c r="CQ245">
        <v>6</v>
      </c>
      <c r="CR245">
        <v>0.5</v>
      </c>
      <c r="CS245" t="s">
        <v>418</v>
      </c>
      <c r="CT245">
        <v>2</v>
      </c>
      <c r="CU245">
        <v>1690425232</v>
      </c>
      <c r="CV245">
        <v>409.7974516129032</v>
      </c>
      <c r="CW245">
        <v>408.4996451612903</v>
      </c>
      <c r="CX245">
        <v>16.8889129032258</v>
      </c>
      <c r="CY245">
        <v>16.58286451612903</v>
      </c>
      <c r="CZ245">
        <v>409.1094516129032</v>
      </c>
      <c r="DA245">
        <v>16.68091290322581</v>
      </c>
      <c r="DB245">
        <v>600.1973870967742</v>
      </c>
      <c r="DC245">
        <v>101.1075483870968</v>
      </c>
      <c r="DD245">
        <v>0.09998311612903225</v>
      </c>
      <c r="DE245">
        <v>23.64620967741935</v>
      </c>
      <c r="DF245">
        <v>23.12899677419355</v>
      </c>
      <c r="DG245">
        <v>999.9000000000003</v>
      </c>
      <c r="DH245">
        <v>0</v>
      </c>
      <c r="DI245">
        <v>0</v>
      </c>
      <c r="DJ245">
        <v>9999.798387096775</v>
      </c>
      <c r="DK245">
        <v>0</v>
      </c>
      <c r="DL245">
        <v>0.2826620000000001</v>
      </c>
      <c r="DM245">
        <v>1.279423870967742</v>
      </c>
      <c r="DN245">
        <v>416.8211290322581</v>
      </c>
      <c r="DO245">
        <v>415.3879032258064</v>
      </c>
      <c r="DP245">
        <v>0.3118053225806451</v>
      </c>
      <c r="DQ245">
        <v>408.4996451612903</v>
      </c>
      <c r="DR245">
        <v>16.58286451612903</v>
      </c>
      <c r="DS245">
        <v>1.708178387096774</v>
      </c>
      <c r="DT245">
        <v>1.676652258064516</v>
      </c>
      <c r="DU245">
        <v>14.97094516129032</v>
      </c>
      <c r="DV245">
        <v>14.68194516129033</v>
      </c>
      <c r="DW245">
        <v>0.0499931</v>
      </c>
      <c r="DX245">
        <v>0</v>
      </c>
      <c r="DY245">
        <v>0</v>
      </c>
      <c r="DZ245">
        <v>0</v>
      </c>
      <c r="EA245">
        <v>623.1122580645161</v>
      </c>
      <c r="EB245">
        <v>0.0499931</v>
      </c>
      <c r="EC245">
        <v>-5.888387096774193</v>
      </c>
      <c r="ED245">
        <v>-2.355483870967741</v>
      </c>
      <c r="EE245">
        <v>34.58841935483871</v>
      </c>
      <c r="EF245">
        <v>37.89287096774192</v>
      </c>
      <c r="EG245">
        <v>36.67499999999999</v>
      </c>
      <c r="EH245">
        <v>38.89496774193548</v>
      </c>
      <c r="EI245">
        <v>36.99993548387096</v>
      </c>
      <c r="EJ245">
        <v>0</v>
      </c>
      <c r="EK245">
        <v>0</v>
      </c>
      <c r="EL245">
        <v>0</v>
      </c>
      <c r="EM245">
        <v>92.19999980926514</v>
      </c>
      <c r="EN245">
        <v>0</v>
      </c>
      <c r="EO245">
        <v>623.0919230769231</v>
      </c>
      <c r="EP245">
        <v>-11.21538457515244</v>
      </c>
      <c r="EQ245">
        <v>1.253675162591058</v>
      </c>
      <c r="ER245">
        <v>-6.050384615384615</v>
      </c>
      <c r="ES245">
        <v>15</v>
      </c>
      <c r="ET245">
        <v>1690425262</v>
      </c>
      <c r="EU245" t="s">
        <v>1490</v>
      </c>
      <c r="EV245">
        <v>1690425262</v>
      </c>
      <c r="EW245">
        <v>1690425259</v>
      </c>
      <c r="EX245">
        <v>185</v>
      </c>
      <c r="EY245">
        <v>0.018</v>
      </c>
      <c r="EZ245">
        <v>0.001</v>
      </c>
      <c r="FA245">
        <v>0.6879999999999999</v>
      </c>
      <c r="FB245">
        <v>0.208</v>
      </c>
      <c r="FC245">
        <v>409</v>
      </c>
      <c r="FD245">
        <v>17</v>
      </c>
      <c r="FE245">
        <v>0.6</v>
      </c>
      <c r="FF245">
        <v>0.17</v>
      </c>
      <c r="FG245">
        <v>-1.4131588662474</v>
      </c>
      <c r="FH245">
        <v>1.024415781684487</v>
      </c>
      <c r="FI245">
        <v>0.1282897409749197</v>
      </c>
      <c r="FJ245">
        <v>0</v>
      </c>
      <c r="FK245">
        <v>1.301343</v>
      </c>
      <c r="FL245">
        <v>-0.8270111819887451</v>
      </c>
      <c r="FM245">
        <v>0.122504621018964</v>
      </c>
      <c r="FN245">
        <v>1</v>
      </c>
      <c r="FO245">
        <v>409.7797666666666</v>
      </c>
      <c r="FP245">
        <v>0.1249121245829274</v>
      </c>
      <c r="FQ245">
        <v>0.03972462152815934</v>
      </c>
      <c r="FR245">
        <v>1</v>
      </c>
      <c r="FS245">
        <v>0.307136575</v>
      </c>
      <c r="FT245">
        <v>0.1113611144465284</v>
      </c>
      <c r="FU245">
        <v>0.01092784071051436</v>
      </c>
      <c r="FV245">
        <v>1</v>
      </c>
      <c r="FW245">
        <v>16.89522666666667</v>
      </c>
      <c r="FX245">
        <v>0.1151839822025167</v>
      </c>
      <c r="FY245">
        <v>0.008369903756249979</v>
      </c>
      <c r="FZ245">
        <v>1</v>
      </c>
      <c r="GA245">
        <v>4</v>
      </c>
      <c r="GB245">
        <v>5</v>
      </c>
      <c r="GC245" t="s">
        <v>489</v>
      </c>
      <c r="GD245">
        <v>3.1824</v>
      </c>
      <c r="GE245">
        <v>2.79685</v>
      </c>
      <c r="GF245">
        <v>0.103869</v>
      </c>
      <c r="GG245">
        <v>0.104288</v>
      </c>
      <c r="GH245">
        <v>0.0944588</v>
      </c>
      <c r="GI245">
        <v>0.0942882</v>
      </c>
      <c r="GJ245">
        <v>28134.9</v>
      </c>
      <c r="GK245">
        <v>22424.5</v>
      </c>
      <c r="GL245">
        <v>29323</v>
      </c>
      <c r="GM245">
        <v>24509.1</v>
      </c>
      <c r="GN245">
        <v>33753</v>
      </c>
      <c r="GO245">
        <v>32391.5</v>
      </c>
      <c r="GP245">
        <v>40421</v>
      </c>
      <c r="GQ245">
        <v>39981.8</v>
      </c>
      <c r="GR245">
        <v>2.19712</v>
      </c>
      <c r="GS245">
        <v>1.96995</v>
      </c>
      <c r="GT245">
        <v>0.100546</v>
      </c>
      <c r="GU245">
        <v>0</v>
      </c>
      <c r="GV245">
        <v>21.4733</v>
      </c>
      <c r="GW245">
        <v>999.9</v>
      </c>
      <c r="GX245">
        <v>63.4</v>
      </c>
      <c r="GY245">
        <v>26.3</v>
      </c>
      <c r="GZ245">
        <v>21.5366</v>
      </c>
      <c r="HA245">
        <v>62.0218</v>
      </c>
      <c r="HB245">
        <v>31.3462</v>
      </c>
      <c r="HC245">
        <v>1</v>
      </c>
      <c r="HD245">
        <v>-0.298722</v>
      </c>
      <c r="HE245">
        <v>0</v>
      </c>
      <c r="HF245">
        <v>20.2944</v>
      </c>
      <c r="HG245">
        <v>5.22403</v>
      </c>
      <c r="HH245">
        <v>11.9021</v>
      </c>
      <c r="HI245">
        <v>4.96485</v>
      </c>
      <c r="HJ245">
        <v>3.292</v>
      </c>
      <c r="HK245">
        <v>9999</v>
      </c>
      <c r="HL245">
        <v>9999</v>
      </c>
      <c r="HM245">
        <v>9999</v>
      </c>
      <c r="HN245">
        <v>999.9</v>
      </c>
      <c r="HO245">
        <v>4.97015</v>
      </c>
      <c r="HP245">
        <v>1.87454</v>
      </c>
      <c r="HQ245">
        <v>1.87328</v>
      </c>
      <c r="HR245">
        <v>1.87235</v>
      </c>
      <c r="HS245">
        <v>1.87396</v>
      </c>
      <c r="HT245">
        <v>1.86894</v>
      </c>
      <c r="HU245">
        <v>1.87317</v>
      </c>
      <c r="HV245">
        <v>1.8782</v>
      </c>
      <c r="HW245">
        <v>0</v>
      </c>
      <c r="HX245">
        <v>0</v>
      </c>
      <c r="HY245">
        <v>0</v>
      </c>
      <c r="HZ245">
        <v>0</v>
      </c>
      <c r="IA245" t="s">
        <v>421</v>
      </c>
      <c r="IB245" t="s">
        <v>422</v>
      </c>
      <c r="IC245" t="s">
        <v>423</v>
      </c>
      <c r="ID245" t="s">
        <v>423</v>
      </c>
      <c r="IE245" t="s">
        <v>423</v>
      </c>
      <c r="IF245" t="s">
        <v>423</v>
      </c>
      <c r="IG245">
        <v>0</v>
      </c>
      <c r="IH245">
        <v>100</v>
      </c>
      <c r="II245">
        <v>100</v>
      </c>
      <c r="IJ245">
        <v>0.6879999999999999</v>
      </c>
      <c r="IK245">
        <v>0.208</v>
      </c>
      <c r="IL245">
        <v>0.6484492136017946</v>
      </c>
      <c r="IM245">
        <v>0.0007502269904989051</v>
      </c>
      <c r="IN245">
        <v>-1.907541437940456E-06</v>
      </c>
      <c r="IO245">
        <v>4.87577687351772E-10</v>
      </c>
      <c r="IP245">
        <v>0.04568971155300892</v>
      </c>
      <c r="IQ245">
        <v>-0.004180631305406676</v>
      </c>
      <c r="IR245">
        <v>0.0009752032425147314</v>
      </c>
      <c r="IS245">
        <v>-7.227821618075307E-06</v>
      </c>
      <c r="IT245">
        <v>1</v>
      </c>
      <c r="IU245">
        <v>1943</v>
      </c>
      <c r="IV245">
        <v>1</v>
      </c>
      <c r="IW245">
        <v>21</v>
      </c>
      <c r="IX245">
        <v>1.3</v>
      </c>
      <c r="IY245">
        <v>1.2</v>
      </c>
      <c r="IZ245">
        <v>1.0437</v>
      </c>
      <c r="JA245">
        <v>2.39136</v>
      </c>
      <c r="JB245">
        <v>1.42578</v>
      </c>
      <c r="JC245">
        <v>2.27417</v>
      </c>
      <c r="JD245">
        <v>1.54785</v>
      </c>
      <c r="JE245">
        <v>2.36938</v>
      </c>
      <c r="JF245">
        <v>28.9859</v>
      </c>
      <c r="JG245">
        <v>12.95</v>
      </c>
      <c r="JH245">
        <v>18</v>
      </c>
      <c r="JI245">
        <v>609.5359999999999</v>
      </c>
      <c r="JJ245">
        <v>450.649</v>
      </c>
      <c r="JK245">
        <v>23.3299</v>
      </c>
      <c r="JL245">
        <v>23.5051</v>
      </c>
      <c r="JM245">
        <v>30.0004</v>
      </c>
      <c r="JN245">
        <v>23.5344</v>
      </c>
      <c r="JO245">
        <v>23.5095</v>
      </c>
      <c r="JP245">
        <v>20.9114</v>
      </c>
      <c r="JQ245">
        <v>0</v>
      </c>
      <c r="JR245">
        <v>100</v>
      </c>
      <c r="JS245">
        <v>-999.9</v>
      </c>
      <c r="JT245">
        <v>408.666</v>
      </c>
      <c r="JU245">
        <v>22</v>
      </c>
      <c r="JV245">
        <v>95.5048</v>
      </c>
      <c r="JW245">
        <v>101.726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2023-07-27T02:37:07Z</dcterms:created>
  <dcterms:modified xsi:type="dcterms:W3CDTF">2023-07-27T02:37:07Z</dcterms:modified>
</cp:coreProperties>
</file>